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djusted Maximum Est." sheetId="1" state="visible" r:id="rId3"/>
    <sheet name="NETCO Max Adjustments " sheetId="2" state="visible" r:id="rId4"/>
    <sheet name="Adjusted Maximum Est. (2)" sheetId="3" state="visible" r:id="rId5"/>
    <sheet name="Adjusted Conservative Estimates" sheetId="4" state="visible" r:id="rId6"/>
    <sheet name="NETCO Adjustments" sheetId="5" state="visible" r:id="rId7"/>
    <sheet name="Comparison " sheetId="6" state="visible" r:id="rId8"/>
    <sheet name="Enron Rate Chart" sheetId="7" state="visible" r:id="rId9"/>
    <sheet name="Citigroup Rate Max AD&amp;D Life" sheetId="8" state="visible" r:id="rId10"/>
    <sheet name="Citigroup Rate Chart" sheetId="9" state="visible" r:id="rId11"/>
    <sheet name="NETCO ADJUSTED SAlARIES" sheetId="10" state="visible" r:id="rId12"/>
  </sheets>
  <externalReferences>
    <externalReference r:id="rId13"/>
    <externalReference r:id="rId14"/>
    <externalReference r:id="rId15"/>
  </externalReferences>
  <definedNames>
    <definedName function="false" hidden="false" localSheetId="5" name="_xlnm.Print_Area" vbProcedure="false">'Comparison '!$A$1:$BN$50</definedName>
    <definedName function="false" hidden="false" localSheetId="9" name="_xlnm.Print_Titles" vbProcedure="false">'NETCO ADJUSTED SAlARIES'!$1:$1</definedName>
    <definedName function="false" hidden="false" localSheetId="4" name="_xlnm.Print_Area" vbProcedure="false">'NETCO Adjustments'!$A$1:$CC$49</definedName>
    <definedName function="false" hidden="false" localSheetId="1" name="_xlnm.Print_Area" vbProcedure="false">'NETCO Max Adjustments '!$A$1:$CC$49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D6" authorId="0">
      <text>
        <r>
          <rPr>
            <b val="true"/>
            <sz val="8"/>
            <color rgb="FF000000"/>
            <rFont val="Tahoma"/>
            <family val="0"/>
          </rPr>
          <t xml:space="preserve">ajarret2:
</t>
        </r>
        <r>
          <rPr>
            <sz val="8"/>
            <color rgb="FF000000"/>
            <rFont val="Tahoma"/>
            <family val="0"/>
          </rPr>
          <t xml:space="preserve">Enron Annual Costs were based on the number of Flexdollars given less the sum of UHC Network Medical, Enron Dental Plan, VSP, AD&amp;D Family, Employee Life, Spouse Life, Dependent Life and 75% LTD.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16</xdr:colOff>
                <xdr:row>4</xdr:row>
                <xdr:rowOff>26</xdr:rowOff>
              </xdr:from>
              <xdr:to>
                <xdr:col>55</xdr:col>
                <xdr:colOff>37</xdr:colOff>
                <xdr:row>12</xdr:row>
                <xdr:rowOff>7</xdr:rowOff>
              </xdr:to>
            </anchor>
          </commentPr>
        </mc:Choice>
        <mc:Fallback/>
      </mc:AlternateContent>
    </comment>
    <comment ref="BC6" authorId="0">
      <text>
        <r>
          <rPr>
            <b val="true"/>
            <sz val="8"/>
            <color rgb="FF000000"/>
            <rFont val="Tahoma"/>
            <family val="0"/>
          </rPr>
          <t xml:space="preserve">ajarret2:
</t>
        </r>
        <r>
          <rPr>
            <sz val="8"/>
            <color rgb="FF000000"/>
            <rFont val="Tahoma"/>
            <family val="0"/>
          </rPr>
          <t xml:space="preserve">SSMB Employee Costs were based on the sum of POS Cigna International Medical, Metden Dental, Davis Vision, AD&amp;D Family, Employee Life, Spouse Life, Dependent Life, and LTD (Maximum Insurance Coverages)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55</xdr:col>
                <xdr:colOff>16</xdr:colOff>
                <xdr:row>4</xdr:row>
                <xdr:rowOff>26</xdr:rowOff>
              </xdr:from>
              <xdr:to>
                <xdr:col>80</xdr:col>
                <xdr:colOff>46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C6" authorId="0">
      <text>
        <r>
          <rPr>
            <b val="true"/>
            <sz val="8"/>
            <color rgb="FF000000"/>
            <rFont val="Tahoma"/>
            <family val="0"/>
          </rPr>
          <t xml:space="preserve">ajarret2:
</t>
        </r>
        <r>
          <rPr>
            <sz val="8"/>
            <color rgb="FF000000"/>
            <rFont val="Tahoma"/>
            <family val="0"/>
          </rPr>
          <t xml:space="preserve">SSMB Employee Costs were based on the sum of POS Cigna International Medical, Metden Dental, Davis Vision, AD&amp;D Family, Employee Life, Spouse Life, Dependent Life, and LTD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55</xdr:col>
                <xdr:colOff>16</xdr:colOff>
                <xdr:row>4</xdr:row>
                <xdr:rowOff>26</xdr:rowOff>
              </xdr:from>
              <xdr:to>
                <xdr:col>80</xdr:col>
                <xdr:colOff>46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<sst xmlns="http://schemas.openxmlformats.org/spreadsheetml/2006/main" count="3657" uniqueCount="434">
  <si>
    <t xml:space="preserve">Below is the overall # of EEs by $ Range and the avg salary in that range for Netco EEs.  </t>
  </si>
  <si>
    <t xml:space="preserve">Salary Range (USD)</t>
  </si>
  <si>
    <t xml:space="preserve"># of EEs in $ Range</t>
  </si>
  <si>
    <t xml:space="preserve">Avg USD Salary in $ Range</t>
  </si>
  <si>
    <t xml:space="preserve">Total</t>
  </si>
  <si>
    <t xml:space="preserve">Employee Only Adjusted Rate</t>
  </si>
  <si>
    <t xml:space="preserve">SSMB Adjusted Range Dollars</t>
  </si>
  <si>
    <t xml:space="preserve">Difference To Make Whole</t>
  </si>
  <si>
    <t xml:space="preserve">&lt; $25,000</t>
  </si>
  <si>
    <t xml:space="preserve">$25,000 - $39,999</t>
  </si>
  <si>
    <t xml:space="preserve">$40,000 - $59,999</t>
  </si>
  <si>
    <t xml:space="preserve">$60,000 - $79,999</t>
  </si>
  <si>
    <t xml:space="preserve">$80,000 - $99,999</t>
  </si>
  <si>
    <t xml:space="preserve">$100,000 - $149,999</t>
  </si>
  <si>
    <t xml:space="preserve">$150,000 - $199,999</t>
  </si>
  <si>
    <t xml:space="preserve">$200,000 - $299,999</t>
  </si>
  <si>
    <t xml:space="preserve">$300,000 - $499,999</t>
  </si>
  <si>
    <t xml:space="preserve">&gt;$500,000</t>
  </si>
  <si>
    <t xml:space="preserve">Totals</t>
  </si>
  <si>
    <t xml:space="preserve">Employee Spouse Adjusted Rate</t>
  </si>
  <si>
    <t xml:space="preserve">Employee &amp; Children Adjusted Rate</t>
  </si>
  <si>
    <t xml:space="preserve">Employee &amp; Family Adjusted Rate</t>
  </si>
  <si>
    <t xml:space="preserve">Grand Total US</t>
  </si>
  <si>
    <t xml:space="preserve">Average</t>
  </si>
  <si>
    <t xml:space="preserve">NETCO ADJUSTMENTS BASED ON MAXIMUM EMPLOYEE LIFE, SPOUSE LIFE, &amp; AD&amp;D </t>
  </si>
  <si>
    <t xml:space="preserve">Enron Annual Benefit Costs For Employees Based On Coverage Tier</t>
  </si>
  <si>
    <t xml:space="preserve">SSMB Annual Benefit Costs For Employees Based On Coverage Tier</t>
  </si>
  <si>
    <t xml:space="preserve">Annual Difference in Costs</t>
  </si>
  <si>
    <t xml:space="preserve">Percentage Increase to Make Whole</t>
  </si>
  <si>
    <t xml:space="preserve">Salary Range</t>
  </si>
  <si>
    <t xml:space="preserve">Cigna Network PPA</t>
  </si>
  <si>
    <t xml:space="preserve">United Health Care Network</t>
  </si>
  <si>
    <t xml:space="preserve">United Health Care EPO</t>
  </si>
  <si>
    <t xml:space="preserve">Cigna $1,250 Deductible</t>
  </si>
  <si>
    <t xml:space="preserve">Enron Dental Plan</t>
  </si>
  <si>
    <t xml:space="preserve">VSP</t>
  </si>
  <si>
    <t xml:space="preserve">AD&amp;D Per $1,000 of Coverage</t>
  </si>
  <si>
    <t xml:space="preserve">Employee Life Insurance Per $1,000</t>
  </si>
  <si>
    <t xml:space="preserve">Spouse Life Insurance Per $1,000</t>
  </si>
  <si>
    <t xml:space="preserve">Dependent Life Insurance</t>
  </si>
  <si>
    <t xml:space="preserve">LTD Monthly Premium</t>
  </si>
  <si>
    <t xml:space="preserve">LTD Monthly Premium </t>
  </si>
  <si>
    <t xml:space="preserve">Flex Dollars</t>
  </si>
  <si>
    <t xml:space="preserve">Items 2, 5, 6, 7, 9, 14</t>
  </si>
  <si>
    <t xml:space="preserve">Items 2, 5, 6, 8, 9, 10, 11, 15</t>
  </si>
  <si>
    <t xml:space="preserve">Point-of-Service Out of Area CIGNA International</t>
  </si>
  <si>
    <t xml:space="preserve">Health Plan 2000</t>
  </si>
  <si>
    <t xml:space="preserve">HMO A</t>
  </si>
  <si>
    <t xml:space="preserve">HMO B</t>
  </si>
  <si>
    <t xml:space="preserve">HMO C</t>
  </si>
  <si>
    <t xml:space="preserve">MetDen 75/Cigna International </t>
  </si>
  <si>
    <t xml:space="preserve">Cigna DHMO</t>
  </si>
  <si>
    <t xml:space="preserve">Davis Vision</t>
  </si>
  <si>
    <t xml:space="preserve">AD&amp;D Per $10,000 of Coverage</t>
  </si>
  <si>
    <t xml:space="preserve">LTD Monthly Premium Per $1000</t>
  </si>
  <si>
    <t xml:space="preserve">Items 1, 6, 8, 9,  11, 14</t>
  </si>
  <si>
    <t xml:space="preserve">Items 1, 6, 8, 10,  11, 12, 13, 14</t>
  </si>
  <si>
    <t xml:space="preserve">EO</t>
  </si>
  <si>
    <t xml:space="preserve">Employee Only-EO</t>
  </si>
  <si>
    <t xml:space="preserve">EF</t>
  </si>
  <si>
    <t xml:space="preserve">EE</t>
  </si>
  <si>
    <t xml:space="preserve">SP  </t>
  </si>
  <si>
    <t xml:space="preserve">DEP</t>
  </si>
  <si>
    <t xml:space="preserve">40%</t>
  </si>
  <si>
    <t xml:space="preserve">50%</t>
  </si>
  <si>
    <t xml:space="preserve">65%</t>
  </si>
  <si>
    <t xml:space="preserve">75%</t>
  </si>
  <si>
    <t xml:space="preserve">1 Person</t>
  </si>
  <si>
    <t xml:space="preserve">60%</t>
  </si>
  <si>
    <t xml:space="preserve">Item</t>
  </si>
  <si>
    <t xml:space="preserve">Monthly</t>
  </si>
  <si>
    <t xml:space="preserve">&lt;25,000</t>
  </si>
  <si>
    <t xml:space="preserve">$25,000-$39,999</t>
  </si>
  <si>
    <t xml:space="preserve">$40,000-$59,999</t>
  </si>
  <si>
    <t xml:space="preserve">$60,000-$79,999</t>
  </si>
  <si>
    <t xml:space="preserve">$80,000-$99,999</t>
  </si>
  <si>
    <t xml:space="preserve">$100,000-$149,000</t>
  </si>
  <si>
    <t xml:space="preserve">$150,000-$199,000</t>
  </si>
  <si>
    <t xml:space="preserve">$200,000-$299,999</t>
  </si>
  <si>
    <t xml:space="preserve">$300,000-$499,999</t>
  </si>
  <si>
    <t xml:space="preserve">&gt;500,000</t>
  </si>
  <si>
    <t xml:space="preserve">ES</t>
  </si>
  <si>
    <t xml:space="preserve">Employee &amp; Spouse/Domestic Partner-ES</t>
  </si>
  <si>
    <t xml:space="preserve">2 People</t>
  </si>
  <si>
    <t xml:space="preserve">EC</t>
  </si>
  <si>
    <t xml:space="preserve">Employee &amp; Children-EC</t>
  </si>
  <si>
    <t xml:space="preserve">Employee &amp; Family-EF</t>
  </si>
  <si>
    <t xml:space="preserve">Family</t>
  </si>
  <si>
    <t xml:space="preserve">Employee &amp; Spouse Adjusted Rate</t>
  </si>
  <si>
    <t xml:space="preserve">Employee &amp; Family  Adjusted Rate</t>
  </si>
  <si>
    <t xml:space="preserve">NETCO ADJUSTMENTS BASED ON CONSERVATIVE ESTIMATES</t>
  </si>
  <si>
    <t xml:space="preserve">ENRON 2002 PROJECTIONS</t>
  </si>
  <si>
    <t xml:space="preserve">CITIGROUP 2001 EMPLOYEE COST CONSERVATIVE ESTIMATE</t>
  </si>
  <si>
    <t xml:space="preserve">CITIGROUP 2001 EMPLOYEE MAXIMUM LIFE/AD&amp;D ESTIMATE</t>
  </si>
  <si>
    <t xml:space="preserve">EMPLOYEE COSTS</t>
  </si>
  <si>
    <t xml:space="preserve">MEDICAL PLANS</t>
  </si>
  <si>
    <t xml:space="preserve">Dental Plans</t>
  </si>
  <si>
    <t xml:space="preserve">Vision Plan</t>
  </si>
  <si>
    <t xml:space="preserve">AD&amp;D</t>
  </si>
  <si>
    <t xml:space="preserve">LIFE INSURANCE</t>
  </si>
  <si>
    <t xml:space="preserve">LTD</t>
  </si>
  <si>
    <t xml:space="preserve">EMPLOYEE COST</t>
  </si>
  <si>
    <t xml:space="preserve">Annual Cost</t>
  </si>
  <si>
    <t xml:space="preserve">Benefit Cost as a Percentage of Salary</t>
  </si>
  <si>
    <t xml:space="preserve">Column AC</t>
  </si>
  <si>
    <t xml:space="preserve">Column Z</t>
  </si>
  <si>
    <t xml:space="preserve">AVG</t>
  </si>
  <si>
    <t xml:space="preserve">Count</t>
  </si>
  <si>
    <t xml:space="preserve">Salary Currency Code</t>
  </si>
  <si>
    <t xml:space="preserve">Current Annual Salary Amount</t>
  </si>
  <si>
    <t xml:space="preserve">Amount</t>
  </si>
  <si>
    <t xml:space="preserve">Tier</t>
  </si>
  <si>
    <t xml:space="preserve">Adjustment (Conservative)</t>
  </si>
  <si>
    <t xml:space="preserve">SSMB Salary (Conservative Est.)</t>
  </si>
  <si>
    <t xml:space="preserve">Adjustment (Maxed)</t>
  </si>
  <si>
    <t xml:space="preserve">SSMB Salary (Maxed Est.)</t>
  </si>
  <si>
    <t xml:space="preserve">USD</t>
  </si>
  <si>
    <t xml:space="preserve">21000.00</t>
  </si>
  <si>
    <t xml:space="preserve">23508.00</t>
  </si>
  <si>
    <t xml:space="preserve">28000.00</t>
  </si>
  <si>
    <t xml:space="preserve">28480.00</t>
  </si>
  <si>
    <t xml:space="preserve">28500.00</t>
  </si>
  <si>
    <t xml:space="preserve">28700.00</t>
  </si>
  <si>
    <t xml:space="preserve">32499.96</t>
  </si>
  <si>
    <t xml:space="preserve">33450.00</t>
  </si>
  <si>
    <t xml:space="preserve">33750.00</t>
  </si>
  <si>
    <t xml:space="preserve">35740.08</t>
  </si>
  <si>
    <t xml:space="preserve">36000.00</t>
  </si>
  <si>
    <t xml:space="preserve">36999.96</t>
  </si>
  <si>
    <t xml:space="preserve">37150.00</t>
  </si>
  <si>
    <t xml:space="preserve">37208.00</t>
  </si>
  <si>
    <t xml:space="preserve">38000.00</t>
  </si>
  <si>
    <t xml:space="preserve">39999.96</t>
  </si>
  <si>
    <t xml:space="preserve">40000.00</t>
  </si>
  <si>
    <t xml:space="preserve">40000.08</t>
  </si>
  <si>
    <t xml:space="preserve">40008.00</t>
  </si>
  <si>
    <t xml:space="preserve">40200.00</t>
  </si>
  <si>
    <t xml:space="preserve">40488.04</t>
  </si>
  <si>
    <t xml:space="preserve">40712.00</t>
  </si>
  <si>
    <t xml:space="preserve">40837.00</t>
  </si>
  <si>
    <t xml:space="preserve">41000.00</t>
  </si>
  <si>
    <t xml:space="preserve">41500.00</t>
  </si>
  <si>
    <t xml:space="preserve">41600.00</t>
  </si>
  <si>
    <t xml:space="preserve">42000.00</t>
  </si>
  <si>
    <t xml:space="preserve">42500.04</t>
  </si>
  <si>
    <t xml:space="preserve">43000.00</t>
  </si>
  <si>
    <t xml:space="preserve">43488.56</t>
  </si>
  <si>
    <t xml:space="preserve">44004.00</t>
  </si>
  <si>
    <t xml:space="preserve">44008.00</t>
  </si>
  <si>
    <t xml:space="preserve">44805.00</t>
  </si>
  <si>
    <t xml:space="preserve">45000.00</t>
  </si>
  <si>
    <t xml:space="preserve">45400.00</t>
  </si>
  <si>
    <t xml:space="preserve">45527.02</t>
  </si>
  <si>
    <t xml:space="preserve">46000.00</t>
  </si>
  <si>
    <t xml:space="preserve">46500.00</t>
  </si>
  <si>
    <t xml:space="preserve">47000.00</t>
  </si>
  <si>
    <t xml:space="preserve">47000.04</t>
  </si>
  <si>
    <t xml:space="preserve">47038.04</t>
  </si>
  <si>
    <t xml:space="preserve">47500.00</t>
  </si>
  <si>
    <t xml:space="preserve">47850.00</t>
  </si>
  <si>
    <t xml:space="preserve">48000.00</t>
  </si>
  <si>
    <t xml:space="preserve">48500.00</t>
  </si>
  <si>
    <t xml:space="preserve">48850.00</t>
  </si>
  <si>
    <t xml:space="preserve">49008.00</t>
  </si>
  <si>
    <t xml:space="preserve">50000.00</t>
  </si>
  <si>
    <t xml:space="preserve">50000.04</t>
  </si>
  <si>
    <t xml:space="preserve">50004.00</t>
  </si>
  <si>
    <t xml:space="preserve">51000.00</t>
  </si>
  <si>
    <t xml:space="preserve">51149.92</t>
  </si>
  <si>
    <t xml:space="preserve">51750.00</t>
  </si>
  <si>
    <t xml:space="preserve">52000.44</t>
  </si>
  <si>
    <t xml:space="preserve">52500.00</t>
  </si>
  <si>
    <t xml:space="preserve">52950.00</t>
  </si>
  <si>
    <t xml:space="preserve">53000.00</t>
  </si>
  <si>
    <t xml:space="preserve">53000.04</t>
  </si>
  <si>
    <t xml:space="preserve">54000.00</t>
  </si>
  <si>
    <t xml:space="preserve">54100.00</t>
  </si>
  <si>
    <t xml:space="preserve">54999.96</t>
  </si>
  <si>
    <t xml:space="preserve">55000.00</t>
  </si>
  <si>
    <t xml:space="preserve">55000.08</t>
  </si>
  <si>
    <t xml:space="preserve">55008.00</t>
  </si>
  <si>
    <t xml:space="preserve">57000.00</t>
  </si>
  <si>
    <t xml:space="preserve">57004.00</t>
  </si>
  <si>
    <t xml:space="preserve">57500.00</t>
  </si>
  <si>
    <t xml:space="preserve">57504.00</t>
  </si>
  <si>
    <t xml:space="preserve">58000.00</t>
  </si>
  <si>
    <t xml:space="preserve">58008.00</t>
  </si>
  <si>
    <t xml:space="preserve">58020.00</t>
  </si>
  <si>
    <t xml:space="preserve">59000.00</t>
  </si>
  <si>
    <t xml:space="preserve">59042.96</t>
  </si>
  <si>
    <t xml:space="preserve">60000.00</t>
  </si>
  <si>
    <t xml:space="preserve">61000.00</t>
  </si>
  <si>
    <t xml:space="preserve">61250.00</t>
  </si>
  <si>
    <t xml:space="preserve">61276.00</t>
  </si>
  <si>
    <t xml:space="preserve">61560.00</t>
  </si>
  <si>
    <t xml:space="preserve">62000.00</t>
  </si>
  <si>
    <t xml:space="preserve">62073.96</t>
  </si>
  <si>
    <t xml:space="preserve">62556.00</t>
  </si>
  <si>
    <t xml:space="preserve">63000.00</t>
  </si>
  <si>
    <t xml:space="preserve">63864.00</t>
  </si>
  <si>
    <t xml:space="preserve">64276.00</t>
  </si>
  <si>
    <t xml:space="preserve">65000.00</t>
  </si>
  <si>
    <t xml:space="preserve">65004.00</t>
  </si>
  <si>
    <t xml:space="preserve">65320.00</t>
  </si>
  <si>
    <t xml:space="preserve">66630.84</t>
  </si>
  <si>
    <t xml:space="preserve">66659.04</t>
  </si>
  <si>
    <t xml:space="preserve">67008.00</t>
  </si>
  <si>
    <t xml:space="preserve">67733.00</t>
  </si>
  <si>
    <t xml:space="preserve">68000.00</t>
  </si>
  <si>
    <t xml:space="preserve">69000.00</t>
  </si>
  <si>
    <t xml:space="preserve">69500.00</t>
  </si>
  <si>
    <t xml:space="preserve">70000.00</t>
  </si>
  <si>
    <t xml:space="preserve">70008.00</t>
  </si>
  <si>
    <t xml:space="preserve">70358.00</t>
  </si>
  <si>
    <t xml:space="preserve">71008.00</t>
  </si>
  <si>
    <t xml:space="preserve">71500.00</t>
  </si>
  <si>
    <t xml:space="preserve">71629.04</t>
  </si>
  <si>
    <t xml:space="preserve">72000.00</t>
  </si>
  <si>
    <t xml:space="preserve">72001.00</t>
  </si>
  <si>
    <t xml:space="preserve">72500.00</t>
  </si>
  <si>
    <t xml:space="preserve">74000.00</t>
  </si>
  <si>
    <t xml:space="preserve">75000.00</t>
  </si>
  <si>
    <t xml:space="preserve">75100.00</t>
  </si>
  <si>
    <t xml:space="preserve">76000.00</t>
  </si>
  <si>
    <t xml:space="preserve">76008.00</t>
  </si>
  <si>
    <t xml:space="preserve">77000.00</t>
  </si>
  <si>
    <t xml:space="preserve">77004.00</t>
  </si>
  <si>
    <t xml:space="preserve">78000.00</t>
  </si>
  <si>
    <t xml:space="preserve">78000.04</t>
  </si>
  <si>
    <t xml:space="preserve">79999.96</t>
  </si>
  <si>
    <t xml:space="preserve">80000.00</t>
  </si>
  <si>
    <t xml:space="preserve">80004.00</t>
  </si>
  <si>
    <t xml:space="preserve">81000.00</t>
  </si>
  <si>
    <t xml:space="preserve">81800.04</t>
  </si>
  <si>
    <t xml:space="preserve">82000.00</t>
  </si>
  <si>
    <t xml:space="preserve">83000.00</t>
  </si>
  <si>
    <t xml:space="preserve">83004.00</t>
  </si>
  <si>
    <t xml:space="preserve">83700.00</t>
  </si>
  <si>
    <t xml:space="preserve">84000.00</t>
  </si>
  <si>
    <t xml:space="preserve">85000.00</t>
  </si>
  <si>
    <t xml:space="preserve">85004.00</t>
  </si>
  <si>
    <t xml:space="preserve">85008.00</t>
  </si>
  <si>
    <t xml:space="preserve">87504.00</t>
  </si>
  <si>
    <t xml:space="preserve">88000.00</t>
  </si>
  <si>
    <t xml:space="preserve">88008.00</t>
  </si>
  <si>
    <t xml:space="preserve">89004.00</t>
  </si>
  <si>
    <t xml:space="preserve">90000.00</t>
  </si>
  <si>
    <t xml:space="preserve">90008.00</t>
  </si>
  <si>
    <t xml:space="preserve">90413.4</t>
  </si>
  <si>
    <t xml:space="preserve">91008.00</t>
  </si>
  <si>
    <t xml:space="preserve">92704.00</t>
  </si>
  <si>
    <t xml:space="preserve">93300.00</t>
  </si>
  <si>
    <t xml:space="preserve">94000.00</t>
  </si>
  <si>
    <t xml:space="preserve">94500.00</t>
  </si>
  <si>
    <t xml:space="preserve">94999.92</t>
  </si>
  <si>
    <t xml:space="preserve">95000.00</t>
  </si>
  <si>
    <t xml:space="preserve">95004.00</t>
  </si>
  <si>
    <t xml:space="preserve">98280.00</t>
  </si>
  <si>
    <t xml:space="preserve">99996.00</t>
  </si>
  <si>
    <t xml:space="preserve">100000.00</t>
  </si>
  <si>
    <t xml:space="preserve">100004.00</t>
  </si>
  <si>
    <t xml:space="preserve">105000.00</t>
  </si>
  <si>
    <t xml:space="preserve">105008.00</t>
  </si>
  <si>
    <t xml:space="preserve">110000.00</t>
  </si>
  <si>
    <t xml:space="preserve">110004.00</t>
  </si>
  <si>
    <t xml:space="preserve">110016.00</t>
  </si>
  <si>
    <t xml:space="preserve">115000.00</t>
  </si>
  <si>
    <t xml:space="preserve">117000.00</t>
  </si>
  <si>
    <t xml:space="preserve">120000.00</t>
  </si>
  <si>
    <t xml:space="preserve">121000.04</t>
  </si>
  <si>
    <t xml:space="preserve">124812.00</t>
  </si>
  <si>
    <t xml:space="preserve">125000.00</t>
  </si>
  <si>
    <t xml:space="preserve">125000.04</t>
  </si>
  <si>
    <t xml:space="preserve">130000.00</t>
  </si>
  <si>
    <t xml:space="preserve">133004.00</t>
  </si>
  <si>
    <t xml:space="preserve">135000.00</t>
  </si>
  <si>
    <t xml:space="preserve">136512.00</t>
  </si>
  <si>
    <t xml:space="preserve">137796.00</t>
  </si>
  <si>
    <t xml:space="preserve">145000.00</t>
  </si>
  <si>
    <t xml:space="preserve">150000.00</t>
  </si>
  <si>
    <t xml:space="preserve">155000.00</t>
  </si>
  <si>
    <t xml:space="preserve">158796.00</t>
  </si>
  <si>
    <t xml:space="preserve">160000.00</t>
  </si>
  <si>
    <t xml:space="preserve">165000.00</t>
  </si>
  <si>
    <t xml:space="preserve">175000.00</t>
  </si>
  <si>
    <t xml:space="preserve">190000.00</t>
  </si>
  <si>
    <t xml:space="preserve">32000.00</t>
  </si>
  <si>
    <t xml:space="preserve">35000.00</t>
  </si>
  <si>
    <t xml:space="preserve">40257.04</t>
  </si>
  <si>
    <t xml:space="preserve">43760.00</t>
  </si>
  <si>
    <t xml:space="preserve">48621.00</t>
  </si>
  <si>
    <t xml:space="preserve">49199.96</t>
  </si>
  <si>
    <t xml:space="preserve">50470.00</t>
  </si>
  <si>
    <t xml:space="preserve">59008.00</t>
  </si>
  <si>
    <t xml:space="preserve">59300.00</t>
  </si>
  <si>
    <t xml:space="preserve">61750.00</t>
  </si>
  <si>
    <t xml:space="preserve">64008.00</t>
  </si>
  <si>
    <t xml:space="preserve">64999.96</t>
  </si>
  <si>
    <t xml:space="preserve">66000.00</t>
  </si>
  <si>
    <t xml:space="preserve">66304.00</t>
  </si>
  <si>
    <t xml:space="preserve">70823.04</t>
  </si>
  <si>
    <t xml:space="preserve">73008.00</t>
  </si>
  <si>
    <t xml:space="preserve">73317.00</t>
  </si>
  <si>
    <t xml:space="preserve">77500.00</t>
  </si>
  <si>
    <t xml:space="preserve">79210.04</t>
  </si>
  <si>
    <t xml:space="preserve">92000.00</t>
  </si>
  <si>
    <t xml:space="preserve">95000.04</t>
  </si>
  <si>
    <t xml:space="preserve">96004.00</t>
  </si>
  <si>
    <t xml:space="preserve">99000.00</t>
  </si>
  <si>
    <t xml:space="preserve">99904.00</t>
  </si>
  <si>
    <t xml:space="preserve">104999.92</t>
  </si>
  <si>
    <t xml:space="preserve">112000.00</t>
  </si>
  <si>
    <t xml:space="preserve">115008.00</t>
  </si>
  <si>
    <t xml:space="preserve">132000.00</t>
  </si>
  <si>
    <t xml:space="preserve">180000.00</t>
  </si>
  <si>
    <t xml:space="preserve">185000.00</t>
  </si>
  <si>
    <t xml:space="preserve">26600.00</t>
  </si>
  <si>
    <t xml:space="preserve">31200.00</t>
  </si>
  <si>
    <t xml:space="preserve">34999.96</t>
  </si>
  <si>
    <t xml:space="preserve">37251.08</t>
  </si>
  <si>
    <t xml:space="preserve">41369.96</t>
  </si>
  <si>
    <t xml:space="preserve">45932.00</t>
  </si>
  <si>
    <t xml:space="preserve">47575.04</t>
  </si>
  <si>
    <t xml:space="preserve">50501.00</t>
  </si>
  <si>
    <t xml:space="preserve">51900.44</t>
  </si>
  <si>
    <t xml:space="preserve">52000.00</t>
  </si>
  <si>
    <t xml:space="preserve">56000.00</t>
  </si>
  <si>
    <t xml:space="preserve">59004.00</t>
  </si>
  <si>
    <t xml:space="preserve">78970.00</t>
  </si>
  <si>
    <t xml:space="preserve">79000.00</t>
  </si>
  <si>
    <t xml:space="preserve">85499.96</t>
  </si>
  <si>
    <t xml:space="preserve">87000.00</t>
  </si>
  <si>
    <t xml:space="preserve">99500.00</t>
  </si>
  <si>
    <t xml:space="preserve">107000.00</t>
  </si>
  <si>
    <t xml:space="preserve">142500.00</t>
  </si>
  <si>
    <t xml:space="preserve">174999.96</t>
  </si>
  <si>
    <t xml:space="preserve">210000.00</t>
  </si>
  <si>
    <t xml:space="preserve">22978.00</t>
  </si>
  <si>
    <t xml:space="preserve">26000.04</t>
  </si>
  <si>
    <t xml:space="preserve">26004.00</t>
  </si>
  <si>
    <t xml:space="preserve">30159.96</t>
  </si>
  <si>
    <t xml:space="preserve">33000.04</t>
  </si>
  <si>
    <t xml:space="preserve">38004.00</t>
  </si>
  <si>
    <t xml:space="preserve">38632.08</t>
  </si>
  <si>
    <t xml:space="preserve">42500.00</t>
  </si>
  <si>
    <t xml:space="preserve">43244.00</t>
  </si>
  <si>
    <t xml:space="preserve">43250.08</t>
  </si>
  <si>
    <t xml:space="preserve">45808.00</t>
  </si>
  <si>
    <t xml:space="preserve">46300.08</t>
  </si>
  <si>
    <t xml:space="preserve">48302.88</t>
  </si>
  <si>
    <t xml:space="preserve">49000.00</t>
  </si>
  <si>
    <t xml:space="preserve">49002.00</t>
  </si>
  <si>
    <t xml:space="preserve">50100.00</t>
  </si>
  <si>
    <t xml:space="preserve">52001.00</t>
  </si>
  <si>
    <t xml:space="preserve">53050.00</t>
  </si>
  <si>
    <t xml:space="preserve">54750.04</t>
  </si>
  <si>
    <t xml:space="preserve">55500.00</t>
  </si>
  <si>
    <t xml:space="preserve">55529.00</t>
  </si>
  <si>
    <t xml:space="preserve">57479.96</t>
  </si>
  <si>
    <t xml:space="preserve">59280.00</t>
  </si>
  <si>
    <t xml:space="preserve">60008.00</t>
  </si>
  <si>
    <t xml:space="preserve">61984.00</t>
  </si>
  <si>
    <t xml:space="preserve">62499.96</t>
  </si>
  <si>
    <t xml:space="preserve">62660.00</t>
  </si>
  <si>
    <t xml:space="preserve">63244.08</t>
  </si>
  <si>
    <t xml:space="preserve">65000.04</t>
  </si>
  <si>
    <t xml:space="preserve">66088.00</t>
  </si>
  <si>
    <t xml:space="preserve">66500.00</t>
  </si>
  <si>
    <t xml:space="preserve">66504.00</t>
  </si>
  <si>
    <t xml:space="preserve">67950.00</t>
  </si>
  <si>
    <t xml:space="preserve">68500.00</t>
  </si>
  <si>
    <t xml:space="preserve">70004.00</t>
  </si>
  <si>
    <t xml:space="preserve">74900.00</t>
  </si>
  <si>
    <t xml:space="preserve">75850.04</t>
  </si>
  <si>
    <t xml:space="preserve">76395.06</t>
  </si>
  <si>
    <t xml:space="preserve">78500.00</t>
  </si>
  <si>
    <t xml:space="preserve">78508.00</t>
  </si>
  <si>
    <t xml:space="preserve">79329.00</t>
  </si>
  <si>
    <t xml:space="preserve">80000.04</t>
  </si>
  <si>
    <t xml:space="preserve">80500.00</t>
  </si>
  <si>
    <t xml:space="preserve">81004.00</t>
  </si>
  <si>
    <t xml:space="preserve">83490.00</t>
  </si>
  <si>
    <t xml:space="preserve">84000.04</t>
  </si>
  <si>
    <t xml:space="preserve">85470.00</t>
  </si>
  <si>
    <t xml:space="preserve">85504.00</t>
  </si>
  <si>
    <t xml:space="preserve">86004.00</t>
  </si>
  <si>
    <t xml:space="preserve">87500.00</t>
  </si>
  <si>
    <t xml:space="preserve">88000.04</t>
  </si>
  <si>
    <t xml:space="preserve">88000.08</t>
  </si>
  <si>
    <t xml:space="preserve">88800.04</t>
  </si>
  <si>
    <t xml:space="preserve">89249.96</t>
  </si>
  <si>
    <t xml:space="preserve">91500.00</t>
  </si>
  <si>
    <t xml:space="preserve">92004.00</t>
  </si>
  <si>
    <t xml:space="preserve">95550.00</t>
  </si>
  <si>
    <t xml:space="preserve">100008.00</t>
  </si>
  <si>
    <t xml:space="preserve">100109.96</t>
  </si>
  <si>
    <t xml:space="preserve">101000.00</t>
  </si>
  <si>
    <t xml:space="preserve">101000.04</t>
  </si>
  <si>
    <t xml:space="preserve">102999.96</t>
  </si>
  <si>
    <t xml:space="preserve">105000.04</t>
  </si>
  <si>
    <t xml:space="preserve">105004.00</t>
  </si>
  <si>
    <t xml:space="preserve">106000.00</t>
  </si>
  <si>
    <t xml:space="preserve">110000.04</t>
  </si>
  <si>
    <t xml:space="preserve">110019.04</t>
  </si>
  <si>
    <t xml:space="preserve">115004.00</t>
  </si>
  <si>
    <t xml:space="preserve">124999.92</t>
  </si>
  <si>
    <t xml:space="preserve">125004.00</t>
  </si>
  <si>
    <t xml:space="preserve">125976.00</t>
  </si>
  <si>
    <t xml:space="preserve">130008.00</t>
  </si>
  <si>
    <t xml:space="preserve">137610.00</t>
  </si>
  <si>
    <t xml:space="preserve">137704.04</t>
  </si>
  <si>
    <t xml:space="preserve">140000.00</t>
  </si>
  <si>
    <t xml:space="preserve">140004.00</t>
  </si>
  <si>
    <t xml:space="preserve">142000.00</t>
  </si>
  <si>
    <t xml:space="preserve">148000.00</t>
  </si>
  <si>
    <t xml:space="preserve">155000.04</t>
  </si>
  <si>
    <t xml:space="preserve">170000.00</t>
  </si>
  <si>
    <t xml:space="preserve">170000.04</t>
  </si>
  <si>
    <t xml:space="preserve">175008.00</t>
  </si>
  <si>
    <t xml:space="preserve">182874.96</t>
  </si>
  <si>
    <t xml:space="preserve">184008.00</t>
  </si>
  <si>
    <t xml:space="preserve">185004.00</t>
  </si>
  <si>
    <t xml:space="preserve">190008.00</t>
  </si>
  <si>
    <t xml:space="preserve">199999.32</t>
  </si>
  <si>
    <t xml:space="preserve">200000.00</t>
  </si>
  <si>
    <t xml:space="preserve">200000.04</t>
  </si>
  <si>
    <t xml:space="preserve">200004.00</t>
  </si>
  <si>
    <t xml:space="preserve">200012.00</t>
  </si>
  <si>
    <t xml:space="preserve">275000.00</t>
  </si>
  <si>
    <t xml:space="preserve">275004.00</t>
  </si>
  <si>
    <t xml:space="preserve">325000.00</t>
  </si>
  <si>
    <t xml:space="preserve">360000.00</t>
  </si>
  <si>
    <t xml:space="preserve">400000.00</t>
  </si>
  <si>
    <t xml:space="preserve">750000.00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</si>
</sst>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.0000_);_(* \(#,##0.0000\);_(* \-??_);_(@_)"/>
    <numFmt numFmtId="167" formatCode="_(\$* #,##0.00_);_(\$* \(#,##0.00\);_(\$* \-??_);_(@_)"/>
    <numFmt numFmtId="168" formatCode="@"/>
    <numFmt numFmtId="169" formatCode="0%"/>
    <numFmt numFmtId="170" formatCode="0.00%"/>
    <numFmt numFmtId="171" formatCode="0.0%"/>
    <numFmt numFmtId="172" formatCode="[$-409]#,##0.00_);\(#,##0.0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8000"/>
      <name val="Arial"/>
      <family val="2"/>
    </font>
    <font>
      <b val="true"/>
      <i val="true"/>
      <sz val="10"/>
      <name val="Arial"/>
      <family val="2"/>
    </font>
    <font>
      <b val="true"/>
      <i val="true"/>
      <sz val="10"/>
      <color rgb="FFFFFF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00"/>
      <name val="Arial"/>
      <family val="2"/>
    </font>
    <font>
      <sz val="8"/>
      <color rgb="FF000000"/>
      <name val="Arial"/>
      <family val="0"/>
    </font>
    <font>
      <sz val="10"/>
      <color rgb="FFFF0000"/>
      <name val="Arial"/>
      <family val="2"/>
    </font>
    <font>
      <sz val="10"/>
      <color rgb="FF00FF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8000"/>
        <bgColor rgb="FF008080"/>
      </patternFill>
    </fill>
    <fill>
      <patternFill patternType="solid">
        <fgColor rgb="FF333399"/>
        <bgColor rgb="FF003366"/>
      </patternFill>
    </fill>
    <fill>
      <patternFill patternType="solid">
        <fgColor rgb="FF993300"/>
        <bgColor rgb="FF993366"/>
      </patternFill>
    </fill>
    <fill>
      <patternFill patternType="solid">
        <fgColor rgb="FFC0C0C0"/>
        <bgColor rgb="FFCCCCFF"/>
      </patternFill>
    </fill>
  </fills>
  <borders count="8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ck">
        <color rgb="FF008000"/>
      </left>
      <right style="thick">
        <color rgb="FF008000"/>
      </right>
      <top style="thick">
        <color rgb="FF008000"/>
      </top>
      <bottom style="thick">
        <color rgb="FF008000"/>
      </bottom>
      <diagonal/>
    </border>
    <border diagonalUp="false" diagonalDown="false">
      <left style="thick">
        <color rgb="FF333399"/>
      </left>
      <right/>
      <top/>
      <bottom/>
      <diagonal/>
    </border>
    <border diagonalUp="false" diagonalDown="false">
      <left/>
      <right style="thick">
        <color rgb="FF333399"/>
      </right>
      <top/>
      <bottom/>
      <diagonal/>
    </border>
    <border diagonalUp="false" diagonalDown="false">
      <left style="thick">
        <color rgb="FF333399"/>
      </left>
      <right style="thick">
        <color rgb="FF333399"/>
      </right>
      <top/>
      <bottom/>
      <diagonal/>
    </border>
    <border diagonalUp="false" diagonalDown="false">
      <left style="thick">
        <color rgb="FFFFFF00"/>
      </left>
      <right/>
      <top/>
      <bottom/>
      <diagonal/>
    </border>
    <border diagonalUp="false" diagonalDown="false">
      <left/>
      <right/>
      <top/>
      <bottom style="thin">
        <color rgb="FFFFFF00"/>
      </bottom>
      <diagonal/>
    </border>
    <border diagonalUp="false" diagonalDown="false">
      <left/>
      <right style="thick">
        <color rgb="FFFFFF00"/>
      </right>
      <top/>
      <bottom style="thin">
        <color rgb="FFFFFF00"/>
      </bottom>
      <diagonal/>
    </border>
    <border diagonalUp="false" diagonalDown="false">
      <left style="thick">
        <color rgb="FF333399"/>
      </left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 style="thick">
        <color rgb="FF333399"/>
      </right>
      <top/>
      <bottom style="thick">
        <color rgb="FF333399"/>
      </bottom>
      <diagonal/>
    </border>
    <border diagonalUp="false" diagonalDown="false">
      <left style="thick">
        <color rgb="FF333399"/>
      </left>
      <right style="thick">
        <color rgb="FF333399"/>
      </right>
      <top/>
      <bottom style="thick">
        <color rgb="FF333399"/>
      </bottom>
      <diagonal/>
    </border>
    <border diagonalUp="false" diagonalDown="false">
      <left style="thick">
        <color rgb="FFFFFF00"/>
      </left>
      <right style="thick">
        <color rgb="FFFFFF00"/>
      </right>
      <top/>
      <bottom style="thin">
        <color rgb="FFFFFF00"/>
      </bottom>
      <diagonal/>
    </border>
    <border diagonalUp="false" diagonalDown="false">
      <left style="thick">
        <color rgb="FF993300"/>
      </left>
      <right/>
      <top/>
      <bottom style="thin">
        <color rgb="FF993300"/>
      </bottom>
      <diagonal/>
    </border>
    <border diagonalUp="false" diagonalDown="false">
      <left style="thick">
        <color rgb="FF993300"/>
      </left>
      <right style="thin">
        <color rgb="FF993300"/>
      </right>
      <top/>
      <bottom style="thin">
        <color rgb="FF993300"/>
      </bottom>
      <diagonal/>
    </border>
    <border diagonalUp="false" diagonalDown="false">
      <left style="thin">
        <color rgb="FF993300"/>
      </left>
      <right/>
      <top/>
      <bottom style="thin">
        <color rgb="FF993300"/>
      </bottom>
      <diagonal/>
    </border>
    <border diagonalUp="false" diagonalDown="false">
      <left style="thick">
        <color rgb="FF333399"/>
      </left>
      <right style="thin">
        <color rgb="FF333399"/>
      </right>
      <top/>
      <bottom style="thin">
        <color rgb="FF333399"/>
      </bottom>
      <diagonal/>
    </border>
    <border diagonalUp="false" diagonalDown="false"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 diagonalUp="false" diagonalDown="false">
      <left style="thin">
        <color rgb="FF333399"/>
      </left>
      <right style="thick">
        <color rgb="FF333399"/>
      </right>
      <top/>
      <bottom style="thin">
        <color rgb="FF333399"/>
      </bottom>
      <diagonal/>
    </border>
    <border diagonalUp="false" diagonalDown="false">
      <left style="thick">
        <color rgb="FF993300"/>
      </left>
      <right style="thick">
        <color rgb="FF993300"/>
      </right>
      <top/>
      <bottom style="thick">
        <color rgb="FF993300"/>
      </bottom>
      <diagonal/>
    </border>
    <border diagonalUp="false" diagonalDown="false">
      <left style="thick">
        <color rgb="FFFFFF00"/>
      </left>
      <right style="thick">
        <color rgb="FFFFFF00"/>
      </right>
      <top style="thin">
        <color rgb="FFFFFF00"/>
      </top>
      <bottom style="thin">
        <color rgb="FFFFFF00"/>
      </bottom>
      <diagonal/>
    </border>
    <border diagonalUp="false" diagonalDown="false">
      <left style="thick">
        <color rgb="FF993300"/>
      </left>
      <right style="thick">
        <color rgb="FF993300"/>
      </right>
      <top/>
      <bottom style="thin">
        <color rgb="FF993300"/>
      </bottom>
      <diagonal/>
    </border>
    <border diagonalUp="false" diagonalDown="false">
      <left style="thick">
        <color rgb="FF333399"/>
      </left>
      <right/>
      <top/>
      <bottom style="thin">
        <color rgb="FF333399"/>
      </bottom>
      <diagonal/>
    </border>
    <border diagonalUp="false" diagonalDown="false">
      <left style="thin">
        <color rgb="FF333399"/>
      </left>
      <right style="thin">
        <color rgb="FF333399"/>
      </right>
      <top/>
      <bottom style="thick">
        <color rgb="FF333399"/>
      </bottom>
      <diagonal/>
    </border>
    <border diagonalUp="false" diagonalDown="false">
      <left style="thin">
        <color rgb="FF333399"/>
      </left>
      <right style="thick">
        <color rgb="FF333399"/>
      </right>
      <top style="thick">
        <color rgb="FF333399"/>
      </top>
      <bottom style="thick">
        <color rgb="FF333399"/>
      </bottom>
      <diagonal/>
    </border>
    <border diagonalUp="false" diagonalDown="false">
      <left/>
      <right style="thin">
        <color rgb="FF993300"/>
      </right>
      <top style="thin">
        <color rgb="FF993300"/>
      </top>
      <bottom style="thick">
        <color rgb="FF993300"/>
      </bottom>
      <diagonal/>
    </border>
    <border diagonalUp="false" diagonalDown="false">
      <left style="thick">
        <color rgb="FF333399"/>
      </left>
      <right style="thick">
        <color rgb="FF333399"/>
      </right>
      <top style="thin">
        <color rgb="FF333399"/>
      </top>
      <bottom style="thick">
        <color rgb="FF333399"/>
      </bottom>
      <diagonal/>
    </border>
    <border diagonalUp="false" diagonalDown="false">
      <left style="thick">
        <color rgb="FF993300"/>
      </left>
      <right style="thin">
        <color rgb="FF993300"/>
      </right>
      <top style="thin">
        <color rgb="FF993300"/>
      </top>
      <bottom style="thick">
        <color rgb="FF993300"/>
      </bottom>
      <diagonal/>
    </border>
    <border diagonalUp="false" diagonalDown="false">
      <left style="thin">
        <color rgb="FF993300"/>
      </left>
      <right/>
      <top style="thin">
        <color rgb="FF993300"/>
      </top>
      <bottom style="thick">
        <color rgb="FF993300"/>
      </bottom>
      <diagonal/>
    </border>
    <border diagonalUp="false" diagonalDown="false">
      <left style="thick">
        <color rgb="FF333399"/>
      </left>
      <right style="thin">
        <color rgb="FF333399"/>
      </right>
      <top style="thin">
        <color rgb="FF333399"/>
      </top>
      <bottom style="thick">
        <color rgb="FF333399"/>
      </bottom>
      <diagonal/>
    </border>
    <border diagonalUp="false" diagonalDown="false">
      <left style="thin">
        <color rgb="FF333399"/>
      </left>
      <right style="thin">
        <color rgb="FF333399"/>
      </right>
      <top style="thin">
        <color rgb="FF333399"/>
      </top>
      <bottom style="thick">
        <color rgb="FF333399"/>
      </bottom>
      <diagonal/>
    </border>
    <border diagonalUp="false" diagonalDown="false">
      <left style="thin">
        <color rgb="FF333399"/>
      </left>
      <right style="thick">
        <color rgb="FF333399"/>
      </right>
      <top style="thin">
        <color rgb="FF333399"/>
      </top>
      <bottom style="thick">
        <color rgb="FF333399"/>
      </bottom>
      <diagonal/>
    </border>
    <border diagonalUp="false" diagonalDown="false">
      <left style="thin">
        <color rgb="FF993300"/>
      </left>
      <right style="thin">
        <color rgb="FF993300"/>
      </right>
      <top style="thin">
        <color rgb="FF993300"/>
      </top>
      <bottom style="thick">
        <color rgb="FF993300"/>
      </bottom>
      <diagonal/>
    </border>
    <border diagonalUp="false" diagonalDown="false">
      <left style="thick">
        <color rgb="FFFFFF00"/>
      </left>
      <right/>
      <top style="thin">
        <color rgb="FFFFFF00"/>
      </top>
      <bottom style="thin">
        <color rgb="FFFFFF00"/>
      </bottom>
      <diagonal/>
    </border>
    <border diagonalUp="false" diagonalDown="false"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 diagonalUp="false" diagonalDown="false">
      <left style="thick">
        <color rgb="FF333399"/>
      </left>
      <right/>
      <top style="thin">
        <color rgb="FF333399"/>
      </top>
      <bottom style="thin">
        <color rgb="FF333399"/>
      </bottom>
      <diagonal/>
    </border>
    <border diagonalUp="false" diagonalDown="false">
      <left style="thin">
        <color rgb="FF993300"/>
      </left>
      <right style="thick">
        <color rgb="FF993300"/>
      </right>
      <top style="thin">
        <color rgb="FF993300"/>
      </top>
      <bottom style="thick">
        <color rgb="FF993300"/>
      </bottom>
      <diagonal/>
    </border>
    <border diagonalUp="false" diagonalDown="false">
      <left style="thick">
        <color rgb="FF333399"/>
      </left>
      <right style="thin">
        <color rgb="FF333399"/>
      </right>
      <top style="thick">
        <color rgb="FF333399"/>
      </top>
      <bottom style="thin">
        <color rgb="FF333399"/>
      </bottom>
      <diagonal/>
    </border>
    <border diagonalUp="false" diagonalDown="false">
      <left style="thin">
        <color rgb="FF333399"/>
      </left>
      <right style="thin">
        <color rgb="FF333399"/>
      </right>
      <top style="thick">
        <color rgb="FF333399"/>
      </top>
      <bottom style="thin">
        <color rgb="FF333399"/>
      </bottom>
      <diagonal/>
    </border>
    <border diagonalUp="false" diagonalDown="false">
      <left style="thin">
        <color rgb="FF333399"/>
      </left>
      <right style="thick">
        <color rgb="FF333399"/>
      </right>
      <top style="thin">
        <color rgb="FF333399"/>
      </top>
      <bottom style="thin">
        <color rgb="FF333399"/>
      </bottom>
      <diagonal/>
    </border>
    <border diagonalUp="false" diagonalDown="false">
      <left/>
      <right style="thin">
        <color rgb="FF993300"/>
      </right>
      <top/>
      <bottom style="thin">
        <color rgb="FF993300"/>
      </bottom>
      <diagonal/>
    </border>
    <border diagonalUp="false" diagonalDown="false">
      <left style="thick">
        <color rgb="FF333399"/>
      </left>
      <right style="thick">
        <color rgb="FF333399"/>
      </right>
      <top/>
      <bottom style="thin">
        <color rgb="FF333399"/>
      </bottom>
      <diagonal/>
    </border>
    <border diagonalUp="false" diagonalDown="false">
      <left style="thick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 diagonalUp="false" diagonalDown="false">
      <left style="thin">
        <color rgb="FF993300"/>
      </left>
      <right style="thick">
        <color rgb="FF993300"/>
      </right>
      <top style="thin">
        <color rgb="FF993300"/>
      </top>
      <bottom style="thin">
        <color rgb="FF993300"/>
      </bottom>
      <diagonal/>
    </border>
    <border diagonalUp="false" diagonalDown="false">
      <left style="thick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 diagonalUp="false" diagonalDown="false"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 diagonalUp="false" diagonalDown="false">
      <left style="thick">
        <color rgb="FF993300"/>
      </left>
      <right/>
      <top style="thin">
        <color rgb="FF993300"/>
      </top>
      <bottom style="thin">
        <color rgb="FF993300"/>
      </bottom>
      <diagonal/>
    </border>
    <border diagonalUp="false" diagonalDown="false">
      <left style="thin">
        <color rgb="FF993300"/>
      </left>
      <right style="thin">
        <color rgb="FF993300"/>
      </right>
      <top/>
      <bottom style="thin">
        <color rgb="FF993300"/>
      </bottom>
      <diagonal/>
    </border>
    <border diagonalUp="false" diagonalDown="false">
      <left/>
      <right style="thick">
        <color rgb="FF993300"/>
      </right>
      <top style="thin">
        <color rgb="FF993300"/>
      </top>
      <bottom style="thin">
        <color rgb="FF993300"/>
      </bottom>
      <diagonal/>
    </border>
    <border diagonalUp="false" diagonalDown="false">
      <left style="thin">
        <color rgb="FF333399"/>
      </left>
      <right style="thick">
        <color rgb="FF333399"/>
      </right>
      <top style="thick">
        <color rgb="FF333399"/>
      </top>
      <bottom style="thin">
        <color rgb="FF333399"/>
      </bottom>
      <diagonal/>
    </border>
    <border diagonalUp="false" diagonalDown="false">
      <left style="thin">
        <color rgb="FF993300"/>
      </left>
      <right style="thick">
        <color rgb="FF993300"/>
      </right>
      <top/>
      <bottom style="thin">
        <color rgb="FF993300"/>
      </bottom>
      <diagonal/>
    </border>
    <border diagonalUp="false" diagonalDown="false">
      <left style="thick">
        <color rgb="FF993300"/>
      </left>
      <right style="thick">
        <color rgb="FF993300"/>
      </right>
      <top style="thin">
        <color rgb="FF993300"/>
      </top>
      <bottom style="thin">
        <color rgb="FF993300"/>
      </bottom>
      <diagonal/>
    </border>
    <border diagonalUp="false" diagonalDown="false">
      <left/>
      <right style="thick">
        <color rgb="FFFFFF00"/>
      </right>
      <top style="thin">
        <color rgb="FFFFFF00"/>
      </top>
      <bottom style="thin">
        <color rgb="FFFFFF00"/>
      </bottom>
      <diagonal/>
    </border>
    <border diagonalUp="false" diagonalDown="false">
      <left/>
      <right style="thin">
        <color rgb="FF993300"/>
      </right>
      <top style="thin">
        <color rgb="FF993300"/>
      </top>
      <bottom style="thin">
        <color rgb="FF993300"/>
      </bottom>
      <diagonal/>
    </border>
    <border diagonalUp="false" diagonalDown="false">
      <left style="thick">
        <color rgb="FF333399"/>
      </left>
      <right style="thick">
        <color rgb="FF333399"/>
      </right>
      <top style="thin">
        <color rgb="FF333399"/>
      </top>
      <bottom style="thin">
        <color rgb="FF333399"/>
      </bottom>
      <diagonal/>
    </border>
    <border diagonalUp="false" diagonalDown="false"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 diagonalUp="false" diagonalDown="false">
      <left style="thin">
        <color rgb="FF993300"/>
      </left>
      <right/>
      <top style="thin">
        <color rgb="FF993300"/>
      </top>
      <bottom style="thin">
        <color rgb="FF993300"/>
      </bottom>
      <diagonal/>
    </border>
    <border diagonalUp="false" diagonalDown="false">
      <left style="thick">
        <color rgb="FF333399"/>
      </left>
      <right style="thin">
        <color rgb="FF333399"/>
      </right>
      <top style="thin">
        <color rgb="FF333399"/>
      </top>
      <bottom/>
      <diagonal/>
    </border>
    <border diagonalUp="false" diagonalDown="false">
      <left style="thin">
        <color rgb="FF333399"/>
      </left>
      <right style="thin">
        <color rgb="FF333399"/>
      </right>
      <top style="thin">
        <color rgb="FF333399"/>
      </top>
      <bottom/>
      <diagonal/>
    </border>
    <border diagonalUp="false" diagonalDown="false">
      <left style="thin">
        <color rgb="FF333399"/>
      </left>
      <right style="thick">
        <color rgb="FF333399"/>
      </right>
      <top style="thin">
        <color rgb="FF333399"/>
      </top>
      <bottom/>
      <diagonal/>
    </border>
    <border diagonalUp="false" diagonalDown="false">
      <left style="thick">
        <color rgb="FFFFFF00"/>
      </left>
      <right/>
      <top style="thin">
        <color rgb="FFFFFF00"/>
      </top>
      <bottom style="thick">
        <color rgb="FFFFFF00"/>
      </bottom>
      <diagonal/>
    </border>
    <border diagonalUp="false" diagonalDown="false">
      <left style="thin">
        <color rgb="FFFFFF00"/>
      </left>
      <right style="thin">
        <color rgb="FFFFFF00"/>
      </right>
      <top style="thin">
        <color rgb="FFFFFF00"/>
      </top>
      <bottom style="thick">
        <color rgb="FFFFFF00"/>
      </bottom>
      <diagonal/>
    </border>
    <border diagonalUp="false" diagonalDown="false">
      <left style="thick">
        <color rgb="FF333399"/>
      </left>
      <right style="thick">
        <color rgb="FF333399"/>
      </right>
      <top style="thick">
        <color rgb="FF333399"/>
      </top>
      <bottom style="thick">
        <color rgb="FF333399"/>
      </bottom>
      <diagonal/>
    </border>
    <border diagonalUp="false" diagonalDown="false">
      <left style="thick">
        <color rgb="FF993300"/>
      </left>
      <right style="thick">
        <color rgb="FF993300"/>
      </right>
      <top style="thick">
        <color rgb="FF993300"/>
      </top>
      <bottom style="thick">
        <color rgb="FF993300"/>
      </bottom>
      <diagonal/>
    </border>
    <border diagonalUp="false" diagonalDown="false">
      <left style="thick">
        <color rgb="FF333399"/>
      </left>
      <right style="thick">
        <color rgb="FF333399"/>
      </right>
      <top style="thick">
        <color rgb="FF333399"/>
      </top>
      <bottom style="thin">
        <color rgb="FF333399"/>
      </bottom>
      <diagonal/>
    </border>
    <border diagonalUp="false" diagonalDown="false">
      <left style="thick">
        <color rgb="FF993300"/>
      </left>
      <right/>
      <top style="thin">
        <color rgb="FF993300"/>
      </top>
      <bottom style="thick">
        <color rgb="FF993300"/>
      </bottom>
      <diagonal/>
    </border>
    <border diagonalUp="false" diagonalDown="false">
      <left/>
      <right style="thick">
        <color rgb="FF993300"/>
      </right>
      <top style="thin">
        <color rgb="FF993300"/>
      </top>
      <bottom style="thick">
        <color rgb="FF993300"/>
      </bottom>
      <diagonal/>
    </border>
    <border diagonalUp="false" diagonalDown="false">
      <left style="thick">
        <color rgb="FF993300"/>
      </left>
      <right style="thick">
        <color rgb="FF993300"/>
      </right>
      <top style="thin">
        <color rgb="FF993300"/>
      </top>
      <bottom style="thick">
        <color rgb="FF99330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FFFF00"/>
      </left>
      <right style="thick">
        <color rgb="FFFFFF00"/>
      </right>
      <top/>
      <bottom/>
      <diagonal/>
    </border>
    <border diagonalUp="false" diagonalDown="false">
      <left style="thick">
        <color rgb="FF333399"/>
      </left>
      <right style="thick">
        <color rgb="FF333399"/>
      </right>
      <top style="thick">
        <color rgb="FF333399"/>
      </top>
      <bottom/>
      <diagonal/>
    </border>
    <border diagonalUp="false" diagonalDown="false">
      <left style="thick">
        <color rgb="FF993300"/>
      </left>
      <right/>
      <top style="thick">
        <color rgb="FF993300"/>
      </top>
      <bottom style="thick">
        <color rgb="FF993300"/>
      </bottom>
      <diagonal/>
    </border>
    <border diagonalUp="false" diagonalDown="false"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 diagonalUp="false" diagonalDown="false">
      <left/>
      <right/>
      <top style="thin">
        <color rgb="FFFFFF00"/>
      </top>
      <bottom style="thin">
        <color rgb="FFFFFF00"/>
      </bottom>
      <diagonal/>
    </border>
    <border diagonalUp="false" diagonalDown="false">
      <left style="thick">
        <color rgb="FF993300"/>
      </left>
      <right style="thin">
        <color rgb="FF993300"/>
      </right>
      <top style="thin">
        <color rgb="FF993300"/>
      </top>
      <bottom/>
      <diagonal/>
    </border>
    <border diagonalUp="false" diagonalDown="false">
      <left/>
      <right style="thick">
        <color rgb="FFFFFF00"/>
      </right>
      <top style="thin">
        <color rgb="FFFFFF00"/>
      </top>
      <bottom style="thick">
        <color rgb="FFFFFF0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5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5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2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5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4" borderId="6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5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5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2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5" borderId="5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5" borderId="6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2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1" fillId="2" borderId="26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2" borderId="7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7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5" borderId="7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2" borderId="7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0" fillId="2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2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7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2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5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8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7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6" borderId="8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5" fillId="6" borderId="82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8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8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8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5" fillId="0" borderId="8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5" fillId="0" borderId="8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8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8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5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8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8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86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8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8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externalLink" Target="externalLinks/externalLink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976680</xdr:colOff>
      <xdr:row>49</xdr:row>
      <xdr:rowOff>0</xdr:rowOff>
    </xdr:from>
    <xdr:to>
      <xdr:col>17</xdr:col>
      <xdr:colOff>785880</xdr:colOff>
      <xdr:row>51</xdr:row>
      <xdr:rowOff>152280</xdr:rowOff>
    </xdr:to>
    <xdr:sp>
      <xdr:nvSpPr>
        <xdr:cNvPr id="0" name="Text 1"/>
        <xdr:cNvSpPr/>
      </xdr:nvSpPr>
      <xdr:spPr>
        <a:xfrm>
          <a:off x="2213640" y="9334440"/>
          <a:ext cx="756180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Note:</a:t>
          </a:r>
          <a:r>
            <a:rPr b="0" lang="en-US" sz="1000" strike="noStrike" u="none">
              <a:effectLst/>
              <a:uFillTx/>
              <a:latin typeface="Arial"/>
            </a:rPr>
            <a:t> Life Insurance Rates used age a 30-34 age rate of $.07 and assumed the employee would elect coverage equal to their gross pay. Under the Employee costs column  2 different examples of coverage choices are reflected to show how it would effect the employees monthly costs.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30600</xdr:colOff>
      <xdr:row>49</xdr:row>
      <xdr:rowOff>9720</xdr:rowOff>
    </xdr:from>
    <xdr:to>
      <xdr:col>15</xdr:col>
      <xdr:colOff>720</xdr:colOff>
      <xdr:row>52</xdr:row>
      <xdr:rowOff>142920</xdr:rowOff>
    </xdr:to>
    <xdr:sp>
      <xdr:nvSpPr>
        <xdr:cNvPr id="1" name="Text 1"/>
        <xdr:cNvSpPr/>
      </xdr:nvSpPr>
      <xdr:spPr>
        <a:xfrm>
          <a:off x="2253600" y="9182160"/>
          <a:ext cx="5772240" cy="619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Note:</a:t>
          </a:r>
          <a:r>
            <a:rPr b="0" lang="en-US" sz="1000" strike="noStrike" u="none">
              <a:effectLst/>
              <a:uFillTx/>
              <a:latin typeface="Arial"/>
            </a:rPr>
            <a:t> Life Insurance Rates used age a 30-39 age rate of $.05 and assumed the employee would elect coverage equal to their gross pay. Under the Employee costs column  2 different examples of coverage choices are reflected to show how it would effect the employees monthly costs.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30600</xdr:colOff>
      <xdr:row>49</xdr:row>
      <xdr:rowOff>9720</xdr:rowOff>
    </xdr:from>
    <xdr:to>
      <xdr:col>16</xdr:col>
      <xdr:colOff>19440</xdr:colOff>
      <xdr:row>53</xdr:row>
      <xdr:rowOff>18720</xdr:rowOff>
    </xdr:to>
    <xdr:sp>
      <xdr:nvSpPr>
        <xdr:cNvPr id="2" name="Text 1"/>
        <xdr:cNvSpPr/>
      </xdr:nvSpPr>
      <xdr:spPr>
        <a:xfrm>
          <a:off x="2253600" y="9182160"/>
          <a:ext cx="6464880" cy="657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Note:</a:t>
          </a:r>
          <a:r>
            <a:rPr b="0" lang="en-US" sz="1000" strike="noStrike" u="none">
              <a:effectLst/>
              <a:uFillTx/>
              <a:latin typeface="Arial"/>
            </a:rPr>
            <a:t> Life Insurance Rates used age a 30-39 age rate of $.05 and assumed the employee would elect coverage equal to their gross pay. Under the Employee costs column  2 different examples of coverage choices are reflected to show how it would effect the employees monthly costs.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tco%20Adjustments%20II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Hardship%20Rate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Actual%20Flex%20Dollar%20Tier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djusted Conservative Estimates"/>
      <sheetName val="Adjusted Maximum Est."/>
      <sheetName val="Adjusted Maximum Est. (2)"/>
      <sheetName val="Estimates"/>
      <sheetName val="Estimates (2)"/>
      <sheetName val="Count By Coverage Tier"/>
      <sheetName val="US Ranges Coun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>
        <row r="2">
          <cell r="J2">
            <v>22507.8</v>
          </cell>
        </row>
        <row r="3">
          <cell r="H3">
            <v>25047.774</v>
          </cell>
        </row>
        <row r="3">
          <cell r="J3">
            <v>25195.8744</v>
          </cell>
        </row>
        <row r="4">
          <cell r="H4">
            <v>29850.8</v>
          </cell>
        </row>
        <row r="4">
          <cell r="J4">
            <v>30027.2</v>
          </cell>
        </row>
        <row r="5">
          <cell r="H5">
            <v>30362.528</v>
          </cell>
        </row>
        <row r="5">
          <cell r="J5">
            <v>30541.952</v>
          </cell>
        </row>
        <row r="6">
          <cell r="H6">
            <v>30383.85</v>
          </cell>
        </row>
        <row r="6">
          <cell r="J6">
            <v>30563.4</v>
          </cell>
        </row>
        <row r="7">
          <cell r="H7">
            <v>30597.07</v>
          </cell>
        </row>
        <row r="7">
          <cell r="J7">
            <v>30777.88</v>
          </cell>
        </row>
        <row r="8">
          <cell r="H8">
            <v>34648.207356</v>
          </cell>
        </row>
        <row r="8">
          <cell r="J8">
            <v>34852.957104</v>
          </cell>
        </row>
        <row r="9">
          <cell r="H9">
            <v>35661.045</v>
          </cell>
        </row>
        <row r="9">
          <cell r="J9">
            <v>35871.78</v>
          </cell>
        </row>
        <row r="10">
          <cell r="H10">
            <v>35980.875</v>
          </cell>
        </row>
        <row r="10">
          <cell r="J10">
            <v>36193.5</v>
          </cell>
        </row>
        <row r="11">
          <cell r="H11">
            <v>38102.499288</v>
          </cell>
        </row>
        <row r="11">
          <cell r="J11">
            <v>38327.661792</v>
          </cell>
        </row>
        <row r="12">
          <cell r="H12">
            <v>38379.6</v>
          </cell>
        </row>
        <row r="12">
          <cell r="J12">
            <v>38606.4</v>
          </cell>
        </row>
        <row r="13">
          <cell r="H13">
            <v>38379.6</v>
          </cell>
        </row>
        <row r="13">
          <cell r="J13">
            <v>38606.4</v>
          </cell>
        </row>
        <row r="14">
          <cell r="H14">
            <v>38379.6</v>
          </cell>
        </row>
        <row r="14">
          <cell r="J14">
            <v>38606.4</v>
          </cell>
        </row>
        <row r="15">
          <cell r="H15">
            <v>38379.6</v>
          </cell>
        </row>
        <row r="15">
          <cell r="J15">
            <v>38606.4</v>
          </cell>
        </row>
        <row r="16">
          <cell r="H16">
            <v>39445.657356</v>
          </cell>
        </row>
        <row r="16">
          <cell r="J16">
            <v>39678.757104</v>
          </cell>
        </row>
        <row r="17">
          <cell r="H17">
            <v>39605.615</v>
          </cell>
        </row>
        <row r="17">
          <cell r="J17">
            <v>39839.66</v>
          </cell>
        </row>
        <row r="18">
          <cell r="H18">
            <v>39667.4488</v>
          </cell>
        </row>
        <row r="18">
          <cell r="J18">
            <v>39901.8592</v>
          </cell>
        </row>
        <row r="19">
          <cell r="H19">
            <v>40511.8</v>
          </cell>
        </row>
        <row r="19">
          <cell r="J19">
            <v>40751.2</v>
          </cell>
        </row>
        <row r="20">
          <cell r="H20">
            <v>40511.8</v>
          </cell>
        </row>
        <row r="20">
          <cell r="J20">
            <v>40751.2</v>
          </cell>
        </row>
        <row r="21">
          <cell r="H21">
            <v>42643.957356</v>
          </cell>
        </row>
        <row r="21">
          <cell r="J21">
            <v>42895.957104</v>
          </cell>
        </row>
        <row r="22">
          <cell r="H22">
            <v>41728</v>
          </cell>
        </row>
        <row r="22">
          <cell r="J22">
            <v>41980</v>
          </cell>
        </row>
        <row r="23">
          <cell r="H23">
            <v>41728</v>
          </cell>
        </row>
        <row r="23">
          <cell r="J23">
            <v>41980</v>
          </cell>
        </row>
        <row r="24">
          <cell r="H24">
            <v>41728</v>
          </cell>
        </row>
        <row r="24">
          <cell r="J24">
            <v>41980</v>
          </cell>
        </row>
        <row r="25">
          <cell r="H25">
            <v>41728</v>
          </cell>
        </row>
        <row r="25">
          <cell r="J25">
            <v>41980</v>
          </cell>
        </row>
        <row r="26">
          <cell r="H26">
            <v>41728.083456</v>
          </cell>
        </row>
        <row r="26">
          <cell r="J26">
            <v>41980.08396</v>
          </cell>
        </row>
        <row r="27">
          <cell r="H27">
            <v>41736.3456</v>
          </cell>
        </row>
        <row r="27">
          <cell r="J27">
            <v>41988.396</v>
          </cell>
        </row>
        <row r="28">
          <cell r="H28">
            <v>41736.3456</v>
          </cell>
        </row>
        <row r="28">
          <cell r="J28">
            <v>41988.396</v>
          </cell>
        </row>
        <row r="29">
          <cell r="H29">
            <v>41736.3456</v>
          </cell>
        </row>
        <row r="29">
          <cell r="J29">
            <v>41988.396</v>
          </cell>
        </row>
        <row r="30">
          <cell r="H30">
            <v>41736.3456</v>
          </cell>
        </row>
        <row r="30">
          <cell r="J30">
            <v>41988.396</v>
          </cell>
        </row>
        <row r="31">
          <cell r="H31">
            <v>41736.3456</v>
          </cell>
        </row>
        <row r="31">
          <cell r="J31">
            <v>41988.396</v>
          </cell>
        </row>
        <row r="32">
          <cell r="H32">
            <v>41736.3456</v>
          </cell>
        </row>
        <row r="32">
          <cell r="J32">
            <v>41988.396</v>
          </cell>
        </row>
        <row r="33">
          <cell r="H33">
            <v>41736.3456</v>
          </cell>
        </row>
        <row r="33">
          <cell r="J33">
            <v>41988.396</v>
          </cell>
        </row>
        <row r="34">
          <cell r="H34">
            <v>41736.3456</v>
          </cell>
        </row>
        <row r="34">
          <cell r="J34">
            <v>41988.396</v>
          </cell>
        </row>
        <row r="35">
          <cell r="H35">
            <v>41736.3456</v>
          </cell>
        </row>
        <row r="35">
          <cell r="J35">
            <v>41988.396</v>
          </cell>
        </row>
        <row r="36">
          <cell r="H36">
            <v>41736.3456</v>
          </cell>
        </row>
        <row r="36">
          <cell r="J36">
            <v>41988.396</v>
          </cell>
        </row>
        <row r="37">
          <cell r="H37">
            <v>41736.3456</v>
          </cell>
        </row>
        <row r="37">
          <cell r="J37">
            <v>41988.396</v>
          </cell>
        </row>
        <row r="38">
          <cell r="H38">
            <v>41736.3456</v>
          </cell>
        </row>
        <row r="38">
          <cell r="J38">
            <v>41988.396</v>
          </cell>
        </row>
        <row r="39">
          <cell r="H39">
            <v>41736.3456</v>
          </cell>
        </row>
        <row r="39">
          <cell r="J39">
            <v>41988.396</v>
          </cell>
        </row>
        <row r="40">
          <cell r="H40">
            <v>41736.3456</v>
          </cell>
        </row>
        <row r="40">
          <cell r="J40">
            <v>41988.396</v>
          </cell>
        </row>
        <row r="41">
          <cell r="H41">
            <v>41736.3456</v>
          </cell>
        </row>
        <row r="41">
          <cell r="J41">
            <v>41988.396</v>
          </cell>
        </row>
        <row r="42">
          <cell r="H42">
            <v>41736.3456</v>
          </cell>
        </row>
        <row r="42">
          <cell r="J42">
            <v>41988.396</v>
          </cell>
        </row>
        <row r="43">
          <cell r="H43">
            <v>41936.64</v>
          </cell>
        </row>
        <row r="43">
          <cell r="J43">
            <v>42189.9</v>
          </cell>
        </row>
        <row r="44">
          <cell r="H44">
            <v>42237.123328</v>
          </cell>
        </row>
        <row r="44">
          <cell r="J44">
            <v>42492.19798</v>
          </cell>
        </row>
        <row r="45">
          <cell r="H45">
            <v>42470.7584</v>
          </cell>
        </row>
        <row r="45">
          <cell r="J45">
            <v>42727.244</v>
          </cell>
        </row>
        <row r="46">
          <cell r="H46">
            <v>42601.1584</v>
          </cell>
        </row>
        <row r="46">
          <cell r="J46">
            <v>42858.4315</v>
          </cell>
        </row>
        <row r="47">
          <cell r="H47">
            <v>42771.2</v>
          </cell>
        </row>
        <row r="47">
          <cell r="J47">
            <v>43029.5</v>
          </cell>
        </row>
        <row r="48">
          <cell r="H48">
            <v>43292.8</v>
          </cell>
        </row>
        <row r="48">
          <cell r="J48">
            <v>43554.25</v>
          </cell>
        </row>
        <row r="49">
          <cell r="H49">
            <v>43397.12</v>
          </cell>
        </row>
        <row r="49">
          <cell r="J49">
            <v>43659.2</v>
          </cell>
        </row>
        <row r="50">
          <cell r="H50">
            <v>43814.4</v>
          </cell>
        </row>
        <row r="50">
          <cell r="J50">
            <v>44079</v>
          </cell>
        </row>
        <row r="51">
          <cell r="H51">
            <v>43814.4</v>
          </cell>
        </row>
        <row r="51">
          <cell r="J51">
            <v>44079</v>
          </cell>
        </row>
        <row r="52">
          <cell r="H52">
            <v>44336.041728</v>
          </cell>
        </row>
        <row r="52">
          <cell r="J52">
            <v>44603.79198</v>
          </cell>
        </row>
        <row r="53">
          <cell r="H53">
            <v>44336.041728</v>
          </cell>
        </row>
        <row r="53">
          <cell r="J53">
            <v>44603.79198</v>
          </cell>
        </row>
        <row r="54">
          <cell r="H54">
            <v>44336.041728</v>
          </cell>
        </row>
        <row r="54">
          <cell r="J54">
            <v>44603.79198</v>
          </cell>
        </row>
        <row r="55">
          <cell r="H55">
            <v>44857.6</v>
          </cell>
        </row>
        <row r="55">
          <cell r="J55">
            <v>45128.5</v>
          </cell>
        </row>
        <row r="56">
          <cell r="H56">
            <v>45367.265792</v>
          </cell>
        </row>
        <row r="56">
          <cell r="J56">
            <v>45641.24372</v>
          </cell>
        </row>
        <row r="57">
          <cell r="H57">
            <v>45904.9728</v>
          </cell>
        </row>
        <row r="57">
          <cell r="J57">
            <v>46182.198</v>
          </cell>
        </row>
        <row r="58">
          <cell r="H58">
            <v>45904.9728</v>
          </cell>
        </row>
        <row r="58">
          <cell r="J58">
            <v>46182.198</v>
          </cell>
        </row>
        <row r="59">
          <cell r="H59">
            <v>45904.9728</v>
          </cell>
        </row>
        <row r="59">
          <cell r="J59">
            <v>46182.198</v>
          </cell>
        </row>
        <row r="60">
          <cell r="H60">
            <v>45904.9728</v>
          </cell>
        </row>
        <row r="60">
          <cell r="J60">
            <v>46182.198</v>
          </cell>
        </row>
        <row r="61">
          <cell r="H61">
            <v>45904.9728</v>
          </cell>
        </row>
        <row r="61">
          <cell r="J61">
            <v>46182.198</v>
          </cell>
        </row>
        <row r="62">
          <cell r="H62">
            <v>45904.9728</v>
          </cell>
        </row>
        <row r="62">
          <cell r="J62">
            <v>46182.198</v>
          </cell>
        </row>
        <row r="63">
          <cell r="H63">
            <v>45904.9728</v>
          </cell>
        </row>
        <row r="63">
          <cell r="J63">
            <v>46182.198</v>
          </cell>
        </row>
        <row r="64">
          <cell r="H64">
            <v>45909.1456</v>
          </cell>
        </row>
        <row r="64">
          <cell r="J64">
            <v>46186.396</v>
          </cell>
        </row>
        <row r="65">
          <cell r="H65">
            <v>46740.576</v>
          </cell>
        </row>
        <row r="65">
          <cell r="J65">
            <v>47022.8475</v>
          </cell>
        </row>
        <row r="66">
          <cell r="H66">
            <v>46944</v>
          </cell>
        </row>
        <row r="66">
          <cell r="J66">
            <v>47227.5</v>
          </cell>
        </row>
        <row r="67">
          <cell r="H67">
            <v>46944</v>
          </cell>
        </row>
        <row r="67">
          <cell r="J67">
            <v>47227.5</v>
          </cell>
        </row>
        <row r="68">
          <cell r="H68">
            <v>46944</v>
          </cell>
        </row>
        <row r="68">
          <cell r="J68">
            <v>47227.5</v>
          </cell>
        </row>
        <row r="69">
          <cell r="H69">
            <v>47361.28</v>
          </cell>
        </row>
        <row r="69">
          <cell r="J69">
            <v>47647.3</v>
          </cell>
        </row>
        <row r="70">
          <cell r="H70">
            <v>47493.787264</v>
          </cell>
        </row>
        <row r="70">
          <cell r="J70">
            <v>47780.60749</v>
          </cell>
        </row>
        <row r="71">
          <cell r="H71">
            <v>47987.2</v>
          </cell>
        </row>
        <row r="71">
          <cell r="J71">
            <v>48277</v>
          </cell>
        </row>
        <row r="72">
          <cell r="H72">
            <v>48508.8</v>
          </cell>
        </row>
        <row r="72">
          <cell r="J72">
            <v>48801.75</v>
          </cell>
        </row>
        <row r="73">
          <cell r="H73">
            <v>49030.4</v>
          </cell>
        </row>
        <row r="73">
          <cell r="J73">
            <v>49326.5</v>
          </cell>
        </row>
        <row r="74">
          <cell r="H74">
            <v>49030.4</v>
          </cell>
        </row>
        <row r="74">
          <cell r="J74">
            <v>49326.5</v>
          </cell>
        </row>
        <row r="75">
          <cell r="H75">
            <v>49030.441728</v>
          </cell>
        </row>
        <row r="75">
          <cell r="J75">
            <v>49326.54198</v>
          </cell>
        </row>
        <row r="76">
          <cell r="H76">
            <v>49070.083328</v>
          </cell>
        </row>
        <row r="76">
          <cell r="J76">
            <v>49366.42298</v>
          </cell>
        </row>
        <row r="77">
          <cell r="H77">
            <v>49552</v>
          </cell>
        </row>
        <row r="77">
          <cell r="J77">
            <v>49851.25</v>
          </cell>
        </row>
        <row r="78">
          <cell r="H78">
            <v>49552</v>
          </cell>
        </row>
        <row r="78">
          <cell r="J78">
            <v>49851.25</v>
          </cell>
        </row>
        <row r="79">
          <cell r="H79">
            <v>49917.12</v>
          </cell>
        </row>
        <row r="79">
          <cell r="J79">
            <v>50218.575</v>
          </cell>
        </row>
        <row r="80">
          <cell r="H80">
            <v>50073.6</v>
          </cell>
        </row>
        <row r="80">
          <cell r="J80">
            <v>50376</v>
          </cell>
        </row>
        <row r="81">
          <cell r="H81">
            <v>50073.6</v>
          </cell>
        </row>
        <row r="81">
          <cell r="J81">
            <v>50376</v>
          </cell>
        </row>
        <row r="82">
          <cell r="H82">
            <v>50595.2</v>
          </cell>
        </row>
        <row r="82">
          <cell r="J82">
            <v>50900.75</v>
          </cell>
        </row>
        <row r="83">
          <cell r="H83">
            <v>50595.2</v>
          </cell>
        </row>
        <row r="83">
          <cell r="J83">
            <v>50900.75</v>
          </cell>
        </row>
        <row r="84">
          <cell r="H84">
            <v>50960.32</v>
          </cell>
        </row>
        <row r="84">
          <cell r="J84">
            <v>51268.075</v>
          </cell>
        </row>
        <row r="85">
          <cell r="H85">
            <v>51125.1456</v>
          </cell>
        </row>
        <row r="85">
          <cell r="J85">
            <v>51433.896</v>
          </cell>
        </row>
        <row r="86">
          <cell r="H86">
            <v>52160</v>
          </cell>
        </row>
        <row r="86">
          <cell r="J86">
            <v>52475</v>
          </cell>
        </row>
        <row r="87">
          <cell r="H87">
            <v>52160</v>
          </cell>
        </row>
        <row r="87">
          <cell r="J87">
            <v>52475</v>
          </cell>
        </row>
        <row r="88">
          <cell r="H88">
            <v>52160</v>
          </cell>
        </row>
        <row r="88">
          <cell r="J88">
            <v>52475</v>
          </cell>
        </row>
        <row r="89">
          <cell r="H89">
            <v>52160</v>
          </cell>
        </row>
        <row r="89">
          <cell r="J89">
            <v>52475</v>
          </cell>
        </row>
        <row r="90">
          <cell r="H90">
            <v>52160</v>
          </cell>
        </row>
        <row r="90">
          <cell r="J90">
            <v>52475</v>
          </cell>
        </row>
        <row r="91">
          <cell r="H91">
            <v>52160</v>
          </cell>
        </row>
        <row r="91">
          <cell r="J91">
            <v>52475</v>
          </cell>
        </row>
        <row r="92">
          <cell r="H92">
            <v>52160</v>
          </cell>
        </row>
        <row r="92">
          <cell r="J92">
            <v>52475</v>
          </cell>
        </row>
        <row r="93">
          <cell r="H93">
            <v>52160</v>
          </cell>
        </row>
        <row r="93">
          <cell r="J93">
            <v>52475</v>
          </cell>
        </row>
        <row r="94">
          <cell r="H94">
            <v>52160</v>
          </cell>
        </row>
        <row r="94">
          <cell r="J94">
            <v>52475</v>
          </cell>
        </row>
        <row r="95">
          <cell r="H95">
            <v>52160</v>
          </cell>
        </row>
        <row r="95">
          <cell r="J95">
            <v>52475</v>
          </cell>
        </row>
        <row r="96">
          <cell r="H96">
            <v>52160</v>
          </cell>
        </row>
        <row r="96">
          <cell r="J96">
            <v>52475</v>
          </cell>
        </row>
        <row r="97">
          <cell r="H97">
            <v>52160</v>
          </cell>
        </row>
        <row r="97">
          <cell r="J97">
            <v>52475</v>
          </cell>
        </row>
        <row r="98">
          <cell r="H98">
            <v>52160</v>
          </cell>
        </row>
        <row r="98">
          <cell r="J98">
            <v>52475</v>
          </cell>
        </row>
        <row r="99">
          <cell r="H99">
            <v>52160</v>
          </cell>
        </row>
        <row r="99">
          <cell r="J99">
            <v>52475</v>
          </cell>
        </row>
        <row r="100">
          <cell r="H100">
            <v>52160.041728</v>
          </cell>
        </row>
        <row r="100">
          <cell r="J100">
            <v>52475.04198</v>
          </cell>
        </row>
        <row r="101">
          <cell r="H101">
            <v>52164.1728</v>
          </cell>
        </row>
        <row r="101">
          <cell r="J101">
            <v>52479.198</v>
          </cell>
        </row>
        <row r="102">
          <cell r="H102">
            <v>53203.2</v>
          </cell>
        </row>
        <row r="102">
          <cell r="J102">
            <v>53524.5</v>
          </cell>
        </row>
        <row r="103">
          <cell r="H103">
            <v>53359.596544</v>
          </cell>
        </row>
        <row r="103">
          <cell r="J103">
            <v>53681.84104</v>
          </cell>
        </row>
        <row r="104">
          <cell r="H104">
            <v>53985.6</v>
          </cell>
        </row>
        <row r="104">
          <cell r="J104">
            <v>54311.625</v>
          </cell>
        </row>
        <row r="105">
          <cell r="H105">
            <v>54246.859008</v>
          </cell>
        </row>
        <row r="105">
          <cell r="J105">
            <v>54574.46178</v>
          </cell>
        </row>
        <row r="106">
          <cell r="H106">
            <v>54768</v>
          </cell>
        </row>
        <row r="106">
          <cell r="J106">
            <v>55098.75</v>
          </cell>
        </row>
        <row r="107">
          <cell r="H107">
            <v>55237.44</v>
          </cell>
        </row>
        <row r="107">
          <cell r="J107">
            <v>55571.025</v>
          </cell>
        </row>
        <row r="108">
          <cell r="H108">
            <v>55289.6</v>
          </cell>
        </row>
        <row r="108">
          <cell r="J108">
            <v>55623.5</v>
          </cell>
        </row>
        <row r="109">
          <cell r="H109">
            <v>55289.641728</v>
          </cell>
        </row>
        <row r="109">
          <cell r="J109">
            <v>55623.54198</v>
          </cell>
        </row>
        <row r="110">
          <cell r="H110">
            <v>56332.8</v>
          </cell>
        </row>
        <row r="110">
          <cell r="J110">
            <v>56673</v>
          </cell>
        </row>
        <row r="111">
          <cell r="H111">
            <v>56332.8</v>
          </cell>
        </row>
        <row r="111">
          <cell r="J111">
            <v>56673</v>
          </cell>
        </row>
        <row r="112">
          <cell r="H112">
            <v>56332.8</v>
          </cell>
        </row>
        <row r="112">
          <cell r="J112">
            <v>56673</v>
          </cell>
        </row>
        <row r="113">
          <cell r="H113">
            <v>56437.12</v>
          </cell>
        </row>
        <row r="113">
          <cell r="J113">
            <v>56777.95</v>
          </cell>
        </row>
        <row r="114">
          <cell r="H114">
            <v>57375.958272</v>
          </cell>
        </row>
        <row r="114">
          <cell r="J114">
            <v>57722.45802</v>
          </cell>
        </row>
        <row r="115">
          <cell r="H115">
            <v>57376</v>
          </cell>
        </row>
        <row r="115">
          <cell r="J115">
            <v>57722.5</v>
          </cell>
        </row>
        <row r="116">
          <cell r="H116">
            <v>57376</v>
          </cell>
        </row>
        <row r="116">
          <cell r="J116">
            <v>57722.5</v>
          </cell>
        </row>
        <row r="117">
          <cell r="H117">
            <v>57376</v>
          </cell>
        </row>
        <row r="117">
          <cell r="J117">
            <v>57722.5</v>
          </cell>
        </row>
        <row r="118">
          <cell r="H118">
            <v>57376.083456</v>
          </cell>
        </row>
        <row r="118">
          <cell r="J118">
            <v>57722.58396</v>
          </cell>
        </row>
        <row r="119">
          <cell r="H119">
            <v>57384.3456</v>
          </cell>
        </row>
        <row r="119">
          <cell r="J119">
            <v>57730.896</v>
          </cell>
        </row>
        <row r="120">
          <cell r="H120">
            <v>59462.4</v>
          </cell>
        </row>
        <row r="120">
          <cell r="J120">
            <v>59821.5</v>
          </cell>
        </row>
        <row r="121">
          <cell r="H121">
            <v>59462.4</v>
          </cell>
        </row>
        <row r="121">
          <cell r="J121">
            <v>59821.5</v>
          </cell>
        </row>
        <row r="122">
          <cell r="H122">
            <v>59462.4</v>
          </cell>
        </row>
        <row r="122">
          <cell r="J122">
            <v>59821.5</v>
          </cell>
        </row>
        <row r="123">
          <cell r="H123">
            <v>59462.4</v>
          </cell>
        </row>
        <row r="123">
          <cell r="J123">
            <v>59821.5</v>
          </cell>
        </row>
        <row r="124">
          <cell r="H124">
            <v>59462.4</v>
          </cell>
        </row>
        <row r="124">
          <cell r="J124">
            <v>59821.5</v>
          </cell>
        </row>
        <row r="125">
          <cell r="H125">
            <v>59466.5728</v>
          </cell>
        </row>
        <row r="125">
          <cell r="J125">
            <v>59825.698</v>
          </cell>
        </row>
        <row r="126">
          <cell r="H126">
            <v>59984</v>
          </cell>
        </row>
        <row r="126">
          <cell r="J126">
            <v>60346.25</v>
          </cell>
        </row>
        <row r="127">
          <cell r="H127">
            <v>59988.1728</v>
          </cell>
        </row>
        <row r="127">
          <cell r="J127">
            <v>60350.448</v>
          </cell>
        </row>
        <row r="128">
          <cell r="H128">
            <v>60505.6</v>
          </cell>
        </row>
        <row r="128">
          <cell r="J128">
            <v>60871</v>
          </cell>
        </row>
        <row r="129">
          <cell r="H129">
            <v>60505.6</v>
          </cell>
        </row>
        <row r="129">
          <cell r="J129">
            <v>60871</v>
          </cell>
        </row>
        <row r="130">
          <cell r="H130">
            <v>60505.6</v>
          </cell>
        </row>
        <row r="130">
          <cell r="J130">
            <v>60871</v>
          </cell>
        </row>
        <row r="131">
          <cell r="H131">
            <v>60505.6</v>
          </cell>
        </row>
        <row r="131">
          <cell r="J131">
            <v>60871</v>
          </cell>
        </row>
        <row r="132">
          <cell r="H132">
            <v>60513.9456</v>
          </cell>
        </row>
        <row r="132">
          <cell r="J132">
            <v>60879.396</v>
          </cell>
        </row>
        <row r="133">
          <cell r="H133">
            <v>60526.464</v>
          </cell>
        </row>
        <row r="133">
          <cell r="J133">
            <v>60891.99</v>
          </cell>
        </row>
        <row r="134">
          <cell r="H134">
            <v>61548.8</v>
          </cell>
        </row>
        <row r="134">
          <cell r="J134">
            <v>61920.5</v>
          </cell>
        </row>
        <row r="135">
          <cell r="H135">
            <v>61593.615872</v>
          </cell>
        </row>
        <row r="135">
          <cell r="J135">
            <v>61965.58652</v>
          </cell>
        </row>
        <row r="136">
          <cell r="H136">
            <v>61890</v>
          </cell>
        </row>
        <row r="136">
          <cell r="J136">
            <v>62268</v>
          </cell>
        </row>
        <row r="137">
          <cell r="H137">
            <v>61890</v>
          </cell>
        </row>
        <row r="137">
          <cell r="J137">
            <v>62268</v>
          </cell>
        </row>
        <row r="138">
          <cell r="H138">
            <v>61890</v>
          </cell>
        </row>
        <row r="138">
          <cell r="J138">
            <v>62268</v>
          </cell>
        </row>
        <row r="139">
          <cell r="H139">
            <v>61890</v>
          </cell>
        </row>
        <row r="139">
          <cell r="J139">
            <v>62268</v>
          </cell>
        </row>
        <row r="140">
          <cell r="H140">
            <v>61890</v>
          </cell>
        </row>
        <row r="140">
          <cell r="J140">
            <v>62268</v>
          </cell>
        </row>
        <row r="141">
          <cell r="H141">
            <v>61890</v>
          </cell>
        </row>
        <row r="141">
          <cell r="J141">
            <v>62268</v>
          </cell>
        </row>
        <row r="142">
          <cell r="H142">
            <v>61890</v>
          </cell>
        </row>
        <row r="142">
          <cell r="J142">
            <v>62268</v>
          </cell>
        </row>
        <row r="143">
          <cell r="H143">
            <v>61890</v>
          </cell>
        </row>
        <row r="143">
          <cell r="J143">
            <v>62268</v>
          </cell>
        </row>
        <row r="144">
          <cell r="H144">
            <v>61890</v>
          </cell>
        </row>
        <row r="144">
          <cell r="J144">
            <v>62268</v>
          </cell>
        </row>
        <row r="145">
          <cell r="H145">
            <v>61890</v>
          </cell>
        </row>
        <row r="145">
          <cell r="J145">
            <v>62268</v>
          </cell>
        </row>
        <row r="146">
          <cell r="H146">
            <v>61890</v>
          </cell>
        </row>
        <row r="146">
          <cell r="J146">
            <v>62268</v>
          </cell>
        </row>
        <row r="147">
          <cell r="H147">
            <v>61890</v>
          </cell>
        </row>
        <row r="147">
          <cell r="J147">
            <v>62268</v>
          </cell>
        </row>
        <row r="148">
          <cell r="H148">
            <v>62921.5</v>
          </cell>
        </row>
        <row r="148">
          <cell r="J148">
            <v>63305.8</v>
          </cell>
        </row>
        <row r="149">
          <cell r="H149">
            <v>62921.5</v>
          </cell>
        </row>
        <row r="149">
          <cell r="J149">
            <v>63305.8</v>
          </cell>
        </row>
        <row r="150">
          <cell r="H150">
            <v>62921.5</v>
          </cell>
        </row>
        <row r="150">
          <cell r="J150">
            <v>63305.8</v>
          </cell>
        </row>
        <row r="151">
          <cell r="H151">
            <v>62921.5</v>
          </cell>
        </row>
        <row r="151">
          <cell r="J151">
            <v>63305.8</v>
          </cell>
        </row>
        <row r="152">
          <cell r="H152">
            <v>63179.375</v>
          </cell>
        </row>
        <row r="152">
          <cell r="J152">
            <v>63565.25</v>
          </cell>
        </row>
        <row r="153">
          <cell r="H153">
            <v>63206.194</v>
          </cell>
        </row>
        <row r="153">
          <cell r="J153">
            <v>63592.2328</v>
          </cell>
        </row>
        <row r="154">
          <cell r="H154">
            <v>63499.14</v>
          </cell>
        </row>
        <row r="154">
          <cell r="J154">
            <v>63886.968</v>
          </cell>
        </row>
        <row r="155">
          <cell r="H155">
            <v>63953</v>
          </cell>
        </row>
        <row r="155">
          <cell r="J155">
            <v>64343.6</v>
          </cell>
        </row>
        <row r="156">
          <cell r="H156">
            <v>63953</v>
          </cell>
        </row>
        <row r="156">
          <cell r="J156">
            <v>64343.6</v>
          </cell>
        </row>
        <row r="157">
          <cell r="H157">
            <v>63953</v>
          </cell>
        </row>
        <row r="157">
          <cell r="J157">
            <v>64343.6</v>
          </cell>
        </row>
        <row r="158">
          <cell r="H158">
            <v>63953</v>
          </cell>
        </row>
        <row r="158">
          <cell r="J158">
            <v>64343.6</v>
          </cell>
        </row>
        <row r="159">
          <cell r="H159">
            <v>63953</v>
          </cell>
        </row>
        <row r="159">
          <cell r="J159">
            <v>64343.6</v>
          </cell>
        </row>
        <row r="160">
          <cell r="H160">
            <v>64029.28974</v>
          </cell>
        </row>
        <row r="160">
          <cell r="J160">
            <v>64420.355688</v>
          </cell>
        </row>
        <row r="161">
          <cell r="H161">
            <v>64526.514</v>
          </cell>
        </row>
        <row r="161">
          <cell r="J161">
            <v>64920.6168</v>
          </cell>
        </row>
        <row r="162">
          <cell r="H162">
            <v>64984.5</v>
          </cell>
        </row>
        <row r="162">
          <cell r="J162">
            <v>65381.4</v>
          </cell>
        </row>
        <row r="163">
          <cell r="H163">
            <v>65875.716</v>
          </cell>
        </row>
        <row r="163">
          <cell r="J163">
            <v>66278.0592</v>
          </cell>
        </row>
        <row r="164">
          <cell r="H164">
            <v>66300.694</v>
          </cell>
        </row>
        <row r="164">
          <cell r="J164">
            <v>66705.6328</v>
          </cell>
        </row>
        <row r="165">
          <cell r="H165">
            <v>67047.5</v>
          </cell>
        </row>
        <row r="165">
          <cell r="J165">
            <v>67457</v>
          </cell>
        </row>
        <row r="166">
          <cell r="H166">
            <v>67047.5</v>
          </cell>
        </row>
        <row r="166">
          <cell r="J166">
            <v>67457</v>
          </cell>
        </row>
        <row r="167">
          <cell r="H167">
            <v>67047.5</v>
          </cell>
        </row>
        <row r="167">
          <cell r="J167">
            <v>67457</v>
          </cell>
        </row>
        <row r="168">
          <cell r="H168">
            <v>67047.5</v>
          </cell>
        </row>
        <row r="168">
          <cell r="J168">
            <v>67457</v>
          </cell>
        </row>
        <row r="169">
          <cell r="H169">
            <v>67047.5</v>
          </cell>
        </row>
        <row r="169">
          <cell r="J169">
            <v>67457</v>
          </cell>
        </row>
        <row r="170">
          <cell r="H170">
            <v>67047.5</v>
          </cell>
        </row>
        <row r="170">
          <cell r="J170">
            <v>67457</v>
          </cell>
        </row>
        <row r="171">
          <cell r="H171">
            <v>67047.5</v>
          </cell>
        </row>
        <row r="171">
          <cell r="J171">
            <v>67457</v>
          </cell>
        </row>
        <row r="172">
          <cell r="H172">
            <v>67051.626</v>
          </cell>
        </row>
        <row r="172">
          <cell r="J172">
            <v>67461.1512</v>
          </cell>
        </row>
        <row r="173">
          <cell r="H173">
            <v>67051.626</v>
          </cell>
        </row>
        <row r="173">
          <cell r="J173">
            <v>67461.1512</v>
          </cell>
        </row>
        <row r="174">
          <cell r="H174">
            <v>67377.58</v>
          </cell>
        </row>
        <row r="174">
          <cell r="J174">
            <v>67789.096</v>
          </cell>
        </row>
        <row r="175">
          <cell r="H175">
            <v>68729.71146</v>
          </cell>
        </row>
        <row r="175">
          <cell r="J175">
            <v>69149.485752</v>
          </cell>
        </row>
        <row r="176">
          <cell r="H176">
            <v>68758.79976</v>
          </cell>
        </row>
        <row r="176">
          <cell r="J176">
            <v>69178.751712</v>
          </cell>
        </row>
        <row r="177">
          <cell r="H177">
            <v>69118.752</v>
          </cell>
        </row>
        <row r="177">
          <cell r="J177">
            <v>69540.9024</v>
          </cell>
        </row>
        <row r="178">
          <cell r="H178">
            <v>69866.5895</v>
          </cell>
        </row>
        <row r="178">
          <cell r="J178">
            <v>70293.3074</v>
          </cell>
        </row>
        <row r="179">
          <cell r="H179">
            <v>70142</v>
          </cell>
        </row>
        <row r="179">
          <cell r="J179">
            <v>70570.4</v>
          </cell>
        </row>
        <row r="180">
          <cell r="H180">
            <v>70142</v>
          </cell>
        </row>
        <row r="180">
          <cell r="J180">
            <v>70570.4</v>
          </cell>
        </row>
        <row r="181">
          <cell r="H181">
            <v>70142</v>
          </cell>
        </row>
        <row r="181">
          <cell r="J181">
            <v>70570.4</v>
          </cell>
        </row>
        <row r="182">
          <cell r="H182">
            <v>71173.5</v>
          </cell>
        </row>
        <row r="182">
          <cell r="J182">
            <v>71608.2</v>
          </cell>
        </row>
        <row r="183">
          <cell r="H183">
            <v>71689.25</v>
          </cell>
        </row>
        <row r="183">
          <cell r="J183">
            <v>72127.1</v>
          </cell>
        </row>
        <row r="184">
          <cell r="H184">
            <v>72205</v>
          </cell>
        </row>
        <row r="184">
          <cell r="J184">
            <v>72646</v>
          </cell>
        </row>
        <row r="185">
          <cell r="H185">
            <v>72205</v>
          </cell>
        </row>
        <row r="185">
          <cell r="J185">
            <v>72646</v>
          </cell>
        </row>
        <row r="186">
          <cell r="H186">
            <v>72205</v>
          </cell>
        </row>
        <row r="186">
          <cell r="J186">
            <v>72646</v>
          </cell>
        </row>
        <row r="187">
          <cell r="H187">
            <v>72205</v>
          </cell>
        </row>
        <row r="187">
          <cell r="J187">
            <v>72646</v>
          </cell>
        </row>
        <row r="188">
          <cell r="H188">
            <v>72205</v>
          </cell>
        </row>
        <row r="188">
          <cell r="J188">
            <v>72646</v>
          </cell>
        </row>
        <row r="189">
          <cell r="H189">
            <v>72205</v>
          </cell>
        </row>
        <row r="189">
          <cell r="J189">
            <v>72646</v>
          </cell>
        </row>
        <row r="190">
          <cell r="H190">
            <v>72213.252</v>
          </cell>
        </row>
        <row r="190">
          <cell r="J190">
            <v>72654.3024</v>
          </cell>
        </row>
        <row r="191">
          <cell r="H191">
            <v>72213.252</v>
          </cell>
        </row>
        <row r="191">
          <cell r="J191">
            <v>72654.3024</v>
          </cell>
        </row>
        <row r="192">
          <cell r="H192">
            <v>72213.252</v>
          </cell>
        </row>
        <row r="192">
          <cell r="J192">
            <v>72654.3024</v>
          </cell>
        </row>
        <row r="193">
          <cell r="H193">
            <v>72574.277</v>
          </cell>
        </row>
        <row r="193">
          <cell r="J193">
            <v>73017.5324</v>
          </cell>
        </row>
        <row r="194">
          <cell r="H194">
            <v>73244.752</v>
          </cell>
        </row>
        <row r="194">
          <cell r="J194">
            <v>73692.1024</v>
          </cell>
        </row>
        <row r="195">
          <cell r="H195">
            <v>73752.25</v>
          </cell>
        </row>
        <row r="195">
          <cell r="J195">
            <v>74202.7</v>
          </cell>
        </row>
        <row r="196">
          <cell r="H196">
            <v>73885.35476</v>
          </cell>
        </row>
        <row r="196">
          <cell r="J196">
            <v>74336.617712</v>
          </cell>
        </row>
        <row r="197">
          <cell r="H197">
            <v>74268</v>
          </cell>
        </row>
        <row r="197">
          <cell r="J197">
            <v>74721.6</v>
          </cell>
        </row>
        <row r="198">
          <cell r="H198">
            <v>74268</v>
          </cell>
        </row>
        <row r="198">
          <cell r="J198">
            <v>74721.6</v>
          </cell>
        </row>
        <row r="199">
          <cell r="H199">
            <v>74269.0315</v>
          </cell>
        </row>
        <row r="199">
          <cell r="J199">
            <v>74722.6378</v>
          </cell>
        </row>
        <row r="200">
          <cell r="H200">
            <v>74783.75</v>
          </cell>
        </row>
        <row r="200">
          <cell r="J200">
            <v>75240.5</v>
          </cell>
        </row>
        <row r="201">
          <cell r="H201">
            <v>76331</v>
          </cell>
        </row>
        <row r="201">
          <cell r="J201">
            <v>76797.2</v>
          </cell>
        </row>
        <row r="202">
          <cell r="H202">
            <v>76331</v>
          </cell>
        </row>
        <row r="202">
          <cell r="J202">
            <v>76797.2</v>
          </cell>
        </row>
        <row r="203">
          <cell r="H203">
            <v>76331</v>
          </cell>
        </row>
        <row r="203">
          <cell r="J203">
            <v>76797.2</v>
          </cell>
        </row>
        <row r="204">
          <cell r="H204">
            <v>77362.5</v>
          </cell>
        </row>
        <row r="204">
          <cell r="J204">
            <v>77835</v>
          </cell>
        </row>
        <row r="205">
          <cell r="H205">
            <v>77362.5</v>
          </cell>
        </row>
        <row r="205">
          <cell r="J205">
            <v>77835</v>
          </cell>
        </row>
        <row r="206">
          <cell r="H206">
            <v>77362.5</v>
          </cell>
        </row>
        <row r="206">
          <cell r="J206">
            <v>77835</v>
          </cell>
        </row>
        <row r="207">
          <cell r="H207">
            <v>77362.5</v>
          </cell>
        </row>
        <row r="207">
          <cell r="J207">
            <v>77835</v>
          </cell>
        </row>
        <row r="208">
          <cell r="H208">
            <v>77362.5</v>
          </cell>
        </row>
        <row r="208">
          <cell r="J208">
            <v>77835</v>
          </cell>
        </row>
        <row r="209">
          <cell r="H209">
            <v>77362.5</v>
          </cell>
        </row>
        <row r="209">
          <cell r="J209">
            <v>77835</v>
          </cell>
        </row>
        <row r="210">
          <cell r="H210">
            <v>77362.5</v>
          </cell>
        </row>
        <row r="210">
          <cell r="J210">
            <v>77835</v>
          </cell>
        </row>
        <row r="211">
          <cell r="H211">
            <v>77362.5</v>
          </cell>
        </row>
        <row r="211">
          <cell r="J211">
            <v>77835</v>
          </cell>
        </row>
        <row r="212">
          <cell r="H212">
            <v>77362.5</v>
          </cell>
        </row>
        <row r="212">
          <cell r="J212">
            <v>77835</v>
          </cell>
        </row>
        <row r="213">
          <cell r="H213">
            <v>77362.5</v>
          </cell>
        </row>
        <row r="213">
          <cell r="J213">
            <v>77835</v>
          </cell>
        </row>
        <row r="214">
          <cell r="H214">
            <v>77362.5</v>
          </cell>
        </row>
        <row r="214">
          <cell r="J214">
            <v>77835</v>
          </cell>
        </row>
        <row r="215">
          <cell r="H215">
            <v>77362.5</v>
          </cell>
        </row>
        <row r="215">
          <cell r="J215">
            <v>77835</v>
          </cell>
        </row>
        <row r="216">
          <cell r="H216">
            <v>77362.5</v>
          </cell>
        </row>
        <row r="216">
          <cell r="J216">
            <v>77835</v>
          </cell>
        </row>
        <row r="217">
          <cell r="H217">
            <v>77362.5</v>
          </cell>
        </row>
        <row r="217">
          <cell r="J217">
            <v>77835</v>
          </cell>
        </row>
        <row r="218">
          <cell r="H218">
            <v>77465.65</v>
          </cell>
        </row>
        <row r="218">
          <cell r="J218">
            <v>77938.78</v>
          </cell>
        </row>
        <row r="219">
          <cell r="H219">
            <v>78394</v>
          </cell>
        </row>
        <row r="219">
          <cell r="J219">
            <v>78872.8</v>
          </cell>
        </row>
        <row r="220">
          <cell r="H220">
            <v>78402.252</v>
          </cell>
        </row>
        <row r="220">
          <cell r="J220">
            <v>78881.1024</v>
          </cell>
        </row>
        <row r="221">
          <cell r="H221">
            <v>78402.252</v>
          </cell>
        </row>
        <row r="221">
          <cell r="J221">
            <v>78881.1024</v>
          </cell>
        </row>
        <row r="222">
          <cell r="H222">
            <v>78402.252</v>
          </cell>
        </row>
        <row r="222">
          <cell r="J222">
            <v>78881.1024</v>
          </cell>
        </row>
        <row r="223">
          <cell r="H223">
            <v>78402.252</v>
          </cell>
        </row>
        <row r="223">
          <cell r="J223">
            <v>78881.1024</v>
          </cell>
        </row>
        <row r="224">
          <cell r="H224">
            <v>78402.252</v>
          </cell>
        </row>
        <row r="224">
          <cell r="J224">
            <v>78881.1024</v>
          </cell>
        </row>
        <row r="225">
          <cell r="H225">
            <v>78402.252</v>
          </cell>
        </row>
        <row r="225">
          <cell r="J225">
            <v>78881.1024</v>
          </cell>
        </row>
        <row r="226">
          <cell r="H226">
            <v>78402.252</v>
          </cell>
        </row>
        <row r="226">
          <cell r="J226">
            <v>78881.1024</v>
          </cell>
        </row>
        <row r="227">
          <cell r="H227">
            <v>78402.252</v>
          </cell>
        </row>
        <row r="227">
          <cell r="J227">
            <v>78881.1024</v>
          </cell>
        </row>
        <row r="228">
          <cell r="H228">
            <v>79425.5</v>
          </cell>
        </row>
        <row r="228">
          <cell r="J228">
            <v>79910.6</v>
          </cell>
        </row>
        <row r="229">
          <cell r="H229">
            <v>79425.5</v>
          </cell>
        </row>
        <row r="229">
          <cell r="J229">
            <v>79910.6</v>
          </cell>
        </row>
        <row r="230">
          <cell r="H230">
            <v>79425.5</v>
          </cell>
        </row>
        <row r="230">
          <cell r="J230">
            <v>79910.6</v>
          </cell>
        </row>
        <row r="231">
          <cell r="H231">
            <v>79429.626</v>
          </cell>
        </row>
        <row r="231">
          <cell r="J231">
            <v>79914.7512</v>
          </cell>
        </row>
        <row r="232">
          <cell r="H232">
            <v>80457</v>
          </cell>
        </row>
        <row r="232">
          <cell r="J232">
            <v>80948.4</v>
          </cell>
        </row>
        <row r="233">
          <cell r="H233">
            <v>80457</v>
          </cell>
        </row>
        <row r="233">
          <cell r="J233">
            <v>80948.4</v>
          </cell>
        </row>
        <row r="234">
          <cell r="H234">
            <v>80457.04126</v>
          </cell>
        </row>
        <row r="234">
          <cell r="J234">
            <v>80948.441512</v>
          </cell>
        </row>
        <row r="235">
          <cell r="H235">
            <v>82519.95874</v>
          </cell>
        </row>
        <row r="235">
          <cell r="J235">
            <v>83023.958488</v>
          </cell>
        </row>
        <row r="236">
          <cell r="H236">
            <v>82000</v>
          </cell>
        </row>
        <row r="236">
          <cell r="J236">
            <v>82504</v>
          </cell>
        </row>
        <row r="237">
          <cell r="H237">
            <v>82000</v>
          </cell>
        </row>
        <row r="237">
          <cell r="J237">
            <v>82504</v>
          </cell>
        </row>
        <row r="238">
          <cell r="H238">
            <v>82000</v>
          </cell>
        </row>
        <row r="238">
          <cell r="J238">
            <v>82504</v>
          </cell>
        </row>
        <row r="239">
          <cell r="H239">
            <v>82000</v>
          </cell>
        </row>
        <row r="239">
          <cell r="J239">
            <v>82504</v>
          </cell>
        </row>
        <row r="240">
          <cell r="H240">
            <v>82004.1</v>
          </cell>
        </row>
        <row r="240">
          <cell r="J240">
            <v>82508.1252</v>
          </cell>
        </row>
        <row r="241">
          <cell r="H241">
            <v>82004.1</v>
          </cell>
        </row>
        <row r="241">
          <cell r="J241">
            <v>82508.1252</v>
          </cell>
        </row>
        <row r="242">
          <cell r="H242">
            <v>82004.1</v>
          </cell>
        </row>
        <row r="242">
          <cell r="J242">
            <v>82508.1252</v>
          </cell>
        </row>
        <row r="243">
          <cell r="H243">
            <v>83025</v>
          </cell>
        </row>
        <row r="243">
          <cell r="J243">
            <v>83535.3</v>
          </cell>
        </row>
        <row r="244">
          <cell r="H244">
            <v>83025</v>
          </cell>
        </row>
        <row r="244">
          <cell r="J244">
            <v>83535.3</v>
          </cell>
        </row>
        <row r="245">
          <cell r="H245">
            <v>83025</v>
          </cell>
        </row>
        <row r="245">
          <cell r="J245">
            <v>83535.3</v>
          </cell>
        </row>
        <row r="246">
          <cell r="H246">
            <v>83025</v>
          </cell>
        </row>
        <row r="246">
          <cell r="J246">
            <v>83535.3</v>
          </cell>
        </row>
        <row r="247">
          <cell r="H247">
            <v>83025</v>
          </cell>
        </row>
        <row r="247">
          <cell r="J247">
            <v>83535.3</v>
          </cell>
        </row>
        <row r="248">
          <cell r="H248">
            <v>83025</v>
          </cell>
        </row>
        <row r="248">
          <cell r="J248">
            <v>83535.3</v>
          </cell>
        </row>
        <row r="249">
          <cell r="H249">
            <v>83025</v>
          </cell>
        </row>
        <row r="249">
          <cell r="J249">
            <v>83535.3</v>
          </cell>
        </row>
        <row r="250">
          <cell r="H250">
            <v>83025</v>
          </cell>
        </row>
        <row r="250">
          <cell r="J250">
            <v>83535.3</v>
          </cell>
        </row>
        <row r="251">
          <cell r="H251">
            <v>83845.041</v>
          </cell>
        </row>
        <row r="251">
          <cell r="J251">
            <v>84360.381252</v>
          </cell>
        </row>
        <row r="252">
          <cell r="H252">
            <v>84050</v>
          </cell>
        </row>
        <row r="252">
          <cell r="J252">
            <v>84566.6</v>
          </cell>
        </row>
        <row r="253">
          <cell r="H253">
            <v>84050</v>
          </cell>
        </row>
        <row r="253">
          <cell r="J253">
            <v>84566.6</v>
          </cell>
        </row>
        <row r="254">
          <cell r="H254">
            <v>85075</v>
          </cell>
        </row>
        <row r="254">
          <cell r="J254">
            <v>85597.9</v>
          </cell>
        </row>
        <row r="255">
          <cell r="H255">
            <v>85079.1</v>
          </cell>
        </row>
        <row r="255">
          <cell r="J255">
            <v>85602.0252</v>
          </cell>
        </row>
        <row r="256">
          <cell r="H256">
            <v>85792.5</v>
          </cell>
        </row>
        <row r="256">
          <cell r="J256">
            <v>86319.81</v>
          </cell>
        </row>
        <row r="257">
          <cell r="H257">
            <v>86100</v>
          </cell>
        </row>
        <row r="257">
          <cell r="J257">
            <v>86629.2</v>
          </cell>
        </row>
        <row r="258">
          <cell r="H258">
            <v>87125</v>
          </cell>
        </row>
        <row r="258">
          <cell r="J258">
            <v>87660.5</v>
          </cell>
        </row>
        <row r="259">
          <cell r="H259">
            <v>87125</v>
          </cell>
        </row>
        <row r="259">
          <cell r="J259">
            <v>87660.5</v>
          </cell>
        </row>
        <row r="260">
          <cell r="H260">
            <v>87125</v>
          </cell>
        </row>
        <row r="260">
          <cell r="J260">
            <v>87660.5</v>
          </cell>
        </row>
        <row r="261">
          <cell r="H261">
            <v>87125</v>
          </cell>
        </row>
        <row r="261">
          <cell r="J261">
            <v>87660.5</v>
          </cell>
        </row>
        <row r="262">
          <cell r="H262">
            <v>87125</v>
          </cell>
        </row>
        <row r="262">
          <cell r="J262">
            <v>87660.5</v>
          </cell>
        </row>
        <row r="263">
          <cell r="H263">
            <v>87125</v>
          </cell>
        </row>
        <row r="263">
          <cell r="J263">
            <v>87660.5</v>
          </cell>
        </row>
        <row r="264">
          <cell r="H264">
            <v>87129.1</v>
          </cell>
        </row>
        <row r="264">
          <cell r="J264">
            <v>87664.6252</v>
          </cell>
        </row>
        <row r="265">
          <cell r="H265">
            <v>87133.2</v>
          </cell>
        </row>
        <row r="265">
          <cell r="J265">
            <v>87668.7504</v>
          </cell>
        </row>
        <row r="266">
          <cell r="H266">
            <v>87133.2</v>
          </cell>
        </row>
        <row r="266">
          <cell r="J266">
            <v>87668.7504</v>
          </cell>
        </row>
        <row r="267">
          <cell r="H267">
            <v>87133.2</v>
          </cell>
        </row>
        <row r="267">
          <cell r="J267">
            <v>87668.7504</v>
          </cell>
        </row>
        <row r="268">
          <cell r="H268">
            <v>89691.6</v>
          </cell>
        </row>
        <row r="268">
          <cell r="J268">
            <v>90242.8752</v>
          </cell>
        </row>
        <row r="269">
          <cell r="H269">
            <v>90200</v>
          </cell>
        </row>
        <row r="269">
          <cell r="J269">
            <v>90754.4</v>
          </cell>
        </row>
        <row r="270">
          <cell r="H270">
            <v>90208.2</v>
          </cell>
        </row>
        <row r="270">
          <cell r="J270">
            <v>90762.6504</v>
          </cell>
        </row>
        <row r="271">
          <cell r="H271">
            <v>91229.1</v>
          </cell>
        </row>
        <row r="271">
          <cell r="J271">
            <v>91789.8252</v>
          </cell>
        </row>
        <row r="272">
          <cell r="H272">
            <v>92250</v>
          </cell>
        </row>
        <row r="272">
          <cell r="J272">
            <v>92817</v>
          </cell>
        </row>
        <row r="273">
          <cell r="H273">
            <v>92250</v>
          </cell>
        </row>
        <row r="273">
          <cell r="J273">
            <v>92817</v>
          </cell>
        </row>
        <row r="274">
          <cell r="H274">
            <v>92250</v>
          </cell>
        </row>
        <row r="274">
          <cell r="J274">
            <v>92817</v>
          </cell>
        </row>
        <row r="275">
          <cell r="H275">
            <v>92250</v>
          </cell>
        </row>
        <row r="275">
          <cell r="J275">
            <v>92817</v>
          </cell>
        </row>
        <row r="276">
          <cell r="H276">
            <v>92250</v>
          </cell>
        </row>
        <row r="276">
          <cell r="J276">
            <v>92817</v>
          </cell>
        </row>
        <row r="277">
          <cell r="H277">
            <v>92250</v>
          </cell>
        </row>
        <row r="277">
          <cell r="J277">
            <v>92817</v>
          </cell>
        </row>
        <row r="278">
          <cell r="H278">
            <v>92250</v>
          </cell>
        </row>
        <row r="278">
          <cell r="J278">
            <v>92817</v>
          </cell>
        </row>
        <row r="279">
          <cell r="H279">
            <v>92250</v>
          </cell>
        </row>
        <row r="279">
          <cell r="J279">
            <v>92817</v>
          </cell>
        </row>
        <row r="280">
          <cell r="H280">
            <v>92250</v>
          </cell>
        </row>
        <row r="280">
          <cell r="J280">
            <v>92817</v>
          </cell>
        </row>
        <row r="281">
          <cell r="H281">
            <v>92250</v>
          </cell>
        </row>
        <row r="281">
          <cell r="J281">
            <v>92817</v>
          </cell>
        </row>
        <row r="282">
          <cell r="H282">
            <v>92250</v>
          </cell>
        </row>
        <row r="282">
          <cell r="J282">
            <v>92817</v>
          </cell>
        </row>
        <row r="283">
          <cell r="H283">
            <v>92250</v>
          </cell>
        </row>
        <row r="283">
          <cell r="J283">
            <v>92817</v>
          </cell>
        </row>
        <row r="284">
          <cell r="H284">
            <v>92250</v>
          </cell>
        </row>
        <row r="284">
          <cell r="J284">
            <v>92817</v>
          </cell>
        </row>
        <row r="285">
          <cell r="H285">
            <v>92250</v>
          </cell>
        </row>
        <row r="285">
          <cell r="J285">
            <v>92817</v>
          </cell>
        </row>
        <row r="286">
          <cell r="H286">
            <v>92258.2</v>
          </cell>
        </row>
        <row r="286">
          <cell r="J286">
            <v>92825.2504</v>
          </cell>
        </row>
        <row r="287">
          <cell r="H287">
            <v>92673.735</v>
          </cell>
        </row>
        <row r="287">
          <cell r="J287">
            <v>93243.33942</v>
          </cell>
        </row>
        <row r="288">
          <cell r="H288">
            <v>93283.2</v>
          </cell>
        </row>
        <row r="288">
          <cell r="J288">
            <v>93856.5504</v>
          </cell>
        </row>
        <row r="289">
          <cell r="H289">
            <v>95021.6</v>
          </cell>
        </row>
        <row r="289">
          <cell r="J289">
            <v>95605.6352</v>
          </cell>
        </row>
        <row r="290">
          <cell r="H290">
            <v>95632.5</v>
          </cell>
        </row>
        <row r="290">
          <cell r="J290">
            <v>96220.29</v>
          </cell>
        </row>
        <row r="291">
          <cell r="H291">
            <v>96350</v>
          </cell>
        </row>
        <row r="291">
          <cell r="J291">
            <v>96942.2</v>
          </cell>
        </row>
        <row r="292">
          <cell r="H292">
            <v>96862.5</v>
          </cell>
        </row>
        <row r="292">
          <cell r="J292">
            <v>97457.85</v>
          </cell>
        </row>
        <row r="293">
          <cell r="H293">
            <v>97374.918</v>
          </cell>
        </row>
        <row r="293">
          <cell r="J293">
            <v>97973.417496</v>
          </cell>
        </row>
        <row r="294">
          <cell r="H294">
            <v>97375</v>
          </cell>
        </row>
        <row r="294">
          <cell r="J294">
            <v>97973.5</v>
          </cell>
        </row>
        <row r="295">
          <cell r="H295">
            <v>97375</v>
          </cell>
        </row>
        <row r="295">
          <cell r="J295">
            <v>97973.5</v>
          </cell>
        </row>
        <row r="296">
          <cell r="H296">
            <v>97379.1</v>
          </cell>
        </row>
        <row r="296">
          <cell r="J296">
            <v>97977.6252</v>
          </cell>
        </row>
        <row r="297">
          <cell r="H297">
            <v>100737</v>
          </cell>
        </row>
        <row r="297">
          <cell r="J297">
            <v>101356.164</v>
          </cell>
        </row>
        <row r="298">
          <cell r="H298">
            <v>102495.9</v>
          </cell>
        </row>
        <row r="298">
          <cell r="J298">
            <v>103125.8748</v>
          </cell>
        </row>
        <row r="299">
          <cell r="H299">
            <v>102150</v>
          </cell>
        </row>
        <row r="299">
          <cell r="J299">
            <v>102780</v>
          </cell>
        </row>
        <row r="300">
          <cell r="H300">
            <v>102150</v>
          </cell>
        </row>
        <row r="300">
          <cell r="J300">
            <v>102780</v>
          </cell>
        </row>
        <row r="301">
          <cell r="H301">
            <v>102150</v>
          </cell>
        </row>
        <row r="301">
          <cell r="J301">
            <v>102780</v>
          </cell>
        </row>
        <row r="302">
          <cell r="H302">
            <v>102150</v>
          </cell>
        </row>
        <row r="302">
          <cell r="J302">
            <v>102780</v>
          </cell>
        </row>
        <row r="303">
          <cell r="H303">
            <v>102150</v>
          </cell>
        </row>
        <row r="303">
          <cell r="J303">
            <v>102780</v>
          </cell>
        </row>
        <row r="304">
          <cell r="H304">
            <v>102154.086</v>
          </cell>
        </row>
        <row r="304">
          <cell r="J304">
            <v>102784.1112</v>
          </cell>
        </row>
        <row r="305">
          <cell r="H305">
            <v>107257.5</v>
          </cell>
        </row>
        <row r="305">
          <cell r="J305">
            <v>107919</v>
          </cell>
        </row>
        <row r="306">
          <cell r="H306">
            <v>107257.5</v>
          </cell>
        </row>
        <row r="306">
          <cell r="J306">
            <v>107919</v>
          </cell>
        </row>
        <row r="307">
          <cell r="H307">
            <v>107257.5</v>
          </cell>
        </row>
        <row r="307">
          <cell r="J307">
            <v>107919</v>
          </cell>
        </row>
        <row r="308">
          <cell r="H308">
            <v>107265.672</v>
          </cell>
        </row>
        <row r="308">
          <cell r="J308">
            <v>107927.2224</v>
          </cell>
        </row>
        <row r="309">
          <cell r="H309">
            <v>112365</v>
          </cell>
        </row>
        <row r="309">
          <cell r="J309">
            <v>113058</v>
          </cell>
        </row>
        <row r="310">
          <cell r="H310">
            <v>112369.086</v>
          </cell>
        </row>
        <row r="310">
          <cell r="J310">
            <v>113062.1112</v>
          </cell>
        </row>
        <row r="311">
          <cell r="H311">
            <v>112369.086</v>
          </cell>
        </row>
        <row r="311">
          <cell r="J311">
            <v>113062.1112</v>
          </cell>
        </row>
        <row r="312">
          <cell r="H312">
            <v>112381.344</v>
          </cell>
        </row>
        <row r="312">
          <cell r="J312">
            <v>113074.4448</v>
          </cell>
        </row>
        <row r="313">
          <cell r="H313">
            <v>117472.5</v>
          </cell>
        </row>
        <row r="313">
          <cell r="J313">
            <v>118197</v>
          </cell>
        </row>
        <row r="314">
          <cell r="H314">
            <v>117472.5</v>
          </cell>
        </row>
        <row r="314">
          <cell r="J314">
            <v>118197</v>
          </cell>
        </row>
        <row r="315">
          <cell r="H315">
            <v>117472.5</v>
          </cell>
        </row>
        <row r="315">
          <cell r="J315">
            <v>118197</v>
          </cell>
        </row>
        <row r="316">
          <cell r="H316">
            <v>117472.5</v>
          </cell>
        </row>
        <row r="316">
          <cell r="J316">
            <v>118197</v>
          </cell>
        </row>
        <row r="317">
          <cell r="H317">
            <v>117472.5</v>
          </cell>
        </row>
        <row r="317">
          <cell r="J317">
            <v>118197</v>
          </cell>
        </row>
        <row r="318">
          <cell r="H318">
            <v>117472.5</v>
          </cell>
        </row>
        <row r="318">
          <cell r="J318">
            <v>118197</v>
          </cell>
        </row>
        <row r="319">
          <cell r="H319">
            <v>117472.5</v>
          </cell>
        </row>
        <row r="319">
          <cell r="J319">
            <v>118197</v>
          </cell>
        </row>
        <row r="320">
          <cell r="H320">
            <v>117472.5</v>
          </cell>
        </row>
        <row r="320">
          <cell r="J320">
            <v>118197</v>
          </cell>
        </row>
        <row r="321">
          <cell r="H321">
            <v>117472.5</v>
          </cell>
        </row>
        <row r="321">
          <cell r="J321">
            <v>118197</v>
          </cell>
        </row>
        <row r="322">
          <cell r="H322">
            <v>119515.5</v>
          </cell>
        </row>
        <row r="322">
          <cell r="J322">
            <v>120252.6</v>
          </cell>
        </row>
        <row r="323">
          <cell r="H323">
            <v>122580</v>
          </cell>
        </row>
        <row r="323">
          <cell r="J323">
            <v>123336</v>
          </cell>
        </row>
        <row r="324">
          <cell r="H324">
            <v>122580</v>
          </cell>
        </row>
        <row r="324">
          <cell r="J324">
            <v>123336</v>
          </cell>
        </row>
        <row r="325">
          <cell r="H325">
            <v>122580</v>
          </cell>
        </row>
        <row r="325">
          <cell r="J325">
            <v>123336</v>
          </cell>
        </row>
        <row r="326">
          <cell r="H326">
            <v>123601.54086</v>
          </cell>
        </row>
        <row r="326">
          <cell r="J326">
            <v>124363.841112</v>
          </cell>
        </row>
        <row r="327">
          <cell r="H327">
            <v>127495.458</v>
          </cell>
        </row>
        <row r="327">
          <cell r="J327">
            <v>128281.7736</v>
          </cell>
        </row>
        <row r="328">
          <cell r="H328">
            <v>127687.5</v>
          </cell>
        </row>
        <row r="328">
          <cell r="J328">
            <v>128475</v>
          </cell>
        </row>
        <row r="329">
          <cell r="H329">
            <v>127687.54086</v>
          </cell>
        </row>
        <row r="329">
          <cell r="J329">
            <v>128475.041112</v>
          </cell>
        </row>
        <row r="330">
          <cell r="H330">
            <v>132795</v>
          </cell>
        </row>
        <row r="330">
          <cell r="J330">
            <v>133614</v>
          </cell>
        </row>
        <row r="331">
          <cell r="H331">
            <v>132795</v>
          </cell>
        </row>
        <row r="331">
          <cell r="J331">
            <v>133614</v>
          </cell>
        </row>
        <row r="332">
          <cell r="H332">
            <v>135863.586</v>
          </cell>
        </row>
        <row r="332">
          <cell r="J332">
            <v>136701.5112</v>
          </cell>
        </row>
        <row r="333">
          <cell r="H333">
            <v>137902.5</v>
          </cell>
        </row>
        <row r="333">
          <cell r="J333">
            <v>138753</v>
          </cell>
        </row>
        <row r="334">
          <cell r="H334">
            <v>139447.008</v>
          </cell>
        </row>
        <row r="334">
          <cell r="J334">
            <v>140307.0336</v>
          </cell>
        </row>
        <row r="335">
          <cell r="H335">
            <v>139447.008</v>
          </cell>
        </row>
        <row r="335">
          <cell r="J335">
            <v>140307.0336</v>
          </cell>
        </row>
        <row r="336">
          <cell r="H336">
            <v>140758.614</v>
          </cell>
        </row>
        <row r="336">
          <cell r="J336">
            <v>141626.7288</v>
          </cell>
        </row>
        <row r="337">
          <cell r="H337">
            <v>148117.5</v>
          </cell>
        </row>
        <row r="337">
          <cell r="J337">
            <v>149031</v>
          </cell>
        </row>
        <row r="338">
          <cell r="H338">
            <v>148117.5</v>
          </cell>
        </row>
        <row r="338">
          <cell r="J338">
            <v>149031</v>
          </cell>
        </row>
        <row r="339">
          <cell r="H339">
            <v>152850</v>
          </cell>
        </row>
        <row r="339">
          <cell r="J339">
            <v>153795</v>
          </cell>
        </row>
        <row r="340">
          <cell r="H340">
            <v>152850</v>
          </cell>
        </row>
        <row r="340">
          <cell r="J340">
            <v>153795</v>
          </cell>
        </row>
        <row r="341">
          <cell r="H341">
            <v>152850</v>
          </cell>
        </row>
        <row r="341">
          <cell r="J341">
            <v>153795</v>
          </cell>
        </row>
        <row r="342">
          <cell r="H342">
            <v>152850</v>
          </cell>
        </row>
        <row r="342">
          <cell r="J342">
            <v>153795</v>
          </cell>
        </row>
        <row r="343">
          <cell r="H343">
            <v>152850</v>
          </cell>
        </row>
        <row r="343">
          <cell r="J343">
            <v>153795</v>
          </cell>
        </row>
        <row r="344">
          <cell r="H344">
            <v>157945</v>
          </cell>
        </row>
        <row r="344">
          <cell r="J344">
            <v>158921.5</v>
          </cell>
        </row>
        <row r="345">
          <cell r="H345">
            <v>161813.124</v>
          </cell>
        </row>
        <row r="345">
          <cell r="J345">
            <v>162813.5388</v>
          </cell>
        </row>
        <row r="346">
          <cell r="H346">
            <v>163040</v>
          </cell>
        </row>
        <row r="346">
          <cell r="J346">
            <v>164048</v>
          </cell>
        </row>
        <row r="347">
          <cell r="H347">
            <v>163040</v>
          </cell>
        </row>
        <row r="347">
          <cell r="J347">
            <v>164048</v>
          </cell>
        </row>
        <row r="348">
          <cell r="H348">
            <v>163040</v>
          </cell>
        </row>
        <row r="348">
          <cell r="J348">
            <v>164048</v>
          </cell>
        </row>
        <row r="349">
          <cell r="H349">
            <v>163040</v>
          </cell>
        </row>
        <row r="349">
          <cell r="J349">
            <v>164048</v>
          </cell>
        </row>
        <row r="350">
          <cell r="H350">
            <v>168135</v>
          </cell>
        </row>
        <row r="350">
          <cell r="J350">
            <v>169174.5</v>
          </cell>
        </row>
        <row r="351">
          <cell r="H351">
            <v>178325</v>
          </cell>
        </row>
        <row r="351">
          <cell r="J351">
            <v>179427.5</v>
          </cell>
        </row>
        <row r="352">
          <cell r="H352">
            <v>178325</v>
          </cell>
        </row>
        <row r="352">
          <cell r="J352">
            <v>179427.5</v>
          </cell>
        </row>
        <row r="353">
          <cell r="H353">
            <v>193610</v>
          </cell>
        </row>
        <row r="353">
          <cell r="J353">
            <v>194807</v>
          </cell>
        </row>
        <row r="356">
          <cell r="H356">
            <v>32950.4</v>
          </cell>
        </row>
        <row r="356">
          <cell r="J356">
            <v>33152</v>
          </cell>
        </row>
        <row r="357">
          <cell r="H357">
            <v>36039.5</v>
          </cell>
        </row>
        <row r="357">
          <cell r="J357">
            <v>36260</v>
          </cell>
        </row>
        <row r="358">
          <cell r="H358">
            <v>39128.6</v>
          </cell>
        </row>
        <row r="358">
          <cell r="J358">
            <v>39368</v>
          </cell>
        </row>
        <row r="359">
          <cell r="H359">
            <v>40892</v>
          </cell>
        </row>
        <row r="359">
          <cell r="J359">
            <v>41144</v>
          </cell>
        </row>
        <row r="360">
          <cell r="H360">
            <v>40892</v>
          </cell>
        </row>
        <row r="360">
          <cell r="J360">
            <v>41144</v>
          </cell>
        </row>
        <row r="361">
          <cell r="H361">
            <v>41154.771992</v>
          </cell>
        </row>
        <row r="361">
          <cell r="J361">
            <v>41408.391344</v>
          </cell>
        </row>
        <row r="362">
          <cell r="H362">
            <v>44735.848</v>
          </cell>
        </row>
        <row r="362">
          <cell r="J362">
            <v>45011.536</v>
          </cell>
        </row>
        <row r="363">
          <cell r="H363">
            <v>44985.2892</v>
          </cell>
        </row>
        <row r="363">
          <cell r="J363">
            <v>45262.5144</v>
          </cell>
        </row>
        <row r="364">
          <cell r="H364">
            <v>44985.2892</v>
          </cell>
        </row>
        <row r="364">
          <cell r="J364">
            <v>45262.5144</v>
          </cell>
        </row>
        <row r="365">
          <cell r="H365">
            <v>46003.5</v>
          </cell>
        </row>
        <row r="365">
          <cell r="J365">
            <v>46287</v>
          </cell>
        </row>
        <row r="366">
          <cell r="H366">
            <v>47025.8</v>
          </cell>
        </row>
        <row r="366">
          <cell r="J366">
            <v>47315.6</v>
          </cell>
        </row>
        <row r="367">
          <cell r="H367">
            <v>47025.8</v>
          </cell>
        </row>
        <row r="367">
          <cell r="J367">
            <v>47315.6</v>
          </cell>
        </row>
        <row r="368">
          <cell r="H368">
            <v>48559.25</v>
          </cell>
        </row>
        <row r="368">
          <cell r="J368">
            <v>48858.5</v>
          </cell>
        </row>
        <row r="369">
          <cell r="H369">
            <v>49070.4</v>
          </cell>
        </row>
        <row r="369">
          <cell r="J369">
            <v>49372.8</v>
          </cell>
        </row>
        <row r="370">
          <cell r="H370">
            <v>49705.2483</v>
          </cell>
        </row>
        <row r="370">
          <cell r="J370">
            <v>50011.5606</v>
          </cell>
        </row>
        <row r="371">
          <cell r="H371">
            <v>50297.119108</v>
          </cell>
        </row>
        <row r="371">
          <cell r="J371">
            <v>50607.078856</v>
          </cell>
        </row>
        <row r="372">
          <cell r="H372">
            <v>51115</v>
          </cell>
        </row>
        <row r="372">
          <cell r="J372">
            <v>51430</v>
          </cell>
        </row>
        <row r="373">
          <cell r="H373">
            <v>51595.481</v>
          </cell>
        </row>
        <row r="373">
          <cell r="J373">
            <v>51913.442</v>
          </cell>
        </row>
        <row r="374">
          <cell r="H374">
            <v>52137.3</v>
          </cell>
        </row>
        <row r="374">
          <cell r="J374">
            <v>52458.6</v>
          </cell>
        </row>
        <row r="375">
          <cell r="H375">
            <v>56226.5</v>
          </cell>
        </row>
        <row r="375">
          <cell r="J375">
            <v>56573</v>
          </cell>
        </row>
        <row r="376">
          <cell r="H376">
            <v>58782.25</v>
          </cell>
        </row>
        <row r="376">
          <cell r="J376">
            <v>59144.5</v>
          </cell>
        </row>
        <row r="377">
          <cell r="H377">
            <v>59301.5784</v>
          </cell>
        </row>
        <row r="377">
          <cell r="J377">
            <v>59667.0288</v>
          </cell>
        </row>
        <row r="378">
          <cell r="H378">
            <v>60315.7</v>
          </cell>
        </row>
        <row r="378">
          <cell r="J378">
            <v>60687.4</v>
          </cell>
        </row>
        <row r="379">
          <cell r="H379">
            <v>60315.7</v>
          </cell>
        </row>
        <row r="379">
          <cell r="J379">
            <v>60687.4</v>
          </cell>
        </row>
        <row r="380">
          <cell r="H380">
            <v>60323.8784</v>
          </cell>
        </row>
        <row r="380">
          <cell r="J380">
            <v>60695.6288</v>
          </cell>
        </row>
        <row r="381">
          <cell r="H381">
            <v>60622.39</v>
          </cell>
        </row>
        <row r="381">
          <cell r="J381">
            <v>60995.98</v>
          </cell>
        </row>
        <row r="382">
          <cell r="H382">
            <v>61254</v>
          </cell>
        </row>
        <row r="382">
          <cell r="J382">
            <v>61632</v>
          </cell>
        </row>
        <row r="383">
          <cell r="H383">
            <v>61254</v>
          </cell>
        </row>
        <row r="383">
          <cell r="J383">
            <v>61632</v>
          </cell>
        </row>
        <row r="384">
          <cell r="H384">
            <v>61254</v>
          </cell>
        </row>
        <row r="384">
          <cell r="J384">
            <v>61632</v>
          </cell>
        </row>
        <row r="385">
          <cell r="H385">
            <v>63040.575</v>
          </cell>
        </row>
        <row r="385">
          <cell r="J385">
            <v>63429.6</v>
          </cell>
        </row>
        <row r="386">
          <cell r="H386">
            <v>63295.8</v>
          </cell>
        </row>
        <row r="386">
          <cell r="J386">
            <v>63686.4</v>
          </cell>
        </row>
        <row r="387">
          <cell r="H387">
            <v>63295.8</v>
          </cell>
        </row>
        <row r="387">
          <cell r="J387">
            <v>63686.4</v>
          </cell>
        </row>
        <row r="388">
          <cell r="H388">
            <v>65345.7672</v>
          </cell>
        </row>
        <row r="388">
          <cell r="J388">
            <v>65749.0176</v>
          </cell>
        </row>
        <row r="389">
          <cell r="H389">
            <v>65345.7672</v>
          </cell>
        </row>
        <row r="389">
          <cell r="J389">
            <v>65749.0176</v>
          </cell>
        </row>
        <row r="390">
          <cell r="H390">
            <v>66358.459164</v>
          </cell>
        </row>
        <row r="390">
          <cell r="J390">
            <v>66767.958912</v>
          </cell>
        </row>
        <row r="391">
          <cell r="H391">
            <v>66358.5</v>
          </cell>
        </row>
        <row r="391">
          <cell r="J391">
            <v>66768</v>
          </cell>
        </row>
        <row r="392">
          <cell r="H392">
            <v>66358.5</v>
          </cell>
        </row>
        <row r="392">
          <cell r="J392">
            <v>66768</v>
          </cell>
        </row>
        <row r="393">
          <cell r="H393">
            <v>67379.4</v>
          </cell>
        </row>
        <row r="393">
          <cell r="J393">
            <v>67795.2</v>
          </cell>
        </row>
        <row r="394">
          <cell r="H394">
            <v>67689.7536</v>
          </cell>
        </row>
        <row r="394">
          <cell r="J394">
            <v>68107.4688</v>
          </cell>
        </row>
        <row r="395">
          <cell r="H395">
            <v>69421.2</v>
          </cell>
        </row>
        <row r="395">
          <cell r="J395">
            <v>69849.6</v>
          </cell>
        </row>
        <row r="396">
          <cell r="H396">
            <v>70442.1</v>
          </cell>
        </row>
        <row r="396">
          <cell r="J396">
            <v>70876.8</v>
          </cell>
        </row>
        <row r="397">
          <cell r="H397">
            <v>71463</v>
          </cell>
        </row>
        <row r="397">
          <cell r="J397">
            <v>71904</v>
          </cell>
        </row>
        <row r="398">
          <cell r="H398">
            <v>71463</v>
          </cell>
        </row>
        <row r="398">
          <cell r="J398">
            <v>71904</v>
          </cell>
        </row>
        <row r="399">
          <cell r="H399">
            <v>71471.1672</v>
          </cell>
        </row>
        <row r="399">
          <cell r="J399">
            <v>71912.2176</v>
          </cell>
        </row>
        <row r="400">
          <cell r="H400">
            <v>72303.241536</v>
          </cell>
        </row>
        <row r="400">
          <cell r="J400">
            <v>72749.426688</v>
          </cell>
        </row>
        <row r="401">
          <cell r="H401">
            <v>73504.8</v>
          </cell>
        </row>
        <row r="401">
          <cell r="J401">
            <v>73958.4</v>
          </cell>
        </row>
        <row r="402">
          <cell r="H402">
            <v>74533.8672</v>
          </cell>
        </row>
        <row r="402">
          <cell r="J402">
            <v>74993.8176</v>
          </cell>
        </row>
        <row r="403">
          <cell r="H403">
            <v>74533.8672</v>
          </cell>
        </row>
        <row r="403">
          <cell r="J403">
            <v>74993.8176</v>
          </cell>
        </row>
        <row r="404">
          <cell r="H404">
            <v>74849.3253</v>
          </cell>
        </row>
        <row r="404">
          <cell r="J404">
            <v>75311.2224</v>
          </cell>
        </row>
        <row r="405">
          <cell r="H405">
            <v>75546.6</v>
          </cell>
        </row>
        <row r="405">
          <cell r="J405">
            <v>76012.8</v>
          </cell>
        </row>
        <row r="406">
          <cell r="H406">
            <v>76567.5</v>
          </cell>
        </row>
        <row r="406">
          <cell r="J406">
            <v>77040</v>
          </cell>
        </row>
        <row r="407">
          <cell r="H407">
            <v>76567.5</v>
          </cell>
        </row>
        <row r="407">
          <cell r="J407">
            <v>77040</v>
          </cell>
        </row>
        <row r="408">
          <cell r="H408">
            <v>76567.5</v>
          </cell>
        </row>
        <row r="408">
          <cell r="J408">
            <v>77040</v>
          </cell>
        </row>
        <row r="409">
          <cell r="H409">
            <v>76567.5</v>
          </cell>
        </row>
        <row r="409">
          <cell r="J409">
            <v>77040</v>
          </cell>
        </row>
        <row r="410">
          <cell r="H410">
            <v>77588.4</v>
          </cell>
        </row>
        <row r="410">
          <cell r="J410">
            <v>78067.2</v>
          </cell>
        </row>
        <row r="411">
          <cell r="H411">
            <v>77596.5672</v>
          </cell>
        </row>
        <row r="411">
          <cell r="J411">
            <v>78075.4176</v>
          </cell>
        </row>
        <row r="412">
          <cell r="H412">
            <v>77596.5672</v>
          </cell>
        </row>
        <row r="412">
          <cell r="J412">
            <v>78075.4176</v>
          </cell>
        </row>
        <row r="413">
          <cell r="H413">
            <v>78609.3</v>
          </cell>
        </row>
        <row r="413">
          <cell r="J413">
            <v>79094.4</v>
          </cell>
        </row>
        <row r="414">
          <cell r="H414">
            <v>79119.75</v>
          </cell>
        </row>
        <row r="414">
          <cell r="J414">
            <v>79608</v>
          </cell>
        </row>
        <row r="415">
          <cell r="H415">
            <v>79630.2</v>
          </cell>
        </row>
        <row r="415">
          <cell r="J415">
            <v>80121.6</v>
          </cell>
        </row>
        <row r="416">
          <cell r="H416">
            <v>80865.529836</v>
          </cell>
        </row>
        <row r="416">
          <cell r="J416">
            <v>81364.553088</v>
          </cell>
        </row>
        <row r="417">
          <cell r="H417">
            <v>81544</v>
          </cell>
        </row>
        <row r="417">
          <cell r="J417">
            <v>82048</v>
          </cell>
        </row>
        <row r="418">
          <cell r="H418">
            <v>81544</v>
          </cell>
        </row>
        <row r="418">
          <cell r="J418">
            <v>82048</v>
          </cell>
        </row>
        <row r="419">
          <cell r="H419">
            <v>81544</v>
          </cell>
        </row>
        <row r="419">
          <cell r="J419">
            <v>82048</v>
          </cell>
        </row>
        <row r="420">
          <cell r="H420">
            <v>81548.0772</v>
          </cell>
        </row>
        <row r="420">
          <cell r="J420">
            <v>82052.1024</v>
          </cell>
        </row>
        <row r="421">
          <cell r="H421">
            <v>82563.3</v>
          </cell>
        </row>
        <row r="421">
          <cell r="J421">
            <v>83073.6</v>
          </cell>
        </row>
        <row r="422">
          <cell r="H422">
            <v>82563.3</v>
          </cell>
        </row>
        <row r="422">
          <cell r="J422">
            <v>83073.6</v>
          </cell>
        </row>
        <row r="423">
          <cell r="H423">
            <v>82563.3</v>
          </cell>
        </row>
        <row r="423">
          <cell r="J423">
            <v>83073.6</v>
          </cell>
        </row>
        <row r="424">
          <cell r="H424">
            <v>82563.3</v>
          </cell>
        </row>
        <row r="424">
          <cell r="J424">
            <v>83073.6</v>
          </cell>
        </row>
        <row r="425">
          <cell r="H425">
            <v>86640.5</v>
          </cell>
        </row>
        <row r="425">
          <cell r="J425">
            <v>87176</v>
          </cell>
        </row>
        <row r="426">
          <cell r="H426">
            <v>89698.4</v>
          </cell>
        </row>
        <row r="426">
          <cell r="J426">
            <v>90252.8</v>
          </cell>
        </row>
        <row r="427">
          <cell r="H427">
            <v>91737</v>
          </cell>
        </row>
        <row r="427">
          <cell r="J427">
            <v>92304</v>
          </cell>
        </row>
        <row r="428">
          <cell r="H428">
            <v>91737</v>
          </cell>
        </row>
        <row r="428">
          <cell r="J428">
            <v>92304</v>
          </cell>
        </row>
        <row r="429">
          <cell r="H429">
            <v>91737</v>
          </cell>
        </row>
        <row r="429">
          <cell r="J429">
            <v>92304</v>
          </cell>
        </row>
        <row r="430">
          <cell r="H430">
            <v>91737</v>
          </cell>
        </row>
        <row r="430">
          <cell r="J430">
            <v>92304</v>
          </cell>
        </row>
        <row r="431">
          <cell r="H431">
            <v>91737</v>
          </cell>
        </row>
        <row r="431">
          <cell r="J431">
            <v>92304</v>
          </cell>
        </row>
        <row r="432">
          <cell r="H432">
            <v>91737</v>
          </cell>
        </row>
        <row r="432">
          <cell r="J432">
            <v>92304</v>
          </cell>
        </row>
        <row r="433">
          <cell r="H433">
            <v>93775.6</v>
          </cell>
        </row>
        <row r="433">
          <cell r="J433">
            <v>94355.2</v>
          </cell>
        </row>
        <row r="434">
          <cell r="H434">
            <v>96833.540772</v>
          </cell>
        </row>
        <row r="434">
          <cell r="J434">
            <v>97432.041024</v>
          </cell>
        </row>
        <row r="435">
          <cell r="H435">
            <v>96833.540772</v>
          </cell>
        </row>
        <row r="435">
          <cell r="J435">
            <v>97432.041024</v>
          </cell>
        </row>
        <row r="436">
          <cell r="H436">
            <v>96837.5772</v>
          </cell>
        </row>
        <row r="436">
          <cell r="J436">
            <v>97436.1024</v>
          </cell>
        </row>
        <row r="437">
          <cell r="H437">
            <v>96837.5772</v>
          </cell>
        </row>
        <row r="437">
          <cell r="J437">
            <v>97436.1024</v>
          </cell>
        </row>
        <row r="438">
          <cell r="H438">
            <v>97856.8772</v>
          </cell>
        </row>
        <row r="438">
          <cell r="J438">
            <v>98461.7024</v>
          </cell>
        </row>
        <row r="439">
          <cell r="H439">
            <v>100910.7</v>
          </cell>
        </row>
        <row r="439">
          <cell r="J439">
            <v>101534.4</v>
          </cell>
        </row>
        <row r="440">
          <cell r="H440">
            <v>101832.1472</v>
          </cell>
        </row>
        <row r="440">
          <cell r="J440">
            <v>102461.5424</v>
          </cell>
        </row>
        <row r="441">
          <cell r="H441">
            <v>101860</v>
          </cell>
        </row>
        <row r="441">
          <cell r="J441">
            <v>102490</v>
          </cell>
        </row>
        <row r="442">
          <cell r="H442">
            <v>106952.918512</v>
          </cell>
        </row>
        <row r="442">
          <cell r="J442">
            <v>107614.418008</v>
          </cell>
        </row>
        <row r="443">
          <cell r="H443">
            <v>114083.2</v>
          </cell>
        </row>
        <row r="443">
          <cell r="J443">
            <v>114788.8</v>
          </cell>
        </row>
        <row r="444">
          <cell r="H444">
            <v>117139</v>
          </cell>
        </row>
        <row r="444">
          <cell r="J444">
            <v>117863.5</v>
          </cell>
        </row>
        <row r="445">
          <cell r="H445">
            <v>117139</v>
          </cell>
        </row>
        <row r="445">
          <cell r="J445">
            <v>117863.5</v>
          </cell>
        </row>
        <row r="446">
          <cell r="H446">
            <v>117139</v>
          </cell>
        </row>
        <row r="446">
          <cell r="J446">
            <v>117863.5</v>
          </cell>
        </row>
        <row r="447">
          <cell r="H447">
            <v>117139</v>
          </cell>
        </row>
        <row r="447">
          <cell r="J447">
            <v>117863.5</v>
          </cell>
        </row>
        <row r="448">
          <cell r="H448">
            <v>117139</v>
          </cell>
        </row>
        <row r="448">
          <cell r="J448">
            <v>117863.5</v>
          </cell>
        </row>
        <row r="449">
          <cell r="H449">
            <v>117139</v>
          </cell>
        </row>
        <row r="449">
          <cell r="J449">
            <v>117863.5</v>
          </cell>
        </row>
        <row r="450">
          <cell r="H450">
            <v>117147.1488</v>
          </cell>
        </row>
        <row r="450">
          <cell r="J450">
            <v>117871.6992</v>
          </cell>
        </row>
        <row r="451">
          <cell r="H451">
            <v>122232</v>
          </cell>
        </row>
        <row r="451">
          <cell r="J451">
            <v>122988</v>
          </cell>
        </row>
        <row r="452">
          <cell r="H452">
            <v>127325</v>
          </cell>
        </row>
        <row r="452">
          <cell r="J452">
            <v>128112.5</v>
          </cell>
        </row>
        <row r="453">
          <cell r="H453">
            <v>127325</v>
          </cell>
        </row>
        <row r="453">
          <cell r="J453">
            <v>128112.5</v>
          </cell>
        </row>
        <row r="454">
          <cell r="H454">
            <v>132418</v>
          </cell>
        </row>
        <row r="454">
          <cell r="J454">
            <v>133237</v>
          </cell>
        </row>
        <row r="455">
          <cell r="H455">
            <v>134455.2</v>
          </cell>
        </row>
        <row r="455">
          <cell r="J455">
            <v>135286.8</v>
          </cell>
        </row>
        <row r="456">
          <cell r="H456">
            <v>137511</v>
          </cell>
        </row>
        <row r="456">
          <cell r="J456">
            <v>138361.5</v>
          </cell>
        </row>
        <row r="457">
          <cell r="H457">
            <v>152820</v>
          </cell>
        </row>
        <row r="457">
          <cell r="J457">
            <v>153765</v>
          </cell>
        </row>
        <row r="458">
          <cell r="H458">
            <v>157914</v>
          </cell>
        </row>
        <row r="458">
          <cell r="J458">
            <v>158890.5</v>
          </cell>
        </row>
        <row r="459">
          <cell r="H459">
            <v>163008</v>
          </cell>
        </row>
        <row r="459">
          <cell r="J459">
            <v>164016</v>
          </cell>
        </row>
        <row r="460">
          <cell r="H460">
            <v>183384</v>
          </cell>
        </row>
        <row r="460">
          <cell r="J460">
            <v>184518</v>
          </cell>
        </row>
        <row r="461">
          <cell r="H461">
            <v>183384</v>
          </cell>
        </row>
        <row r="461">
          <cell r="J461">
            <v>184518</v>
          </cell>
        </row>
        <row r="462">
          <cell r="H462">
            <v>188478</v>
          </cell>
        </row>
        <row r="462">
          <cell r="J462">
            <v>189643.5</v>
          </cell>
        </row>
        <row r="465">
          <cell r="H465">
            <v>27709.22</v>
          </cell>
        </row>
        <row r="465">
          <cell r="J465">
            <v>27876.8</v>
          </cell>
        </row>
        <row r="466">
          <cell r="H466">
            <v>32501.04</v>
          </cell>
        </row>
        <row r="466">
          <cell r="J466">
            <v>32697.6</v>
          </cell>
        </row>
        <row r="467">
          <cell r="H467">
            <v>36459.458332</v>
          </cell>
        </row>
        <row r="467">
          <cell r="J467">
            <v>36679.95808</v>
          </cell>
        </row>
        <row r="468">
          <cell r="H468">
            <v>38804.450036</v>
          </cell>
        </row>
        <row r="468">
          <cell r="J468">
            <v>39039.13184</v>
          </cell>
        </row>
        <row r="469">
          <cell r="H469">
            <v>42627.606784</v>
          </cell>
        </row>
        <row r="469">
          <cell r="J469">
            <v>42888.237532</v>
          </cell>
        </row>
        <row r="470">
          <cell r="H470">
            <v>43276.8</v>
          </cell>
        </row>
        <row r="470">
          <cell r="J470">
            <v>43541.4</v>
          </cell>
        </row>
        <row r="471">
          <cell r="H471">
            <v>46368</v>
          </cell>
        </row>
        <row r="471">
          <cell r="J471">
            <v>46651.5</v>
          </cell>
        </row>
        <row r="472">
          <cell r="H472">
            <v>46368</v>
          </cell>
        </row>
        <row r="472">
          <cell r="J472">
            <v>46651.5</v>
          </cell>
        </row>
        <row r="473">
          <cell r="H473">
            <v>47328.3328</v>
          </cell>
        </row>
        <row r="473">
          <cell r="J473">
            <v>47617.7044</v>
          </cell>
        </row>
        <row r="474">
          <cell r="H474">
            <v>49021.321216</v>
          </cell>
        </row>
        <row r="474">
          <cell r="J474">
            <v>49321.043968</v>
          </cell>
        </row>
        <row r="475">
          <cell r="H475">
            <v>49459.2</v>
          </cell>
        </row>
        <row r="475">
          <cell r="J475">
            <v>49761.6</v>
          </cell>
        </row>
        <row r="476">
          <cell r="H476">
            <v>49459.2</v>
          </cell>
        </row>
        <row r="476">
          <cell r="J476">
            <v>49761.6</v>
          </cell>
        </row>
        <row r="477">
          <cell r="H477">
            <v>52036.2304</v>
          </cell>
        </row>
        <row r="477">
          <cell r="J477">
            <v>52354.3867</v>
          </cell>
        </row>
        <row r="478">
          <cell r="H478">
            <v>53478.213376</v>
          </cell>
        </row>
        <row r="478">
          <cell r="J478">
            <v>53805.186148</v>
          </cell>
        </row>
        <row r="479">
          <cell r="H479">
            <v>53580.8</v>
          </cell>
        </row>
        <row r="479">
          <cell r="J479">
            <v>53908.4</v>
          </cell>
        </row>
        <row r="480">
          <cell r="H480">
            <v>57702.4</v>
          </cell>
        </row>
        <row r="480">
          <cell r="J480">
            <v>58055.2</v>
          </cell>
        </row>
        <row r="481">
          <cell r="H481">
            <v>58732.8</v>
          </cell>
        </row>
        <row r="481">
          <cell r="J481">
            <v>59091.9</v>
          </cell>
        </row>
        <row r="482">
          <cell r="H482">
            <v>59763.2</v>
          </cell>
        </row>
        <row r="482">
          <cell r="J482">
            <v>60128.6</v>
          </cell>
        </row>
        <row r="483">
          <cell r="H483">
            <v>59763.2</v>
          </cell>
        </row>
        <row r="483">
          <cell r="J483">
            <v>60128.6</v>
          </cell>
        </row>
        <row r="484">
          <cell r="J484">
            <v>61169.4468</v>
          </cell>
        </row>
        <row r="485">
          <cell r="J485">
            <v>61872</v>
          </cell>
        </row>
        <row r="486">
          <cell r="J486">
            <v>61872</v>
          </cell>
        </row>
        <row r="487">
          <cell r="J487">
            <v>61872</v>
          </cell>
        </row>
        <row r="488">
          <cell r="J488">
            <v>63934.4</v>
          </cell>
        </row>
        <row r="489">
          <cell r="J489">
            <v>67032.1248</v>
          </cell>
        </row>
        <row r="490">
          <cell r="J490">
            <v>68059.2</v>
          </cell>
        </row>
        <row r="491">
          <cell r="J491">
            <v>72184</v>
          </cell>
        </row>
        <row r="492">
          <cell r="J492">
            <v>74246.4</v>
          </cell>
        </row>
        <row r="493">
          <cell r="J493">
            <v>76308.8</v>
          </cell>
        </row>
        <row r="494">
          <cell r="J494">
            <v>77340</v>
          </cell>
        </row>
        <row r="495">
          <cell r="J495">
            <v>77340</v>
          </cell>
        </row>
        <row r="496">
          <cell r="J496">
            <v>77340</v>
          </cell>
        </row>
        <row r="497">
          <cell r="J497">
            <v>78371.2</v>
          </cell>
        </row>
        <row r="498">
          <cell r="H498">
            <v>80936.353</v>
          </cell>
        </row>
        <row r="498">
          <cell r="J498">
            <v>81433.864</v>
          </cell>
        </row>
        <row r="499">
          <cell r="H499">
            <v>80967.1</v>
          </cell>
        </row>
        <row r="499">
          <cell r="J499">
            <v>81464.8</v>
          </cell>
        </row>
        <row r="500">
          <cell r="H500">
            <v>80967.1</v>
          </cell>
        </row>
        <row r="500">
          <cell r="J500">
            <v>81464.8</v>
          </cell>
        </row>
        <row r="501">
          <cell r="H501">
            <v>81728</v>
          </cell>
        </row>
        <row r="501">
          <cell r="J501">
            <v>82232</v>
          </cell>
        </row>
        <row r="502">
          <cell r="H502">
            <v>86844.1728</v>
          </cell>
        </row>
        <row r="502">
          <cell r="J502">
            <v>87379.7232</v>
          </cell>
        </row>
        <row r="503">
          <cell r="H503">
            <v>87346.759136</v>
          </cell>
        </row>
        <row r="503">
          <cell r="J503">
            <v>87885.408884</v>
          </cell>
        </row>
        <row r="504">
          <cell r="H504">
            <v>88879.2</v>
          </cell>
        </row>
        <row r="504">
          <cell r="J504">
            <v>89427.3</v>
          </cell>
        </row>
        <row r="505">
          <cell r="H505">
            <v>89900.8</v>
          </cell>
        </row>
        <row r="505">
          <cell r="J505">
            <v>90455.2</v>
          </cell>
        </row>
        <row r="506">
          <cell r="H506">
            <v>91944</v>
          </cell>
        </row>
        <row r="506">
          <cell r="J506">
            <v>92511</v>
          </cell>
        </row>
        <row r="507">
          <cell r="H507">
            <v>91944</v>
          </cell>
        </row>
        <row r="507">
          <cell r="J507">
            <v>92511</v>
          </cell>
        </row>
        <row r="508">
          <cell r="H508">
            <v>97052</v>
          </cell>
        </row>
        <row r="508">
          <cell r="J508">
            <v>97650.5</v>
          </cell>
        </row>
        <row r="509">
          <cell r="H509">
            <v>101649.2</v>
          </cell>
        </row>
        <row r="509">
          <cell r="J509">
            <v>102276.05</v>
          </cell>
        </row>
        <row r="510">
          <cell r="H510">
            <v>102030</v>
          </cell>
        </row>
        <row r="510">
          <cell r="J510">
            <v>102660</v>
          </cell>
        </row>
        <row r="511">
          <cell r="H511">
            <v>102030</v>
          </cell>
        </row>
        <row r="511">
          <cell r="J511">
            <v>102660</v>
          </cell>
        </row>
        <row r="512">
          <cell r="H512">
            <v>109172.1</v>
          </cell>
        </row>
        <row r="512">
          <cell r="J512">
            <v>109846.2</v>
          </cell>
        </row>
        <row r="513">
          <cell r="H513">
            <v>132639</v>
          </cell>
        </row>
        <row r="513">
          <cell r="J513">
            <v>133458</v>
          </cell>
        </row>
        <row r="514">
          <cell r="H514">
            <v>145392.75</v>
          </cell>
        </row>
        <row r="514">
          <cell r="J514">
            <v>146290.5</v>
          </cell>
        </row>
        <row r="515">
          <cell r="H515">
            <v>153015</v>
          </cell>
        </row>
        <row r="515">
          <cell r="J515">
            <v>153960</v>
          </cell>
        </row>
        <row r="516">
          <cell r="H516">
            <v>153015</v>
          </cell>
        </row>
        <row r="516">
          <cell r="J516">
            <v>153960</v>
          </cell>
        </row>
        <row r="517">
          <cell r="H517">
            <v>163216</v>
          </cell>
        </row>
        <row r="517">
          <cell r="J517">
            <v>164224</v>
          </cell>
        </row>
        <row r="518">
          <cell r="H518">
            <v>163216</v>
          </cell>
        </row>
        <row r="518">
          <cell r="J518">
            <v>164224</v>
          </cell>
        </row>
        <row r="519">
          <cell r="H519">
            <v>163216</v>
          </cell>
        </row>
        <row r="519">
          <cell r="J519">
            <v>164224</v>
          </cell>
        </row>
        <row r="520">
          <cell r="H520">
            <v>178517.459196</v>
          </cell>
        </row>
        <row r="520">
          <cell r="J520">
            <v>179619.958944</v>
          </cell>
        </row>
        <row r="521">
          <cell r="J521">
            <v>214704</v>
          </cell>
        </row>
        <row r="524">
          <cell r="H524">
            <v>23033.1472</v>
          </cell>
        </row>
        <row r="524">
          <cell r="J524">
            <v>23177.9086</v>
          </cell>
        </row>
        <row r="525">
          <cell r="H525">
            <v>26306.840472</v>
          </cell>
        </row>
        <row r="525">
          <cell r="J525">
            <v>26470.640724</v>
          </cell>
        </row>
        <row r="526">
          <cell r="H526">
            <v>26310.8472</v>
          </cell>
        </row>
        <row r="526">
          <cell r="J526">
            <v>26474.6724</v>
          </cell>
        </row>
        <row r="527">
          <cell r="H527">
            <v>30515.847528</v>
          </cell>
        </row>
        <row r="527">
          <cell r="J527">
            <v>30705.855276</v>
          </cell>
        </row>
        <row r="528">
          <cell r="H528">
            <v>33389.440472</v>
          </cell>
        </row>
        <row r="528">
          <cell r="J528">
            <v>33597.340724</v>
          </cell>
        </row>
        <row r="529">
          <cell r="H529">
            <v>38448.4</v>
          </cell>
        </row>
        <row r="529">
          <cell r="J529">
            <v>38687.8</v>
          </cell>
        </row>
        <row r="530">
          <cell r="H530">
            <v>38452.4472</v>
          </cell>
        </row>
        <row r="530">
          <cell r="J530">
            <v>38691.8724</v>
          </cell>
        </row>
        <row r="531">
          <cell r="H531">
            <v>39087.938544</v>
          </cell>
        </row>
        <row r="531">
          <cell r="J531">
            <v>39331.320648</v>
          </cell>
        </row>
        <row r="532">
          <cell r="H532">
            <v>40552</v>
          </cell>
        </row>
        <row r="532">
          <cell r="J532">
            <v>40804</v>
          </cell>
        </row>
        <row r="533">
          <cell r="H533">
            <v>40560.1104</v>
          </cell>
        </row>
        <row r="533">
          <cell r="J533">
            <v>40812.1608</v>
          </cell>
        </row>
        <row r="534">
          <cell r="H534">
            <v>42579.6</v>
          </cell>
        </row>
        <row r="534">
          <cell r="J534">
            <v>42844.2</v>
          </cell>
        </row>
        <row r="535">
          <cell r="H535">
            <v>43086.5</v>
          </cell>
        </row>
        <row r="535">
          <cell r="J535">
            <v>43354.25</v>
          </cell>
        </row>
        <row r="536">
          <cell r="H536">
            <v>43086.5</v>
          </cell>
        </row>
        <row r="536">
          <cell r="J536">
            <v>43354.25</v>
          </cell>
        </row>
        <row r="537">
          <cell r="H537">
            <v>43840.7672</v>
          </cell>
        </row>
        <row r="537">
          <cell r="J537">
            <v>44113.2044</v>
          </cell>
        </row>
        <row r="538">
          <cell r="H538">
            <v>43846.931104</v>
          </cell>
        </row>
        <row r="538">
          <cell r="J538">
            <v>44119.406608</v>
          </cell>
        </row>
        <row r="539">
          <cell r="H539">
            <v>45621</v>
          </cell>
        </row>
        <row r="539">
          <cell r="J539">
            <v>45904.5</v>
          </cell>
        </row>
        <row r="540">
          <cell r="H540">
            <v>46440.1504</v>
          </cell>
        </row>
        <row r="540">
          <cell r="J540">
            <v>46728.7408</v>
          </cell>
        </row>
        <row r="541">
          <cell r="H541">
            <v>46939.021104</v>
          </cell>
        </row>
        <row r="541">
          <cell r="J541">
            <v>47230.711608</v>
          </cell>
        </row>
        <row r="542">
          <cell r="H542">
            <v>47648.6</v>
          </cell>
        </row>
        <row r="542">
          <cell r="J542">
            <v>47944.7</v>
          </cell>
        </row>
        <row r="543">
          <cell r="H543">
            <v>48969.459744</v>
          </cell>
        </row>
        <row r="543">
          <cell r="J543">
            <v>49273.767888</v>
          </cell>
        </row>
        <row r="544">
          <cell r="H544">
            <v>49676.2</v>
          </cell>
        </row>
        <row r="544">
          <cell r="J544">
            <v>49984.9</v>
          </cell>
        </row>
        <row r="545">
          <cell r="H545">
            <v>49678.2276</v>
          </cell>
        </row>
        <row r="545">
          <cell r="J545">
            <v>49986.9402</v>
          </cell>
        </row>
        <row r="546">
          <cell r="H546">
            <v>50690</v>
          </cell>
        </row>
        <row r="546">
          <cell r="J546">
            <v>51005</v>
          </cell>
        </row>
        <row r="547">
          <cell r="H547">
            <v>50690</v>
          </cell>
        </row>
        <row r="547">
          <cell r="J547">
            <v>51005</v>
          </cell>
        </row>
        <row r="548">
          <cell r="H548">
            <v>50690.040552</v>
          </cell>
        </row>
        <row r="548">
          <cell r="J548">
            <v>51005.040804</v>
          </cell>
        </row>
        <row r="549">
          <cell r="H549">
            <v>50791.38</v>
          </cell>
        </row>
        <row r="549">
          <cell r="J549">
            <v>51107.01</v>
          </cell>
        </row>
        <row r="550">
          <cell r="H550">
            <v>52717.6</v>
          </cell>
        </row>
        <row r="550">
          <cell r="J550">
            <v>53045.2</v>
          </cell>
        </row>
        <row r="551">
          <cell r="H551">
            <v>52718.6138</v>
          </cell>
        </row>
        <row r="551">
          <cell r="J551">
            <v>53046.2201</v>
          </cell>
        </row>
        <row r="552">
          <cell r="H552">
            <v>53782.09</v>
          </cell>
        </row>
        <row r="552">
          <cell r="J552">
            <v>54116.305</v>
          </cell>
        </row>
        <row r="553">
          <cell r="H553">
            <v>55505.590552</v>
          </cell>
        </row>
        <row r="553">
          <cell r="J553">
            <v>55850.515804</v>
          </cell>
        </row>
        <row r="554">
          <cell r="H554">
            <v>55759</v>
          </cell>
        </row>
        <row r="554">
          <cell r="J554">
            <v>56105.5</v>
          </cell>
        </row>
        <row r="555">
          <cell r="H555">
            <v>55759</v>
          </cell>
        </row>
        <row r="555">
          <cell r="J555">
            <v>56105.5</v>
          </cell>
        </row>
        <row r="556">
          <cell r="H556">
            <v>55767.1104</v>
          </cell>
        </row>
        <row r="556">
          <cell r="J556">
            <v>56113.6608</v>
          </cell>
        </row>
        <row r="557">
          <cell r="H557">
            <v>56265.9</v>
          </cell>
        </row>
        <row r="557">
          <cell r="J557">
            <v>56615.55</v>
          </cell>
        </row>
        <row r="558">
          <cell r="H558">
            <v>56295.3002</v>
          </cell>
        </row>
        <row r="558">
          <cell r="J558">
            <v>56645.1329</v>
          </cell>
        </row>
        <row r="559">
          <cell r="H559">
            <v>57786.6</v>
          </cell>
        </row>
        <row r="559">
          <cell r="J559">
            <v>58145.7</v>
          </cell>
        </row>
        <row r="560">
          <cell r="H560">
            <v>58273.183448</v>
          </cell>
        </row>
        <row r="560">
          <cell r="J560">
            <v>58635.307196</v>
          </cell>
        </row>
        <row r="561">
          <cell r="H561">
            <v>60098.064</v>
          </cell>
        </row>
        <row r="561">
          <cell r="J561">
            <v>60471.528</v>
          </cell>
        </row>
        <row r="562">
          <cell r="H562">
            <v>61002</v>
          </cell>
        </row>
        <row r="562">
          <cell r="J562">
            <v>61380</v>
          </cell>
        </row>
        <row r="563">
          <cell r="H563">
            <v>61002</v>
          </cell>
        </row>
        <row r="563">
          <cell r="J563">
            <v>61380</v>
          </cell>
        </row>
        <row r="564">
          <cell r="H564">
            <v>61002</v>
          </cell>
        </row>
        <row r="564">
          <cell r="J564">
            <v>61380</v>
          </cell>
        </row>
        <row r="565">
          <cell r="H565">
            <v>61002</v>
          </cell>
        </row>
        <row r="565">
          <cell r="J565">
            <v>61380</v>
          </cell>
        </row>
        <row r="566">
          <cell r="H566">
            <v>61010.1336</v>
          </cell>
        </row>
        <row r="566">
          <cell r="J566">
            <v>61388.184</v>
          </cell>
        </row>
        <row r="567">
          <cell r="H567">
            <v>63019.1328</v>
          </cell>
        </row>
        <row r="567">
          <cell r="J567">
            <v>63409.632</v>
          </cell>
        </row>
        <row r="568">
          <cell r="H568">
            <v>63543.709332</v>
          </cell>
        </row>
        <row r="568">
          <cell r="J568">
            <v>63937.45908</v>
          </cell>
        </row>
        <row r="569">
          <cell r="H569">
            <v>63706.422</v>
          </cell>
        </row>
        <row r="569">
          <cell r="J569">
            <v>64101.18</v>
          </cell>
        </row>
        <row r="570">
          <cell r="H570">
            <v>64052.1</v>
          </cell>
        </row>
        <row r="570">
          <cell r="J570">
            <v>64449</v>
          </cell>
        </row>
        <row r="571">
          <cell r="H571">
            <v>64300.256136</v>
          </cell>
        </row>
        <row r="571">
          <cell r="J571">
            <v>64698.69384</v>
          </cell>
        </row>
        <row r="572">
          <cell r="H572">
            <v>66085.5</v>
          </cell>
        </row>
        <row r="572">
          <cell r="J572">
            <v>66495</v>
          </cell>
        </row>
        <row r="573">
          <cell r="H573">
            <v>66085.5</v>
          </cell>
        </row>
        <row r="573">
          <cell r="J573">
            <v>66495</v>
          </cell>
        </row>
        <row r="574">
          <cell r="H574">
            <v>66085.540668</v>
          </cell>
        </row>
        <row r="574">
          <cell r="J574">
            <v>66495.04092</v>
          </cell>
        </row>
        <row r="575">
          <cell r="H575">
            <v>66089.5668</v>
          </cell>
        </row>
        <row r="575">
          <cell r="J575">
            <v>66499.092</v>
          </cell>
        </row>
        <row r="576">
          <cell r="H576">
            <v>66089.5668</v>
          </cell>
        </row>
        <row r="576">
          <cell r="J576">
            <v>66499.092</v>
          </cell>
        </row>
        <row r="577">
          <cell r="H577">
            <v>67191.6696</v>
          </cell>
        </row>
        <row r="577">
          <cell r="J577">
            <v>67608.024</v>
          </cell>
        </row>
        <row r="578">
          <cell r="H578">
            <v>67610.55</v>
          </cell>
        </row>
        <row r="578">
          <cell r="J578">
            <v>68029.5</v>
          </cell>
        </row>
        <row r="579">
          <cell r="H579">
            <v>67610.55</v>
          </cell>
        </row>
        <row r="579">
          <cell r="J579">
            <v>68029.5</v>
          </cell>
        </row>
        <row r="580">
          <cell r="H580">
            <v>67614.6168</v>
          </cell>
        </row>
        <row r="580">
          <cell r="J580">
            <v>68033.592</v>
          </cell>
        </row>
        <row r="581">
          <cell r="H581">
            <v>68127.0336</v>
          </cell>
        </row>
        <row r="581">
          <cell r="J581">
            <v>68549.184</v>
          </cell>
        </row>
        <row r="582">
          <cell r="H582">
            <v>69084.765</v>
          </cell>
        </row>
        <row r="582">
          <cell r="J582">
            <v>69512.85</v>
          </cell>
        </row>
        <row r="583">
          <cell r="H583">
            <v>69135.6</v>
          </cell>
        </row>
        <row r="583">
          <cell r="J583">
            <v>69564</v>
          </cell>
        </row>
        <row r="584">
          <cell r="H584">
            <v>69643.95</v>
          </cell>
        </row>
        <row r="584">
          <cell r="J584">
            <v>70075.5</v>
          </cell>
        </row>
        <row r="585">
          <cell r="H585">
            <v>71169</v>
          </cell>
        </row>
        <row r="585">
          <cell r="J585">
            <v>71610</v>
          </cell>
        </row>
        <row r="586">
          <cell r="H586">
            <v>71169</v>
          </cell>
        </row>
        <row r="586">
          <cell r="J586">
            <v>71610</v>
          </cell>
        </row>
        <row r="587">
          <cell r="H587">
            <v>71169</v>
          </cell>
        </row>
        <row r="587">
          <cell r="J587">
            <v>71610</v>
          </cell>
        </row>
        <row r="588">
          <cell r="H588">
            <v>71169</v>
          </cell>
        </row>
        <row r="588">
          <cell r="J588">
            <v>71610</v>
          </cell>
        </row>
        <row r="589">
          <cell r="H589">
            <v>71169</v>
          </cell>
        </row>
        <row r="589">
          <cell r="J589">
            <v>71610</v>
          </cell>
        </row>
        <row r="590">
          <cell r="H590">
            <v>71173.0668</v>
          </cell>
        </row>
        <row r="590">
          <cell r="J590">
            <v>71614.092</v>
          </cell>
        </row>
        <row r="591">
          <cell r="H591">
            <v>73202.4</v>
          </cell>
        </row>
        <row r="591">
          <cell r="J591">
            <v>73656</v>
          </cell>
        </row>
        <row r="592">
          <cell r="H592">
            <v>73202.4</v>
          </cell>
        </row>
        <row r="592">
          <cell r="J592">
            <v>73656</v>
          </cell>
        </row>
        <row r="593">
          <cell r="H593">
            <v>75235.8</v>
          </cell>
        </row>
        <row r="593">
          <cell r="J593">
            <v>75702</v>
          </cell>
        </row>
        <row r="594">
          <cell r="H594">
            <v>75235.8</v>
          </cell>
        </row>
        <row r="594">
          <cell r="J594">
            <v>75702</v>
          </cell>
        </row>
        <row r="595">
          <cell r="H595">
            <v>76150.83</v>
          </cell>
        </row>
        <row r="595">
          <cell r="J595">
            <v>76622.7</v>
          </cell>
        </row>
        <row r="596">
          <cell r="H596">
            <v>76252.5</v>
          </cell>
        </row>
        <row r="596">
          <cell r="J596">
            <v>76725</v>
          </cell>
        </row>
        <row r="597">
          <cell r="H597">
            <v>76252.5</v>
          </cell>
        </row>
        <row r="597">
          <cell r="J597">
            <v>76725</v>
          </cell>
        </row>
        <row r="598">
          <cell r="H598">
            <v>76252.5</v>
          </cell>
        </row>
        <row r="598">
          <cell r="J598">
            <v>76725</v>
          </cell>
        </row>
        <row r="599">
          <cell r="H599">
            <v>76252.5</v>
          </cell>
        </row>
        <row r="599">
          <cell r="J599">
            <v>76725</v>
          </cell>
        </row>
        <row r="600">
          <cell r="H600">
            <v>76252.5</v>
          </cell>
        </row>
        <row r="600">
          <cell r="J600">
            <v>76725</v>
          </cell>
        </row>
        <row r="601">
          <cell r="H601">
            <v>77116.735668</v>
          </cell>
        </row>
        <row r="601">
          <cell r="J601">
            <v>77594.59092</v>
          </cell>
        </row>
        <row r="602">
          <cell r="H602">
            <v>77269.2</v>
          </cell>
        </row>
        <row r="602">
          <cell r="J602">
            <v>77748</v>
          </cell>
        </row>
        <row r="603">
          <cell r="H603">
            <v>77269.2</v>
          </cell>
        </row>
        <row r="603">
          <cell r="J603">
            <v>77748</v>
          </cell>
        </row>
        <row r="604">
          <cell r="H604">
            <v>77269.2</v>
          </cell>
        </row>
        <row r="604">
          <cell r="J604">
            <v>77748</v>
          </cell>
        </row>
        <row r="605">
          <cell r="H605">
            <v>77277.3336</v>
          </cell>
        </row>
        <row r="605">
          <cell r="J605">
            <v>77756.184</v>
          </cell>
        </row>
        <row r="606">
          <cell r="H606">
            <v>77277.3336</v>
          </cell>
        </row>
        <row r="606">
          <cell r="J606">
            <v>77756.184</v>
          </cell>
        </row>
        <row r="607">
          <cell r="H607">
            <v>77277.3336</v>
          </cell>
        </row>
        <row r="607">
          <cell r="J607">
            <v>77756.184</v>
          </cell>
        </row>
        <row r="608">
          <cell r="H608">
            <v>77670.857502</v>
          </cell>
        </row>
        <row r="608">
          <cell r="J608">
            <v>78152.14638</v>
          </cell>
        </row>
        <row r="609">
          <cell r="H609">
            <v>78289.9668</v>
          </cell>
        </row>
        <row r="609">
          <cell r="J609">
            <v>78775.092</v>
          </cell>
        </row>
        <row r="610">
          <cell r="H610">
            <v>79302.6</v>
          </cell>
        </row>
        <row r="610">
          <cell r="J610">
            <v>79794</v>
          </cell>
        </row>
        <row r="611">
          <cell r="H611">
            <v>79302.640668</v>
          </cell>
        </row>
        <row r="611">
          <cell r="J611">
            <v>79794.04092</v>
          </cell>
        </row>
        <row r="612">
          <cell r="H612">
            <v>79810.95</v>
          </cell>
        </row>
        <row r="612">
          <cell r="J612">
            <v>80305.5</v>
          </cell>
        </row>
        <row r="613">
          <cell r="H613">
            <v>79819.0836</v>
          </cell>
        </row>
        <row r="613">
          <cell r="J613">
            <v>80313.684</v>
          </cell>
        </row>
        <row r="614">
          <cell r="H614">
            <v>80653.7943</v>
          </cell>
        </row>
        <row r="614">
          <cell r="J614">
            <v>81153.567</v>
          </cell>
        </row>
        <row r="615">
          <cell r="H615">
            <v>81392</v>
          </cell>
        </row>
        <row r="615">
          <cell r="J615">
            <v>81896</v>
          </cell>
        </row>
        <row r="616">
          <cell r="H616">
            <v>81392</v>
          </cell>
        </row>
        <row r="616">
          <cell r="J616">
            <v>81896</v>
          </cell>
        </row>
        <row r="617">
          <cell r="H617">
            <v>81392</v>
          </cell>
        </row>
        <row r="617">
          <cell r="J617">
            <v>81896</v>
          </cell>
        </row>
        <row r="618">
          <cell r="H618">
            <v>81392.040696</v>
          </cell>
        </row>
        <row r="618">
          <cell r="J618">
            <v>81896.040948</v>
          </cell>
        </row>
        <row r="619">
          <cell r="H619">
            <v>81392.040696</v>
          </cell>
        </row>
        <row r="619">
          <cell r="J619">
            <v>81896.040948</v>
          </cell>
        </row>
        <row r="620">
          <cell r="H620">
            <v>81396.0696</v>
          </cell>
        </row>
        <row r="620">
          <cell r="J620">
            <v>81900.0948</v>
          </cell>
        </row>
        <row r="621">
          <cell r="H621">
            <v>81396.0696</v>
          </cell>
        </row>
        <row r="621">
          <cell r="J621">
            <v>81900.0948</v>
          </cell>
        </row>
        <row r="622">
          <cell r="H622">
            <v>81900.7</v>
          </cell>
        </row>
        <row r="622">
          <cell r="J622">
            <v>82407.85</v>
          </cell>
        </row>
        <row r="623">
          <cell r="H623">
            <v>82409.4</v>
          </cell>
        </row>
        <row r="623">
          <cell r="J623">
            <v>82919.7</v>
          </cell>
        </row>
        <row r="624">
          <cell r="H624">
            <v>82409.4</v>
          </cell>
        </row>
        <row r="624">
          <cell r="J624">
            <v>82919.7</v>
          </cell>
        </row>
        <row r="625">
          <cell r="H625">
            <v>82409.4</v>
          </cell>
        </row>
        <row r="625">
          <cell r="J625">
            <v>82919.7</v>
          </cell>
        </row>
        <row r="626">
          <cell r="H626">
            <v>82409.4</v>
          </cell>
        </row>
        <row r="626">
          <cell r="J626">
            <v>82919.7</v>
          </cell>
        </row>
        <row r="627">
          <cell r="H627">
            <v>82413.4696</v>
          </cell>
        </row>
        <row r="627">
          <cell r="J627">
            <v>82923.7948</v>
          </cell>
        </row>
        <row r="628">
          <cell r="H628">
            <v>83426.8</v>
          </cell>
        </row>
        <row r="628">
          <cell r="J628">
            <v>83943.4</v>
          </cell>
        </row>
        <row r="629">
          <cell r="H629">
            <v>83426.8</v>
          </cell>
        </row>
        <row r="629">
          <cell r="J629">
            <v>83943.4</v>
          </cell>
        </row>
        <row r="630">
          <cell r="H630">
            <v>83426.8</v>
          </cell>
        </row>
        <row r="630">
          <cell r="J630">
            <v>83943.4</v>
          </cell>
        </row>
        <row r="631">
          <cell r="H631">
            <v>84444.2</v>
          </cell>
        </row>
        <row r="631">
          <cell r="J631">
            <v>84967.1</v>
          </cell>
        </row>
        <row r="632">
          <cell r="H632">
            <v>84942.726</v>
          </cell>
        </row>
        <row r="632">
          <cell r="J632">
            <v>85468.713</v>
          </cell>
        </row>
        <row r="633">
          <cell r="H633">
            <v>85461.640696</v>
          </cell>
        </row>
        <row r="633">
          <cell r="J633">
            <v>85990.840948</v>
          </cell>
        </row>
        <row r="634">
          <cell r="H634">
            <v>86479</v>
          </cell>
        </row>
        <row r="634">
          <cell r="J634">
            <v>87014.5</v>
          </cell>
        </row>
        <row r="635">
          <cell r="H635">
            <v>86479</v>
          </cell>
        </row>
        <row r="635">
          <cell r="J635">
            <v>87014.5</v>
          </cell>
        </row>
        <row r="636">
          <cell r="H636">
            <v>86479</v>
          </cell>
        </row>
        <row r="636">
          <cell r="J636">
            <v>87014.5</v>
          </cell>
        </row>
        <row r="637">
          <cell r="H637">
            <v>86479</v>
          </cell>
        </row>
        <row r="637">
          <cell r="J637">
            <v>87014.5</v>
          </cell>
        </row>
        <row r="638">
          <cell r="H638">
            <v>86479</v>
          </cell>
        </row>
        <row r="638">
          <cell r="J638">
            <v>87014.5</v>
          </cell>
        </row>
        <row r="639">
          <cell r="H639">
            <v>86487.1392</v>
          </cell>
        </row>
        <row r="639">
          <cell r="J639">
            <v>87022.6896</v>
          </cell>
        </row>
        <row r="640">
          <cell r="H640">
            <v>86957.178</v>
          </cell>
        </row>
        <row r="640">
          <cell r="J640">
            <v>87495.639</v>
          </cell>
        </row>
        <row r="641">
          <cell r="H641">
            <v>86991.7696</v>
          </cell>
        </row>
        <row r="641">
          <cell r="J641">
            <v>87530.4448</v>
          </cell>
        </row>
        <row r="642">
          <cell r="H642">
            <v>87500.4696</v>
          </cell>
        </row>
        <row r="642">
          <cell r="J642">
            <v>88042.2948</v>
          </cell>
        </row>
        <row r="643">
          <cell r="H643">
            <v>89022.5</v>
          </cell>
        </row>
        <row r="643">
          <cell r="J643">
            <v>89573.75</v>
          </cell>
        </row>
        <row r="644">
          <cell r="H644">
            <v>89531.240696</v>
          </cell>
        </row>
        <row r="644">
          <cell r="J644">
            <v>90085.640948</v>
          </cell>
        </row>
        <row r="645">
          <cell r="H645">
            <v>89531.281392</v>
          </cell>
        </row>
        <row r="645">
          <cell r="J645">
            <v>90085.681896</v>
          </cell>
        </row>
        <row r="646">
          <cell r="H646">
            <v>90345.160696</v>
          </cell>
        </row>
        <row r="646">
          <cell r="J646">
            <v>90904.600948</v>
          </cell>
        </row>
        <row r="647">
          <cell r="H647">
            <v>90802.909304</v>
          </cell>
        </row>
        <row r="647">
          <cell r="J647">
            <v>91365.184052</v>
          </cell>
        </row>
        <row r="648">
          <cell r="H648">
            <v>91566</v>
          </cell>
        </row>
        <row r="648">
          <cell r="J648">
            <v>92133</v>
          </cell>
        </row>
        <row r="649">
          <cell r="H649">
            <v>91566</v>
          </cell>
        </row>
        <row r="649">
          <cell r="J649">
            <v>92133</v>
          </cell>
        </row>
        <row r="650">
          <cell r="H650">
            <v>91566</v>
          </cell>
        </row>
        <row r="650">
          <cell r="J650">
            <v>92133</v>
          </cell>
        </row>
        <row r="651">
          <cell r="H651">
            <v>91566</v>
          </cell>
        </row>
        <row r="651">
          <cell r="J651">
            <v>92133</v>
          </cell>
        </row>
        <row r="652">
          <cell r="H652">
            <v>91566</v>
          </cell>
        </row>
        <row r="652">
          <cell r="J652">
            <v>92133</v>
          </cell>
        </row>
        <row r="653">
          <cell r="H653">
            <v>91566</v>
          </cell>
        </row>
        <row r="653">
          <cell r="J653">
            <v>92133</v>
          </cell>
        </row>
        <row r="654">
          <cell r="H654">
            <v>91566</v>
          </cell>
        </row>
        <row r="654">
          <cell r="J654">
            <v>92133</v>
          </cell>
        </row>
        <row r="655">
          <cell r="H655">
            <v>93092.1</v>
          </cell>
        </row>
        <row r="655">
          <cell r="J655">
            <v>93668.55</v>
          </cell>
        </row>
        <row r="656">
          <cell r="H656">
            <v>93600.8</v>
          </cell>
        </row>
        <row r="656">
          <cell r="J656">
            <v>94180.4</v>
          </cell>
        </row>
        <row r="657">
          <cell r="H657">
            <v>93600.8</v>
          </cell>
        </row>
        <row r="657">
          <cell r="J657">
            <v>94180.4</v>
          </cell>
        </row>
        <row r="658">
          <cell r="H658">
            <v>93604.8696</v>
          </cell>
        </row>
        <row r="658">
          <cell r="J658">
            <v>94184.4948</v>
          </cell>
        </row>
        <row r="659">
          <cell r="H659">
            <v>95635.6</v>
          </cell>
        </row>
        <row r="659">
          <cell r="J659">
            <v>96227.8</v>
          </cell>
        </row>
        <row r="660">
          <cell r="H660">
            <v>96653</v>
          </cell>
        </row>
        <row r="660">
          <cell r="J660">
            <v>97251.5</v>
          </cell>
        </row>
        <row r="661">
          <cell r="H661">
            <v>96657.0696</v>
          </cell>
        </row>
        <row r="661">
          <cell r="J661">
            <v>97255.5948</v>
          </cell>
        </row>
        <row r="662">
          <cell r="H662">
            <v>97212.57</v>
          </cell>
        </row>
        <row r="662">
          <cell r="J662">
            <v>97814.535</v>
          </cell>
        </row>
        <row r="663">
          <cell r="H663">
            <v>100722.6</v>
          </cell>
        </row>
        <row r="663">
          <cell r="J663">
            <v>101346.3</v>
          </cell>
        </row>
        <row r="664">
          <cell r="H664">
            <v>101790</v>
          </cell>
        </row>
        <row r="664">
          <cell r="J664">
            <v>102420</v>
          </cell>
        </row>
        <row r="665">
          <cell r="H665">
            <v>101790</v>
          </cell>
        </row>
        <row r="665">
          <cell r="J665">
            <v>102420</v>
          </cell>
        </row>
        <row r="666">
          <cell r="H666">
            <v>101790</v>
          </cell>
        </row>
        <row r="666">
          <cell r="J666">
            <v>102420</v>
          </cell>
        </row>
        <row r="667">
          <cell r="H667">
            <v>101790</v>
          </cell>
        </row>
        <row r="667">
          <cell r="J667">
            <v>102420</v>
          </cell>
        </row>
        <row r="668">
          <cell r="H668">
            <v>101790</v>
          </cell>
        </row>
        <row r="668">
          <cell r="J668">
            <v>102420</v>
          </cell>
        </row>
        <row r="669">
          <cell r="H669">
            <v>101790</v>
          </cell>
        </row>
        <row r="669">
          <cell r="J669">
            <v>102420</v>
          </cell>
        </row>
        <row r="670">
          <cell r="H670">
            <v>101790</v>
          </cell>
        </row>
        <row r="670">
          <cell r="J670">
            <v>102420</v>
          </cell>
        </row>
        <row r="671">
          <cell r="H671">
            <v>101790</v>
          </cell>
        </row>
        <row r="671">
          <cell r="J671">
            <v>102420</v>
          </cell>
        </row>
        <row r="672">
          <cell r="H672">
            <v>101798.1432</v>
          </cell>
        </row>
        <row r="672">
          <cell r="J672">
            <v>102428.1936</v>
          </cell>
        </row>
        <row r="673">
          <cell r="H673">
            <v>101798.1432</v>
          </cell>
        </row>
        <row r="673">
          <cell r="J673">
            <v>102428.1936</v>
          </cell>
        </row>
        <row r="674">
          <cell r="H674">
            <v>101798.1432</v>
          </cell>
        </row>
        <row r="674">
          <cell r="J674">
            <v>102428.1936</v>
          </cell>
        </row>
        <row r="675">
          <cell r="H675">
            <v>101798.1432</v>
          </cell>
        </row>
        <row r="675">
          <cell r="J675">
            <v>102428.1936</v>
          </cell>
        </row>
        <row r="676">
          <cell r="H676">
            <v>101901.928284</v>
          </cell>
        </row>
        <row r="676">
          <cell r="J676">
            <v>102532.621032</v>
          </cell>
        </row>
        <row r="677">
          <cell r="H677">
            <v>102807.9</v>
          </cell>
        </row>
        <row r="677">
          <cell r="J677">
            <v>103444.2</v>
          </cell>
        </row>
        <row r="678">
          <cell r="H678">
            <v>102807.940716</v>
          </cell>
        </row>
        <row r="678">
          <cell r="J678">
            <v>103444.240968</v>
          </cell>
        </row>
        <row r="679">
          <cell r="H679">
            <v>104843.659284</v>
          </cell>
        </row>
        <row r="679">
          <cell r="J679">
            <v>105492.559032</v>
          </cell>
        </row>
        <row r="680">
          <cell r="H680">
            <v>106879.5</v>
          </cell>
        </row>
        <row r="680">
          <cell r="J680">
            <v>107541</v>
          </cell>
        </row>
        <row r="681">
          <cell r="H681">
            <v>106879.540716</v>
          </cell>
        </row>
        <row r="681">
          <cell r="J681">
            <v>107541.040968</v>
          </cell>
        </row>
        <row r="682">
          <cell r="H682">
            <v>106883.5716</v>
          </cell>
        </row>
        <row r="682">
          <cell r="J682">
            <v>107545.0968</v>
          </cell>
        </row>
        <row r="683">
          <cell r="H683">
            <v>106887.6432</v>
          </cell>
        </row>
        <row r="683">
          <cell r="J683">
            <v>107549.1936</v>
          </cell>
        </row>
        <row r="684">
          <cell r="H684">
            <v>107897.4</v>
          </cell>
        </row>
        <row r="684">
          <cell r="J684">
            <v>108565.2</v>
          </cell>
        </row>
        <row r="685">
          <cell r="H685">
            <v>111969</v>
          </cell>
        </row>
        <row r="685">
          <cell r="J685">
            <v>112662</v>
          </cell>
        </row>
        <row r="686">
          <cell r="H686">
            <v>111969</v>
          </cell>
        </row>
        <row r="686">
          <cell r="J686">
            <v>112662</v>
          </cell>
        </row>
        <row r="687">
          <cell r="H687">
            <v>111969.040716</v>
          </cell>
        </row>
        <row r="687">
          <cell r="J687">
            <v>112662.040968</v>
          </cell>
        </row>
        <row r="688">
          <cell r="H688">
            <v>111969.040716</v>
          </cell>
        </row>
        <row r="688">
          <cell r="J688">
            <v>112662.040968</v>
          </cell>
        </row>
        <row r="689">
          <cell r="H689">
            <v>111973.0716</v>
          </cell>
        </row>
        <row r="689">
          <cell r="J689">
            <v>112666.0968</v>
          </cell>
        </row>
        <row r="690">
          <cell r="H690">
            <v>111988.380816</v>
          </cell>
        </row>
        <row r="690">
          <cell r="J690">
            <v>112681.500768</v>
          </cell>
        </row>
        <row r="691">
          <cell r="H691">
            <v>117058.5</v>
          </cell>
        </row>
        <row r="691">
          <cell r="J691">
            <v>117783</v>
          </cell>
        </row>
        <row r="692">
          <cell r="H692">
            <v>117058.5</v>
          </cell>
        </row>
        <row r="692">
          <cell r="J692">
            <v>117783</v>
          </cell>
        </row>
        <row r="693">
          <cell r="H693">
            <v>117058.5</v>
          </cell>
        </row>
        <row r="693">
          <cell r="J693">
            <v>117783</v>
          </cell>
        </row>
        <row r="694">
          <cell r="H694">
            <v>117058.5</v>
          </cell>
        </row>
        <row r="694">
          <cell r="J694">
            <v>117783</v>
          </cell>
        </row>
        <row r="695">
          <cell r="H695">
            <v>117058.5</v>
          </cell>
        </row>
        <row r="695">
          <cell r="J695">
            <v>117783</v>
          </cell>
        </row>
        <row r="696">
          <cell r="H696">
            <v>117058.5</v>
          </cell>
        </row>
        <row r="696">
          <cell r="J696">
            <v>117783</v>
          </cell>
        </row>
        <row r="697">
          <cell r="H697">
            <v>117058.5</v>
          </cell>
        </row>
        <row r="697">
          <cell r="J697">
            <v>117783</v>
          </cell>
        </row>
        <row r="698">
          <cell r="H698">
            <v>117058.5</v>
          </cell>
        </row>
        <row r="698">
          <cell r="J698">
            <v>117783</v>
          </cell>
        </row>
        <row r="699">
          <cell r="H699">
            <v>117058.5</v>
          </cell>
        </row>
        <row r="699">
          <cell r="J699">
            <v>117783</v>
          </cell>
        </row>
        <row r="700">
          <cell r="H700">
            <v>117058.5</v>
          </cell>
        </row>
        <row r="700">
          <cell r="J700">
            <v>117783</v>
          </cell>
        </row>
        <row r="701">
          <cell r="H701">
            <v>117058.5</v>
          </cell>
        </row>
        <row r="701">
          <cell r="J701">
            <v>117783</v>
          </cell>
        </row>
        <row r="702">
          <cell r="H702">
            <v>117058.5</v>
          </cell>
        </row>
        <row r="702">
          <cell r="J702">
            <v>117783</v>
          </cell>
        </row>
        <row r="703">
          <cell r="H703">
            <v>117058.5</v>
          </cell>
        </row>
        <row r="703">
          <cell r="J703">
            <v>117783</v>
          </cell>
        </row>
        <row r="704">
          <cell r="H704">
            <v>117058.5</v>
          </cell>
        </row>
        <row r="704">
          <cell r="J704">
            <v>117783</v>
          </cell>
        </row>
        <row r="705">
          <cell r="H705">
            <v>117058.5</v>
          </cell>
        </row>
        <row r="705">
          <cell r="J705">
            <v>117783</v>
          </cell>
        </row>
        <row r="706">
          <cell r="H706">
            <v>117058.5</v>
          </cell>
        </row>
        <row r="706">
          <cell r="J706">
            <v>117783</v>
          </cell>
        </row>
        <row r="707">
          <cell r="H707">
            <v>117058.5</v>
          </cell>
        </row>
        <row r="707">
          <cell r="J707">
            <v>117783</v>
          </cell>
        </row>
        <row r="708">
          <cell r="H708">
            <v>117058.5</v>
          </cell>
        </row>
        <row r="708">
          <cell r="J708">
            <v>117783</v>
          </cell>
        </row>
        <row r="709">
          <cell r="H709">
            <v>117062.5716</v>
          </cell>
        </row>
        <row r="709">
          <cell r="J709">
            <v>117787.0968</v>
          </cell>
        </row>
        <row r="710">
          <cell r="H710">
            <v>117062.5716</v>
          </cell>
        </row>
        <row r="710">
          <cell r="J710">
            <v>117787.0968</v>
          </cell>
        </row>
        <row r="711">
          <cell r="H711">
            <v>122148</v>
          </cell>
        </row>
        <row r="711">
          <cell r="J711">
            <v>122904</v>
          </cell>
        </row>
        <row r="712">
          <cell r="H712">
            <v>122148</v>
          </cell>
        </row>
        <row r="712">
          <cell r="J712">
            <v>122904</v>
          </cell>
        </row>
        <row r="713">
          <cell r="H713">
            <v>122148</v>
          </cell>
        </row>
        <row r="713">
          <cell r="J713">
            <v>122904</v>
          </cell>
        </row>
        <row r="714">
          <cell r="H714">
            <v>122148</v>
          </cell>
        </row>
        <row r="714">
          <cell r="J714">
            <v>122904</v>
          </cell>
        </row>
        <row r="715">
          <cell r="H715">
            <v>122148</v>
          </cell>
        </row>
        <row r="715">
          <cell r="J715">
            <v>122904</v>
          </cell>
        </row>
        <row r="716">
          <cell r="H716">
            <v>122148</v>
          </cell>
        </row>
        <row r="716">
          <cell r="J716">
            <v>122904</v>
          </cell>
        </row>
        <row r="717">
          <cell r="H717">
            <v>127237.418568</v>
          </cell>
        </row>
        <row r="717">
          <cell r="J717">
            <v>128024.918064</v>
          </cell>
        </row>
        <row r="718">
          <cell r="H718">
            <v>127237.5</v>
          </cell>
        </row>
        <row r="718">
          <cell r="J718">
            <v>128025</v>
          </cell>
        </row>
        <row r="719">
          <cell r="H719">
            <v>127237.5</v>
          </cell>
        </row>
        <row r="719">
          <cell r="J719">
            <v>128025</v>
          </cell>
        </row>
        <row r="720">
          <cell r="H720">
            <v>127241.5716</v>
          </cell>
        </row>
        <row r="720">
          <cell r="J720">
            <v>128029.0968</v>
          </cell>
        </row>
        <row r="721">
          <cell r="H721">
            <v>127241.5716</v>
          </cell>
        </row>
        <row r="721">
          <cell r="J721">
            <v>128029.0968</v>
          </cell>
        </row>
        <row r="722">
          <cell r="H722">
            <v>127241.5716</v>
          </cell>
        </row>
        <row r="722">
          <cell r="J722">
            <v>128029.0968</v>
          </cell>
        </row>
        <row r="723">
          <cell r="H723">
            <v>127241.5716</v>
          </cell>
        </row>
        <row r="723">
          <cell r="J723">
            <v>128029.0968</v>
          </cell>
        </row>
        <row r="724">
          <cell r="H724">
            <v>127241.5716</v>
          </cell>
        </row>
        <row r="724">
          <cell r="J724">
            <v>128029.0968</v>
          </cell>
        </row>
        <row r="725">
          <cell r="H725">
            <v>127241.5716</v>
          </cell>
        </row>
        <row r="725">
          <cell r="J725">
            <v>128029.0968</v>
          </cell>
        </row>
        <row r="726">
          <cell r="H726">
            <v>128230.9704</v>
          </cell>
        </row>
        <row r="726">
          <cell r="J726">
            <v>129024.6192</v>
          </cell>
        </row>
        <row r="727">
          <cell r="H727">
            <v>132327</v>
          </cell>
        </row>
        <row r="727">
          <cell r="J727">
            <v>133146</v>
          </cell>
        </row>
        <row r="728">
          <cell r="H728">
            <v>132335.1432</v>
          </cell>
        </row>
        <row r="728">
          <cell r="J728">
            <v>133154.1936</v>
          </cell>
        </row>
        <row r="729">
          <cell r="H729">
            <v>137416.5</v>
          </cell>
        </row>
        <row r="729">
          <cell r="J729">
            <v>138267</v>
          </cell>
        </row>
        <row r="730">
          <cell r="H730">
            <v>137416.5</v>
          </cell>
        </row>
        <row r="730">
          <cell r="J730">
            <v>138267</v>
          </cell>
        </row>
        <row r="731">
          <cell r="H731">
            <v>137416.5</v>
          </cell>
        </row>
        <row r="731">
          <cell r="J731">
            <v>138267</v>
          </cell>
        </row>
        <row r="732">
          <cell r="H732">
            <v>140073.219</v>
          </cell>
        </row>
        <row r="732">
          <cell r="J732">
            <v>140940.162</v>
          </cell>
        </row>
        <row r="733">
          <cell r="H733">
            <v>140168.942316</v>
          </cell>
        </row>
        <row r="733">
          <cell r="J733">
            <v>141036.477768</v>
          </cell>
        </row>
        <row r="734">
          <cell r="H734">
            <v>142506</v>
          </cell>
        </row>
        <row r="734">
          <cell r="J734">
            <v>143388</v>
          </cell>
        </row>
        <row r="735">
          <cell r="H735">
            <v>142506</v>
          </cell>
        </row>
        <row r="735">
          <cell r="J735">
            <v>143388</v>
          </cell>
        </row>
        <row r="736">
          <cell r="H736">
            <v>142510.0716</v>
          </cell>
        </row>
        <row r="736">
          <cell r="J736">
            <v>143392.0968</v>
          </cell>
        </row>
        <row r="737">
          <cell r="H737">
            <v>144541.8</v>
          </cell>
        </row>
        <row r="737">
          <cell r="J737">
            <v>145436.4</v>
          </cell>
        </row>
        <row r="738">
          <cell r="H738">
            <v>147595.5</v>
          </cell>
        </row>
        <row r="738">
          <cell r="J738">
            <v>148509</v>
          </cell>
        </row>
        <row r="739">
          <cell r="H739">
            <v>147595.5</v>
          </cell>
        </row>
        <row r="739">
          <cell r="J739">
            <v>148509</v>
          </cell>
        </row>
        <row r="740">
          <cell r="J740">
            <v>151581.6</v>
          </cell>
        </row>
        <row r="741">
          <cell r="H741">
            <v>152940</v>
          </cell>
        </row>
        <row r="741">
          <cell r="J741">
            <v>153885</v>
          </cell>
        </row>
        <row r="742">
          <cell r="H742">
            <v>152940</v>
          </cell>
        </row>
        <row r="742">
          <cell r="J742">
            <v>153885</v>
          </cell>
        </row>
        <row r="743">
          <cell r="H743">
            <v>152940</v>
          </cell>
        </row>
        <row r="743">
          <cell r="J743">
            <v>153885</v>
          </cell>
        </row>
        <row r="744">
          <cell r="H744">
            <v>152940</v>
          </cell>
        </row>
        <row r="744">
          <cell r="J744">
            <v>153885</v>
          </cell>
        </row>
        <row r="745">
          <cell r="H745">
            <v>152940</v>
          </cell>
        </row>
        <row r="745">
          <cell r="J745">
            <v>153885</v>
          </cell>
        </row>
        <row r="746">
          <cell r="H746">
            <v>152940</v>
          </cell>
        </row>
        <row r="746">
          <cell r="J746">
            <v>153885</v>
          </cell>
        </row>
        <row r="747">
          <cell r="H747">
            <v>152940</v>
          </cell>
        </row>
        <row r="747">
          <cell r="J747">
            <v>153885</v>
          </cell>
        </row>
        <row r="748">
          <cell r="H748">
            <v>152940</v>
          </cell>
        </row>
        <row r="748">
          <cell r="J748">
            <v>153885</v>
          </cell>
        </row>
        <row r="749">
          <cell r="H749">
            <v>152940</v>
          </cell>
        </row>
        <row r="749">
          <cell r="J749">
            <v>153885</v>
          </cell>
        </row>
        <row r="750">
          <cell r="H750">
            <v>152940</v>
          </cell>
        </row>
        <row r="750">
          <cell r="J750">
            <v>153885</v>
          </cell>
        </row>
        <row r="751">
          <cell r="H751">
            <v>158038</v>
          </cell>
        </row>
        <row r="751">
          <cell r="J751">
            <v>159014.5</v>
          </cell>
        </row>
        <row r="752">
          <cell r="H752">
            <v>158038</v>
          </cell>
        </row>
        <row r="752">
          <cell r="J752">
            <v>159014.5</v>
          </cell>
        </row>
        <row r="753">
          <cell r="H753">
            <v>158038.040784</v>
          </cell>
        </row>
        <row r="753">
          <cell r="J753">
            <v>159014.541036</v>
          </cell>
        </row>
        <row r="754">
          <cell r="H754">
            <v>163136</v>
          </cell>
        </row>
        <row r="754">
          <cell r="J754">
            <v>164144</v>
          </cell>
        </row>
        <row r="755">
          <cell r="H755">
            <v>163136</v>
          </cell>
        </row>
        <row r="755">
          <cell r="J755">
            <v>164144</v>
          </cell>
        </row>
        <row r="756">
          <cell r="H756">
            <v>163136</v>
          </cell>
        </row>
        <row r="756">
          <cell r="J756">
            <v>164144</v>
          </cell>
        </row>
        <row r="757">
          <cell r="H757">
            <v>163136</v>
          </cell>
        </row>
        <row r="757">
          <cell r="J757">
            <v>164144</v>
          </cell>
        </row>
        <row r="758">
          <cell r="H758">
            <v>163136</v>
          </cell>
        </row>
        <row r="758">
          <cell r="J758">
            <v>164144</v>
          </cell>
        </row>
        <row r="759">
          <cell r="H759">
            <v>168234</v>
          </cell>
        </row>
        <row r="759">
          <cell r="J759">
            <v>169273.5</v>
          </cell>
        </row>
        <row r="760">
          <cell r="H760">
            <v>168234</v>
          </cell>
        </row>
        <row r="760">
          <cell r="J760">
            <v>169273.5</v>
          </cell>
        </row>
        <row r="761">
          <cell r="H761">
            <v>173332</v>
          </cell>
        </row>
        <row r="761">
          <cell r="J761">
            <v>174403</v>
          </cell>
        </row>
        <row r="762">
          <cell r="H762">
            <v>173332.040784</v>
          </cell>
        </row>
        <row r="762">
          <cell r="J762">
            <v>174403.041036</v>
          </cell>
        </row>
        <row r="763">
          <cell r="H763">
            <v>178430</v>
          </cell>
        </row>
        <row r="763">
          <cell r="J763">
            <v>179532.5</v>
          </cell>
        </row>
        <row r="764">
          <cell r="H764">
            <v>178430</v>
          </cell>
        </row>
        <row r="764">
          <cell r="J764">
            <v>179532.5</v>
          </cell>
        </row>
        <row r="765">
          <cell r="H765">
            <v>178438.1568</v>
          </cell>
        </row>
        <row r="765">
          <cell r="J765">
            <v>179540.7072</v>
          </cell>
        </row>
        <row r="766">
          <cell r="H766">
            <v>178438.1568</v>
          </cell>
        </row>
        <row r="766">
          <cell r="J766">
            <v>179540.7072</v>
          </cell>
        </row>
        <row r="767">
          <cell r="H767">
            <v>183528</v>
          </cell>
        </row>
        <row r="767">
          <cell r="J767">
            <v>184662</v>
          </cell>
        </row>
        <row r="768">
          <cell r="H768">
            <v>186459.309216</v>
          </cell>
        </row>
        <row r="768">
          <cell r="J768">
            <v>187611.421464</v>
          </cell>
        </row>
        <row r="769">
          <cell r="H769">
            <v>187614.5568</v>
          </cell>
        </row>
        <row r="769">
          <cell r="J769">
            <v>188773.8072</v>
          </cell>
        </row>
        <row r="770">
          <cell r="H770">
            <v>188630.0784</v>
          </cell>
        </row>
        <row r="770">
          <cell r="J770">
            <v>189795.6036</v>
          </cell>
        </row>
        <row r="771">
          <cell r="H771">
            <v>193732.1568</v>
          </cell>
        </row>
        <row r="771">
          <cell r="J771">
            <v>194929.2072</v>
          </cell>
        </row>
        <row r="772">
          <cell r="H772">
            <v>203919.306672</v>
          </cell>
        </row>
        <row r="772">
          <cell r="J772">
            <v>205179.302388</v>
          </cell>
        </row>
        <row r="773">
          <cell r="H773">
            <v>203300</v>
          </cell>
        </row>
        <row r="773">
          <cell r="J773">
            <v>204500</v>
          </cell>
        </row>
        <row r="774">
          <cell r="H774">
            <v>203300</v>
          </cell>
        </row>
        <row r="774">
          <cell r="J774">
            <v>204500</v>
          </cell>
        </row>
        <row r="775">
          <cell r="H775">
            <v>203300</v>
          </cell>
        </row>
        <row r="775">
          <cell r="J775">
            <v>204500</v>
          </cell>
        </row>
        <row r="776">
          <cell r="H776">
            <v>203300</v>
          </cell>
        </row>
        <row r="776">
          <cell r="J776">
            <v>204500</v>
          </cell>
        </row>
        <row r="777">
          <cell r="H777">
            <v>203300.04066</v>
          </cell>
        </row>
        <row r="777">
          <cell r="J777">
            <v>204500.0409</v>
          </cell>
        </row>
        <row r="778">
          <cell r="H778">
            <v>203300.04066</v>
          </cell>
        </row>
        <row r="778">
          <cell r="J778">
            <v>204500.0409</v>
          </cell>
        </row>
        <row r="779">
          <cell r="H779">
            <v>203300.04066</v>
          </cell>
        </row>
        <row r="779">
          <cell r="J779">
            <v>204500.0409</v>
          </cell>
        </row>
        <row r="780">
          <cell r="H780">
            <v>203304.066</v>
          </cell>
        </row>
        <row r="780">
          <cell r="J780">
            <v>204504.09</v>
          </cell>
        </row>
        <row r="781">
          <cell r="H781">
            <v>203312.198</v>
          </cell>
        </row>
        <row r="781">
          <cell r="J781">
            <v>204512.27</v>
          </cell>
        </row>
        <row r="782">
          <cell r="H782">
            <v>279537.5</v>
          </cell>
        </row>
        <row r="782">
          <cell r="J782">
            <v>281187.5</v>
          </cell>
        </row>
        <row r="783">
          <cell r="H783">
            <v>279541.566</v>
          </cell>
        </row>
        <row r="783">
          <cell r="J783">
            <v>281191.59</v>
          </cell>
        </row>
        <row r="784">
          <cell r="H784">
            <v>329192.5</v>
          </cell>
        </row>
        <row r="784">
          <cell r="J784">
            <v>331077.5</v>
          </cell>
        </row>
        <row r="785">
          <cell r="H785">
            <v>329192.5</v>
          </cell>
        </row>
        <row r="785">
          <cell r="J785">
            <v>331077.5</v>
          </cell>
        </row>
        <row r="786">
          <cell r="H786">
            <v>364644</v>
          </cell>
        </row>
        <row r="786">
          <cell r="J786">
            <v>366732</v>
          </cell>
        </row>
        <row r="787">
          <cell r="H787">
            <v>405160</v>
          </cell>
        </row>
        <row r="787">
          <cell r="J787">
            <v>407480</v>
          </cell>
        </row>
        <row r="788">
          <cell r="H788">
            <v>756600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TCO Adjustments"/>
      <sheetName val="NETCO Adjustments (2)"/>
      <sheetName val="Comparison "/>
      <sheetName val="Enron Summary"/>
      <sheetName val="Citigroup Summary"/>
      <sheetName val="Enron Rate Chart"/>
      <sheetName val="Citigroup Rate Chart"/>
      <sheetName val="Citigroup Rate Max AD&amp;D Life"/>
      <sheetName val="Citigroup Medical Rates"/>
      <sheetName val="LTD"/>
      <sheetName val="Enron Rates"/>
      <sheetName val="Dental &amp; Other Rates"/>
    </sheetNames>
    <sheetDataSet>
      <sheetData sheetId="0">
        <row r="6">
          <cell r="CC6">
            <v>0.065498</v>
          </cell>
        </row>
        <row r="7">
          <cell r="CC7">
            <v>0.0660904</v>
          </cell>
        </row>
        <row r="8">
          <cell r="CC8">
            <v>0.043222</v>
          </cell>
        </row>
        <row r="9">
          <cell r="CC9">
            <v>0.031484</v>
          </cell>
        </row>
        <row r="10">
          <cell r="CC10">
            <v>0.025015</v>
          </cell>
        </row>
        <row r="11">
          <cell r="CC11">
            <v>0.0214936</v>
          </cell>
        </row>
        <row r="12">
          <cell r="CC12">
            <v>0.0189984</v>
          </cell>
        </row>
        <row r="13">
          <cell r="CC13">
            <v>0.0150508</v>
          </cell>
        </row>
        <row r="14">
          <cell r="CC14">
            <v>0.0115832</v>
          </cell>
        </row>
        <row r="15">
          <cell r="CC15">
            <v>0.00781712</v>
          </cell>
        </row>
        <row r="17">
          <cell r="CC17">
            <v>0.022048</v>
          </cell>
        </row>
        <row r="18">
          <cell r="CC18">
            <v>0.0296584</v>
          </cell>
        </row>
        <row r="19">
          <cell r="CC19">
            <v>0.022252</v>
          </cell>
        </row>
        <row r="20">
          <cell r="CC20">
            <v>0.020904</v>
          </cell>
        </row>
        <row r="21">
          <cell r="CC21">
            <v>0.01933</v>
          </cell>
        </row>
        <row r="22">
          <cell r="CC22">
            <v>0.0186256</v>
          </cell>
        </row>
        <row r="23">
          <cell r="CC23">
            <v>0.0188464</v>
          </cell>
        </row>
        <row r="24">
          <cell r="CC24">
            <v>0.0166168</v>
          </cell>
        </row>
        <row r="25">
          <cell r="CC25">
            <v>0.0121072</v>
          </cell>
        </row>
        <row r="26">
          <cell r="CC26">
            <v>0.00829952000000001</v>
          </cell>
        </row>
        <row r="28">
          <cell r="CC28">
            <v>0.036138</v>
          </cell>
        </row>
        <row r="29">
          <cell r="CC29">
            <v>0.0417448</v>
          </cell>
        </row>
        <row r="30">
          <cell r="CC30">
            <v>0.030406</v>
          </cell>
        </row>
        <row r="31">
          <cell r="CC31">
            <v>0.02494</v>
          </cell>
        </row>
        <row r="32">
          <cell r="CC32">
            <v>0.021607</v>
          </cell>
        </row>
        <row r="33">
          <cell r="CC33">
            <v>0.0203272</v>
          </cell>
        </row>
        <row r="34">
          <cell r="CC34">
            <v>0.0201408</v>
          </cell>
        </row>
        <row r="35">
          <cell r="CC35">
            <v>0.0163876</v>
          </cell>
        </row>
        <row r="36">
          <cell r="CC36">
            <v>0.0127144</v>
          </cell>
        </row>
        <row r="37">
          <cell r="CC37">
            <v>0.00861584</v>
          </cell>
        </row>
        <row r="39">
          <cell r="CC39">
            <v>0.00244800000000004</v>
          </cell>
        </row>
        <row r="40">
          <cell r="CC40">
            <v>0.0118024</v>
          </cell>
        </row>
        <row r="41">
          <cell r="CC41">
            <v>0.013792</v>
          </cell>
        </row>
        <row r="42">
          <cell r="CC42">
            <v>0.016664</v>
          </cell>
        </row>
        <row r="43">
          <cell r="CC43">
            <v>0.01735</v>
          </cell>
        </row>
        <row r="44">
          <cell r="CC44">
            <v>0.0178816</v>
          </cell>
        </row>
        <row r="45">
          <cell r="CC45">
            <v>0.0196304</v>
          </cell>
        </row>
        <row r="46">
          <cell r="CC46">
            <v>0.0164848</v>
          </cell>
        </row>
        <row r="47">
          <cell r="CC47">
            <v>0.0128992</v>
          </cell>
        </row>
        <row r="48">
          <cell r="CC48">
            <v>0.00884672</v>
          </cell>
        </row>
      </sheetData>
      <sheetData sheetId="1">
        <row r="6">
          <cell r="CC6">
            <v>0.071798</v>
          </cell>
        </row>
        <row r="7">
          <cell r="CC7">
            <v>0.0723904</v>
          </cell>
        </row>
        <row r="8">
          <cell r="CC8">
            <v>0.049522</v>
          </cell>
        </row>
        <row r="9">
          <cell r="CC9">
            <v>0.037784</v>
          </cell>
        </row>
        <row r="10">
          <cell r="CC10">
            <v>0.031315</v>
          </cell>
        </row>
        <row r="11">
          <cell r="CC11">
            <v>0.0277936</v>
          </cell>
        </row>
        <row r="12">
          <cell r="CC12">
            <v>0.0252984</v>
          </cell>
        </row>
        <row r="13">
          <cell r="CC13">
            <v>0.0210808</v>
          </cell>
        </row>
        <row r="14">
          <cell r="CC14">
            <v>0.0173432</v>
          </cell>
        </row>
        <row r="15">
          <cell r="CC15">
            <v>0.01336112</v>
          </cell>
        </row>
        <row r="17">
          <cell r="CC17">
            <v>0.028348</v>
          </cell>
        </row>
        <row r="18">
          <cell r="CC18">
            <v>0.0359584</v>
          </cell>
        </row>
        <row r="19">
          <cell r="CC19">
            <v>0.028552</v>
          </cell>
        </row>
        <row r="20">
          <cell r="CC20">
            <v>0.027204</v>
          </cell>
        </row>
        <row r="21">
          <cell r="CC21">
            <v>0.02563</v>
          </cell>
        </row>
        <row r="22">
          <cell r="CC22">
            <v>0.0249256</v>
          </cell>
        </row>
        <row r="23">
          <cell r="CC23">
            <v>0.0251464</v>
          </cell>
        </row>
        <row r="24">
          <cell r="CC24">
            <v>0.0226468</v>
          </cell>
        </row>
        <row r="25">
          <cell r="CC25">
            <v>0.0178672</v>
          </cell>
        </row>
        <row r="26">
          <cell r="CC26">
            <v>0.01384352</v>
          </cell>
        </row>
        <row r="28">
          <cell r="CC28">
            <v>0.042438</v>
          </cell>
        </row>
        <row r="29">
          <cell r="CC29">
            <v>0.0480448</v>
          </cell>
        </row>
        <row r="30">
          <cell r="CC30">
            <v>0.036706</v>
          </cell>
        </row>
        <row r="31">
          <cell r="CC31">
            <v>0.03124</v>
          </cell>
        </row>
        <row r="32">
          <cell r="CC32">
            <v>0.027907</v>
          </cell>
        </row>
        <row r="33">
          <cell r="CC33">
            <v>0.0266272</v>
          </cell>
        </row>
        <row r="34">
          <cell r="CC34">
            <v>0.0264408</v>
          </cell>
        </row>
        <row r="35">
          <cell r="CC35">
            <v>0.0224176</v>
          </cell>
        </row>
        <row r="36">
          <cell r="CC36">
            <v>0.0184744</v>
          </cell>
        </row>
        <row r="37">
          <cell r="CC37">
            <v>0.01415984</v>
          </cell>
        </row>
        <row r="39">
          <cell r="CC39">
            <v>0.00874800000000003</v>
          </cell>
        </row>
        <row r="40">
          <cell r="CC40">
            <v>0.0181024</v>
          </cell>
        </row>
        <row r="41">
          <cell r="CC41">
            <v>0.020092</v>
          </cell>
        </row>
        <row r="42">
          <cell r="CC42">
            <v>0.022964</v>
          </cell>
        </row>
        <row r="43">
          <cell r="CC43">
            <v>0.02365</v>
          </cell>
        </row>
        <row r="44">
          <cell r="CC44">
            <v>0.0241816</v>
          </cell>
        </row>
        <row r="45">
          <cell r="CC45">
            <v>0.0259304</v>
          </cell>
        </row>
        <row r="46">
          <cell r="CC46">
            <v>0.0225148</v>
          </cell>
        </row>
        <row r="47">
          <cell r="CC47">
            <v>0.0186592</v>
          </cell>
        </row>
        <row r="48">
          <cell r="CC48">
            <v>0.01439072</v>
          </cell>
        </row>
      </sheetData>
      <sheetData sheetId="2">
        <row r="7">
          <cell r="H7">
            <v>-729.552</v>
          </cell>
        </row>
        <row r="7">
          <cell r="BL7">
            <v>993.6</v>
          </cell>
        </row>
        <row r="8">
          <cell r="H8">
            <v>-720.88</v>
          </cell>
        </row>
        <row r="8">
          <cell r="BL8">
            <v>1088.88</v>
          </cell>
        </row>
        <row r="9">
          <cell r="H9">
            <v>-590.8</v>
          </cell>
        </row>
        <row r="9">
          <cell r="BL9">
            <v>1390.08</v>
          </cell>
        </row>
        <row r="10">
          <cell r="H10">
            <v>-417.36</v>
          </cell>
        </row>
        <row r="10">
          <cell r="BL10">
            <v>1849.68</v>
          </cell>
        </row>
        <row r="11">
          <cell r="H11">
            <v>-243.92</v>
          </cell>
        </row>
        <row r="11">
          <cell r="BL11">
            <v>2261.28</v>
          </cell>
        </row>
        <row r="12">
          <cell r="H12">
            <v>-70.4799999999999</v>
          </cell>
        </row>
        <row r="12">
          <cell r="BL12">
            <v>2708.88</v>
          </cell>
        </row>
        <row r="13">
          <cell r="H13">
            <v>363.12</v>
          </cell>
        </row>
        <row r="13">
          <cell r="BL13">
            <v>4157.88</v>
          </cell>
        </row>
        <row r="14">
          <cell r="H14">
            <v>796.72</v>
          </cell>
        </row>
        <row r="14">
          <cell r="BL14">
            <v>5012.88</v>
          </cell>
        </row>
        <row r="15">
          <cell r="H15">
            <v>1663.92</v>
          </cell>
        </row>
        <row r="15">
          <cell r="BL15">
            <v>6866.88</v>
          </cell>
        </row>
        <row r="16">
          <cell r="H16">
            <v>3398.32</v>
          </cell>
        </row>
        <row r="16">
          <cell r="BL16">
            <v>10078.88</v>
          </cell>
        </row>
        <row r="17">
          <cell r="H17">
            <v>0</v>
          </cell>
        </row>
        <row r="18">
          <cell r="H18">
            <v>965.088</v>
          </cell>
        </row>
        <row r="18">
          <cell r="BL18">
            <v>1645.44</v>
          </cell>
        </row>
        <row r="19">
          <cell r="H19">
            <v>973.759999999999</v>
          </cell>
        </row>
        <row r="19">
          <cell r="BL19">
            <v>1872.72</v>
          </cell>
        </row>
        <row r="20">
          <cell r="H20">
            <v>1103.84</v>
          </cell>
        </row>
        <row r="20">
          <cell r="BL20">
            <v>2245.92</v>
          </cell>
        </row>
        <row r="21">
          <cell r="H21">
            <v>1277.28</v>
          </cell>
        </row>
        <row r="21">
          <cell r="BL21">
            <v>2909.52</v>
          </cell>
        </row>
        <row r="22">
          <cell r="H22">
            <v>1450.72</v>
          </cell>
        </row>
        <row r="22">
          <cell r="BL22">
            <v>3501.12</v>
          </cell>
        </row>
        <row r="23">
          <cell r="H23">
            <v>1624.16</v>
          </cell>
        </row>
        <row r="23">
          <cell r="BL23">
            <v>4116.72</v>
          </cell>
        </row>
        <row r="24">
          <cell r="H24">
            <v>2057.76</v>
          </cell>
        </row>
        <row r="24">
          <cell r="BL24">
            <v>5829.72</v>
          </cell>
        </row>
        <row r="25">
          <cell r="H25">
            <v>2491.36</v>
          </cell>
        </row>
        <row r="25">
          <cell r="BL25">
            <v>7020.72</v>
          </cell>
        </row>
        <row r="26">
          <cell r="H26">
            <v>3358.56</v>
          </cell>
        </row>
        <row r="26">
          <cell r="BL26">
            <v>8718.72</v>
          </cell>
        </row>
        <row r="27">
          <cell r="H27">
            <v>5092.96</v>
          </cell>
        </row>
        <row r="27">
          <cell r="BL27">
            <v>12014.72</v>
          </cell>
        </row>
        <row r="28">
          <cell r="H28">
            <v>0</v>
          </cell>
        </row>
        <row r="29">
          <cell r="H29">
            <v>530.928</v>
          </cell>
        </row>
        <row r="29">
          <cell r="BL29">
            <v>1549.44</v>
          </cell>
        </row>
        <row r="30">
          <cell r="H30">
            <v>539.6</v>
          </cell>
        </row>
        <row r="30">
          <cell r="BL30">
            <v>1740.72</v>
          </cell>
        </row>
        <row r="31">
          <cell r="H31">
            <v>669.68</v>
          </cell>
        </row>
        <row r="31">
          <cell r="BL31">
            <v>2137.92</v>
          </cell>
        </row>
        <row r="32">
          <cell r="H32">
            <v>843.12</v>
          </cell>
        </row>
        <row r="32">
          <cell r="BL32">
            <v>2717.52</v>
          </cell>
        </row>
        <row r="33">
          <cell r="H33">
            <v>1016.56</v>
          </cell>
        </row>
        <row r="33">
          <cell r="BL33">
            <v>3249.12</v>
          </cell>
        </row>
        <row r="34">
          <cell r="H34">
            <v>1190</v>
          </cell>
        </row>
        <row r="34">
          <cell r="BL34">
            <v>3852.72</v>
          </cell>
        </row>
        <row r="35">
          <cell r="H35">
            <v>1623.6</v>
          </cell>
        </row>
        <row r="35">
          <cell r="BL35">
            <v>5589.72</v>
          </cell>
        </row>
        <row r="36">
          <cell r="H36">
            <v>2057.2</v>
          </cell>
        </row>
        <row r="36">
          <cell r="BL36">
            <v>6540.72</v>
          </cell>
        </row>
        <row r="37">
          <cell r="H37">
            <v>2924.4</v>
          </cell>
        </row>
        <row r="37">
          <cell r="BL37">
            <v>8466.72</v>
          </cell>
        </row>
        <row r="38">
          <cell r="H38">
            <v>4658.8</v>
          </cell>
        </row>
        <row r="38">
          <cell r="BL38">
            <v>11738.72</v>
          </cell>
        </row>
        <row r="39">
          <cell r="H39">
            <v>0</v>
          </cell>
        </row>
        <row r="40">
          <cell r="H40">
            <v>2046.048</v>
          </cell>
        </row>
        <row r="40">
          <cell r="BL40">
            <v>2256</v>
          </cell>
        </row>
        <row r="41">
          <cell r="H41">
            <v>2054.72</v>
          </cell>
        </row>
        <row r="41">
          <cell r="BL41">
            <v>2507.28</v>
          </cell>
        </row>
        <row r="42">
          <cell r="H42">
            <v>2184.8</v>
          </cell>
        </row>
        <row r="42">
          <cell r="BL42">
            <v>2988.48</v>
          </cell>
        </row>
        <row r="43">
          <cell r="H43">
            <v>2358.24</v>
          </cell>
        </row>
        <row r="43">
          <cell r="BL43">
            <v>3736.08</v>
          </cell>
        </row>
        <row r="44">
          <cell r="H44">
            <v>2531.68</v>
          </cell>
        </row>
        <row r="44">
          <cell r="BL44">
            <v>4423.68</v>
          </cell>
        </row>
        <row r="45">
          <cell r="H45">
            <v>2705.12</v>
          </cell>
        </row>
        <row r="45">
          <cell r="BL45">
            <v>5123.28</v>
          </cell>
        </row>
        <row r="46">
          <cell r="H46">
            <v>3138.72</v>
          </cell>
        </row>
        <row r="46">
          <cell r="BL46">
            <v>7028.28</v>
          </cell>
        </row>
        <row r="47">
          <cell r="H47">
            <v>3572.32</v>
          </cell>
        </row>
        <row r="47">
          <cell r="BL47">
            <v>8075.28</v>
          </cell>
        </row>
        <row r="48">
          <cell r="H48">
            <v>4439.52</v>
          </cell>
        </row>
        <row r="48">
          <cell r="BL48">
            <v>10037.28</v>
          </cell>
        </row>
        <row r="49">
          <cell r="H49">
            <v>6173.92</v>
          </cell>
        </row>
        <row r="49">
          <cell r="BL49">
            <v>13369.28</v>
          </cell>
        </row>
      </sheetData>
      <sheetData sheetId="3">
        <row r="6">
          <cell r="AA6">
            <v>-328.58</v>
          </cell>
          <cell r="AB6">
            <v>-75.484</v>
          </cell>
          <cell r="AC6">
            <v>-73.576</v>
          </cell>
        </row>
        <row r="7">
          <cell r="AA7">
            <v>-328.58</v>
          </cell>
          <cell r="AB7">
            <v>-48.84</v>
          </cell>
          <cell r="AC7">
            <v>-37.845</v>
          </cell>
        </row>
        <row r="8">
          <cell r="AA8">
            <v>-328.58</v>
          </cell>
          <cell r="AB8">
            <v>-47.58</v>
          </cell>
          <cell r="AC8">
            <v>-35.88</v>
          </cell>
        </row>
        <row r="9">
          <cell r="AA9">
            <v>-328.58</v>
          </cell>
          <cell r="AB9">
            <v>-45.9</v>
          </cell>
          <cell r="AC9">
            <v>-33.26</v>
          </cell>
        </row>
        <row r="10">
          <cell r="AA10">
            <v>-328.58</v>
          </cell>
          <cell r="AB10">
            <v>-44.22</v>
          </cell>
          <cell r="AC10">
            <v>-30.64</v>
          </cell>
        </row>
        <row r="11">
          <cell r="AA11">
            <v>-328.58</v>
          </cell>
          <cell r="AB11">
            <v>-42.54</v>
          </cell>
          <cell r="AC11">
            <v>-28.02</v>
          </cell>
        </row>
        <row r="12">
          <cell r="AA12">
            <v>-328.58</v>
          </cell>
          <cell r="AB12">
            <v>-38.34</v>
          </cell>
          <cell r="AC12">
            <v>-21.47</v>
          </cell>
        </row>
        <row r="13">
          <cell r="AA13">
            <v>-328.58</v>
          </cell>
          <cell r="AB13">
            <v>-34.14</v>
          </cell>
          <cell r="AC13">
            <v>-14.92</v>
          </cell>
        </row>
        <row r="14">
          <cell r="AA14">
            <v>-328.58</v>
          </cell>
          <cell r="AB14">
            <v>-25.74</v>
          </cell>
          <cell r="AC14">
            <v>-1.81999999999999</v>
          </cell>
        </row>
        <row r="15">
          <cell r="AA15">
            <v>-328.58</v>
          </cell>
          <cell r="AB15">
            <v>-8.93999999999999</v>
          </cell>
          <cell r="AC15">
            <v>24.38</v>
          </cell>
        </row>
        <row r="17">
          <cell r="AA17">
            <v>-391.91</v>
          </cell>
          <cell r="AB17">
            <v>92.296</v>
          </cell>
          <cell r="AC17">
            <v>103.244</v>
          </cell>
        </row>
        <row r="18">
          <cell r="AA18">
            <v>-391.91</v>
          </cell>
          <cell r="AB18">
            <v>92.38</v>
          </cell>
          <cell r="AC18">
            <v>103.375</v>
          </cell>
        </row>
        <row r="19">
          <cell r="AA19">
            <v>-391.91</v>
          </cell>
          <cell r="AB19">
            <v>93.64</v>
          </cell>
          <cell r="AC19">
            <v>105.34</v>
          </cell>
        </row>
        <row r="20">
          <cell r="AA20">
            <v>-391.91</v>
          </cell>
          <cell r="AB20">
            <v>95.32</v>
          </cell>
          <cell r="AC20">
            <v>107.96</v>
          </cell>
        </row>
        <row r="21">
          <cell r="AA21">
            <v>-391.91</v>
          </cell>
          <cell r="AB21">
            <v>96.9999999999999</v>
          </cell>
          <cell r="AC21">
            <v>110.58</v>
          </cell>
        </row>
        <row r="22">
          <cell r="AA22">
            <v>-391.91</v>
          </cell>
          <cell r="AB22">
            <v>98.68</v>
          </cell>
          <cell r="AC22">
            <v>113.2</v>
          </cell>
        </row>
        <row r="23">
          <cell r="AA23">
            <v>-391.91</v>
          </cell>
          <cell r="AB23">
            <v>102.88</v>
          </cell>
          <cell r="AC23">
            <v>119.75</v>
          </cell>
        </row>
        <row r="24">
          <cell r="AA24">
            <v>-391.91</v>
          </cell>
          <cell r="AB24">
            <v>107.08</v>
          </cell>
          <cell r="AC24">
            <v>126.3</v>
          </cell>
        </row>
        <row r="25">
          <cell r="AA25">
            <v>-391.91</v>
          </cell>
          <cell r="AB25">
            <v>115.48</v>
          </cell>
          <cell r="AC25">
            <v>139.4</v>
          </cell>
        </row>
        <row r="26">
          <cell r="AA26">
            <v>-391.91</v>
          </cell>
          <cell r="AB26">
            <v>132.28</v>
          </cell>
          <cell r="AC26">
            <v>165.6</v>
          </cell>
        </row>
        <row r="28">
          <cell r="AA28">
            <v>-365.33</v>
          </cell>
          <cell r="AB28">
            <v>56.116</v>
          </cell>
          <cell r="AC28">
            <v>67.064</v>
          </cell>
        </row>
        <row r="29">
          <cell r="AA29">
            <v>-365.33</v>
          </cell>
          <cell r="AB29">
            <v>56.2</v>
          </cell>
          <cell r="AC29">
            <v>67.195</v>
          </cell>
        </row>
        <row r="30">
          <cell r="AA30">
            <v>-365.33</v>
          </cell>
          <cell r="AB30">
            <v>57.46</v>
          </cell>
          <cell r="AC30">
            <v>69.16</v>
          </cell>
        </row>
        <row r="31">
          <cell r="AA31">
            <v>-365.33</v>
          </cell>
          <cell r="AB31">
            <v>59.14</v>
          </cell>
          <cell r="AC31">
            <v>71.78</v>
          </cell>
        </row>
        <row r="32">
          <cell r="AA32">
            <v>-365.33</v>
          </cell>
          <cell r="AB32">
            <v>60.82</v>
          </cell>
          <cell r="AC32">
            <v>74.4</v>
          </cell>
        </row>
        <row r="33">
          <cell r="AA33">
            <v>-365.33</v>
          </cell>
          <cell r="AB33">
            <v>62.5</v>
          </cell>
          <cell r="AC33">
            <v>77.02</v>
          </cell>
        </row>
        <row r="34">
          <cell r="AA34">
            <v>-365.33</v>
          </cell>
          <cell r="AB34">
            <v>66.7</v>
          </cell>
          <cell r="AC34">
            <v>83.57</v>
          </cell>
        </row>
        <row r="35">
          <cell r="AA35">
            <v>-365.33</v>
          </cell>
          <cell r="AB35">
            <v>70.9</v>
          </cell>
          <cell r="AC35">
            <v>90.12</v>
          </cell>
        </row>
        <row r="36">
          <cell r="AA36">
            <v>-365.33</v>
          </cell>
          <cell r="AB36">
            <v>79.3</v>
          </cell>
          <cell r="AC36">
            <v>103.22</v>
          </cell>
        </row>
        <row r="37">
          <cell r="AA37">
            <v>-365.33</v>
          </cell>
          <cell r="AB37">
            <v>96.1</v>
          </cell>
          <cell r="AC37">
            <v>129.42</v>
          </cell>
        </row>
        <row r="39">
          <cell r="AA39">
            <v>-440.66</v>
          </cell>
          <cell r="AB39">
            <v>182.376</v>
          </cell>
          <cell r="AC39">
            <v>193.324</v>
          </cell>
        </row>
        <row r="40">
          <cell r="AA40">
            <v>-440.66</v>
          </cell>
          <cell r="AB40">
            <v>182.46</v>
          </cell>
          <cell r="AC40">
            <v>193.455</v>
          </cell>
        </row>
        <row r="41">
          <cell r="AA41">
            <v>-440.66</v>
          </cell>
          <cell r="AB41">
            <v>183.72</v>
          </cell>
          <cell r="AC41">
            <v>195.42</v>
          </cell>
        </row>
        <row r="42">
          <cell r="AA42">
            <v>-440.66</v>
          </cell>
          <cell r="AB42">
            <v>185.4</v>
          </cell>
          <cell r="AC42">
            <v>198.04</v>
          </cell>
        </row>
        <row r="43">
          <cell r="AA43">
            <v>-440.66</v>
          </cell>
          <cell r="AB43">
            <v>187.08</v>
          </cell>
          <cell r="AC43">
            <v>200.66</v>
          </cell>
        </row>
        <row r="44">
          <cell r="AA44">
            <v>-440.66</v>
          </cell>
          <cell r="AB44">
            <v>188.76</v>
          </cell>
          <cell r="AC44">
            <v>203.28</v>
          </cell>
        </row>
        <row r="45">
          <cell r="AA45">
            <v>-440.66</v>
          </cell>
          <cell r="AB45">
            <v>192.96</v>
          </cell>
          <cell r="AC45">
            <v>209.83</v>
          </cell>
        </row>
        <row r="46">
          <cell r="AA46">
            <v>-440.66</v>
          </cell>
          <cell r="AB46">
            <v>197.16</v>
          </cell>
          <cell r="AC46">
            <v>216.38</v>
          </cell>
        </row>
        <row r="47">
          <cell r="AA47">
            <v>-440.66</v>
          </cell>
          <cell r="AB47">
            <v>205.56</v>
          </cell>
          <cell r="AC47">
            <v>229.48</v>
          </cell>
        </row>
        <row r="48">
          <cell r="AA48">
            <v>-440.66</v>
          </cell>
          <cell r="AB48">
            <v>222.36</v>
          </cell>
          <cell r="AC48">
            <v>255.68</v>
          </cell>
        </row>
        <row r="49">
          <cell r="AD49" t="str">
            <v>AVG</v>
          </cell>
          <cell r="AE49">
            <v>0.016420958</v>
          </cell>
        </row>
      </sheetData>
      <sheetData sheetId="4"/>
      <sheetData sheetId="5">
        <row r="6">
          <cell r="AA6">
            <v>-328.58</v>
          </cell>
          <cell r="AB6">
            <v>-65.944</v>
          </cell>
          <cell r="AC6">
            <v>-60.796</v>
          </cell>
          <cell r="AD6">
            <v>-729.552</v>
          </cell>
          <cell r="AE6">
            <v>-0.030398</v>
          </cell>
        </row>
        <row r="7">
          <cell r="AA7">
            <v>-328.58</v>
          </cell>
          <cell r="AB7">
            <v>-65.4183333333333</v>
          </cell>
          <cell r="AC7">
            <v>-60.0733333333333</v>
          </cell>
          <cell r="AD7">
            <v>-720.88</v>
          </cell>
          <cell r="AE7">
            <v>-0.0288352</v>
          </cell>
        </row>
        <row r="8">
          <cell r="AA8">
            <v>-328.58</v>
          </cell>
          <cell r="AB8">
            <v>-57.5333333333333</v>
          </cell>
          <cell r="AC8">
            <v>-49.2333333333333</v>
          </cell>
          <cell r="AD8">
            <v>-590.8</v>
          </cell>
          <cell r="AE8">
            <v>-0.01477</v>
          </cell>
        </row>
        <row r="9">
          <cell r="AA9">
            <v>-328.58</v>
          </cell>
          <cell r="AB9">
            <v>-47.02</v>
          </cell>
          <cell r="AC9">
            <v>-34.78</v>
          </cell>
          <cell r="AD9">
            <v>-417.36</v>
          </cell>
          <cell r="AE9">
            <v>-0.006956</v>
          </cell>
        </row>
        <row r="10">
          <cell r="AA10">
            <v>-328.58</v>
          </cell>
          <cell r="AB10">
            <v>-36.5066666666667</v>
          </cell>
          <cell r="AC10">
            <v>-20.3266666666667</v>
          </cell>
          <cell r="AD10">
            <v>-243.92</v>
          </cell>
          <cell r="AE10">
            <v>-0.003049</v>
          </cell>
        </row>
        <row r="11">
          <cell r="AA11">
            <v>-328.58</v>
          </cell>
          <cell r="AB11">
            <v>-25.9933333333333</v>
          </cell>
          <cell r="AC11">
            <v>-5.87333333333332</v>
          </cell>
          <cell r="AD11">
            <v>-70.4799999999999</v>
          </cell>
          <cell r="AE11">
            <v>-0.000704799999999998</v>
          </cell>
        </row>
        <row r="12">
          <cell r="AA12">
            <v>-328.58</v>
          </cell>
          <cell r="AB12">
            <v>0.290000000000006</v>
          </cell>
          <cell r="AC12">
            <v>30.26</v>
          </cell>
          <cell r="AD12">
            <v>363.12</v>
          </cell>
          <cell r="AE12">
            <v>0.0024208</v>
          </cell>
        </row>
        <row r="13">
          <cell r="AA13">
            <v>-328.58</v>
          </cell>
          <cell r="AB13">
            <v>26.5733333333334</v>
          </cell>
          <cell r="AC13">
            <v>66.3933333333334</v>
          </cell>
          <cell r="AD13">
            <v>796.72</v>
          </cell>
          <cell r="AE13">
            <v>0.0039836</v>
          </cell>
        </row>
        <row r="14">
          <cell r="AA14">
            <v>-328.58</v>
          </cell>
          <cell r="AB14">
            <v>79.14</v>
          </cell>
          <cell r="AC14">
            <v>138.66</v>
          </cell>
          <cell r="AD14">
            <v>1663.92</v>
          </cell>
          <cell r="AE14">
            <v>0.0055464</v>
          </cell>
        </row>
        <row r="15">
          <cell r="AA15">
            <v>-328.58</v>
          </cell>
          <cell r="AB15">
            <v>184.273333333333</v>
          </cell>
          <cell r="AC15">
            <v>283.193333333333</v>
          </cell>
          <cell r="AD15">
            <v>3398.32</v>
          </cell>
          <cell r="AE15">
            <v>0.00679664</v>
          </cell>
        </row>
        <row r="17">
          <cell r="AA17">
            <v>-391.91</v>
          </cell>
          <cell r="AB17">
            <v>75.276</v>
          </cell>
          <cell r="AC17">
            <v>80.424</v>
          </cell>
          <cell r="AD17">
            <v>965.088</v>
          </cell>
          <cell r="AE17">
            <v>0.040212</v>
          </cell>
        </row>
        <row r="18">
          <cell r="AA18">
            <v>-391.91</v>
          </cell>
          <cell r="AB18">
            <v>75.8016666666666</v>
          </cell>
          <cell r="AC18">
            <v>81.1466666666666</v>
          </cell>
          <cell r="AD18">
            <v>973.759999999999</v>
          </cell>
          <cell r="AE18">
            <v>0.0389504</v>
          </cell>
        </row>
        <row r="19">
          <cell r="AA19">
            <v>-391.91</v>
          </cell>
          <cell r="AB19">
            <v>83.6866666666666</v>
          </cell>
          <cell r="AC19">
            <v>91.9866666666666</v>
          </cell>
          <cell r="AD19">
            <v>1103.84</v>
          </cell>
          <cell r="AE19">
            <v>0.027596</v>
          </cell>
        </row>
        <row r="20">
          <cell r="AA20">
            <v>-391.91</v>
          </cell>
          <cell r="AB20">
            <v>94.2</v>
          </cell>
          <cell r="AC20">
            <v>106.44</v>
          </cell>
          <cell r="AD20">
            <v>1277.28</v>
          </cell>
          <cell r="AE20">
            <v>0.021288</v>
          </cell>
        </row>
        <row r="21">
          <cell r="AA21">
            <v>-391.91</v>
          </cell>
          <cell r="AB21">
            <v>104.713333333333</v>
          </cell>
          <cell r="AC21">
            <v>120.893333333333</v>
          </cell>
          <cell r="AD21">
            <v>1450.72</v>
          </cell>
          <cell r="AE21">
            <v>0.018134</v>
          </cell>
        </row>
        <row r="22">
          <cell r="AA22">
            <v>-391.91</v>
          </cell>
          <cell r="AB22">
            <v>115.226666666667</v>
          </cell>
          <cell r="AC22">
            <v>135.346666666667</v>
          </cell>
          <cell r="AD22">
            <v>1624.16</v>
          </cell>
          <cell r="AE22">
            <v>0.0162416</v>
          </cell>
        </row>
        <row r="23">
          <cell r="AA23">
            <v>-391.91</v>
          </cell>
          <cell r="AB23">
            <v>141.51</v>
          </cell>
          <cell r="AC23">
            <v>171.48</v>
          </cell>
          <cell r="AD23">
            <v>2057.76</v>
          </cell>
          <cell r="AE23">
            <v>0.0137184</v>
          </cell>
        </row>
        <row r="24">
          <cell r="AA24">
            <v>-391.91</v>
          </cell>
          <cell r="AB24">
            <v>167.793333333333</v>
          </cell>
          <cell r="AC24">
            <v>207.613333333333</v>
          </cell>
          <cell r="AD24">
            <v>2491.36</v>
          </cell>
          <cell r="AE24">
            <v>0.0124568</v>
          </cell>
        </row>
        <row r="25">
          <cell r="AA25">
            <v>-391.91</v>
          </cell>
          <cell r="AB25">
            <v>220.36</v>
          </cell>
          <cell r="AC25">
            <v>279.88</v>
          </cell>
          <cell r="AD25">
            <v>3358.56</v>
          </cell>
          <cell r="AE25">
            <v>0.0111952</v>
          </cell>
        </row>
        <row r="26">
          <cell r="AA26">
            <v>-391.91</v>
          </cell>
          <cell r="AB26">
            <v>325.493333333333</v>
          </cell>
          <cell r="AC26">
            <v>424.413333333333</v>
          </cell>
          <cell r="AD26">
            <v>5092.96</v>
          </cell>
          <cell r="AE26">
            <v>0.01018592</v>
          </cell>
        </row>
        <row r="28">
          <cell r="AA28">
            <v>-365.33</v>
          </cell>
          <cell r="AB28">
            <v>39.096</v>
          </cell>
          <cell r="AC28">
            <v>44.244</v>
          </cell>
          <cell r="AD28">
            <v>530.928</v>
          </cell>
          <cell r="AE28">
            <v>0.022122</v>
          </cell>
        </row>
        <row r="29">
          <cell r="AA29">
            <v>-365.33</v>
          </cell>
          <cell r="AB29">
            <v>39.6216666666667</v>
          </cell>
          <cell r="AC29">
            <v>44.9666666666667</v>
          </cell>
          <cell r="AD29">
            <v>539.6</v>
          </cell>
          <cell r="AE29">
            <v>0.021584</v>
          </cell>
        </row>
        <row r="30">
          <cell r="AA30">
            <v>-365.33</v>
          </cell>
          <cell r="AB30">
            <v>47.5066666666667</v>
          </cell>
          <cell r="AC30">
            <v>55.8066666666667</v>
          </cell>
          <cell r="AD30">
            <v>669.68</v>
          </cell>
          <cell r="AE30">
            <v>0.016742</v>
          </cell>
        </row>
        <row r="31">
          <cell r="AA31">
            <v>-365.33</v>
          </cell>
          <cell r="AB31">
            <v>58.02</v>
          </cell>
          <cell r="AC31">
            <v>70.26</v>
          </cell>
          <cell r="AD31">
            <v>843.12</v>
          </cell>
          <cell r="AE31">
            <v>0.014052</v>
          </cell>
        </row>
        <row r="32">
          <cell r="AA32">
            <v>-365.33</v>
          </cell>
          <cell r="AB32">
            <v>68.5333333333334</v>
          </cell>
          <cell r="AC32">
            <v>84.7133333333334</v>
          </cell>
          <cell r="AD32">
            <v>1016.56</v>
          </cell>
          <cell r="AE32">
            <v>0.012707</v>
          </cell>
        </row>
        <row r="33">
          <cell r="AA33">
            <v>-365.33</v>
          </cell>
          <cell r="AB33">
            <v>79.0466666666667</v>
          </cell>
          <cell r="AC33">
            <v>99.1666666666667</v>
          </cell>
          <cell r="AD33">
            <v>1190</v>
          </cell>
          <cell r="AE33">
            <v>0.0119</v>
          </cell>
        </row>
        <row r="34">
          <cell r="AA34">
            <v>-365.33</v>
          </cell>
          <cell r="AB34">
            <v>105.33</v>
          </cell>
          <cell r="AC34">
            <v>135.3</v>
          </cell>
          <cell r="AD34">
            <v>1623.6</v>
          </cell>
          <cell r="AE34">
            <v>0.010824</v>
          </cell>
        </row>
        <row r="35">
          <cell r="AA35">
            <v>-365.33</v>
          </cell>
          <cell r="AB35">
            <v>131.613333333333</v>
          </cell>
          <cell r="AC35">
            <v>171.433333333333</v>
          </cell>
          <cell r="AD35">
            <v>2057.2</v>
          </cell>
          <cell r="AE35">
            <v>0.010286</v>
          </cell>
        </row>
        <row r="36">
          <cell r="AA36">
            <v>-365.33</v>
          </cell>
          <cell r="AB36">
            <v>184.18</v>
          </cell>
          <cell r="AC36">
            <v>243.7</v>
          </cell>
          <cell r="AD36">
            <v>2924.4</v>
          </cell>
          <cell r="AE36">
            <v>0.009748</v>
          </cell>
        </row>
        <row r="37">
          <cell r="AA37">
            <v>-365.33</v>
          </cell>
          <cell r="AB37">
            <v>289.313333333333</v>
          </cell>
          <cell r="AC37">
            <v>388.233333333333</v>
          </cell>
          <cell r="AD37">
            <v>4658.8</v>
          </cell>
          <cell r="AE37">
            <v>0.0093176</v>
          </cell>
        </row>
        <row r="39">
          <cell r="AA39">
            <v>-440.66</v>
          </cell>
          <cell r="AB39">
            <v>165.356</v>
          </cell>
          <cell r="AC39">
            <v>170.504</v>
          </cell>
          <cell r="AD39">
            <v>2046.048</v>
          </cell>
          <cell r="AE39">
            <v>0.085252</v>
          </cell>
        </row>
        <row r="40">
          <cell r="AA40">
            <v>-440.66</v>
          </cell>
          <cell r="AB40">
            <v>165.881666666667</v>
          </cell>
          <cell r="AC40">
            <v>171.226666666667</v>
          </cell>
          <cell r="AD40">
            <v>2054.72</v>
          </cell>
          <cell r="AE40">
            <v>0.0821888</v>
          </cell>
        </row>
        <row r="41">
          <cell r="AA41">
            <v>-440.66</v>
          </cell>
          <cell r="AB41">
            <v>173.766666666667</v>
          </cell>
          <cell r="AC41">
            <v>182.066666666667</v>
          </cell>
          <cell r="AD41">
            <v>2184.8</v>
          </cell>
          <cell r="AE41">
            <v>0.05462</v>
          </cell>
        </row>
        <row r="42">
          <cell r="AA42">
            <v>-440.66</v>
          </cell>
          <cell r="AB42">
            <v>184.28</v>
          </cell>
          <cell r="AC42">
            <v>196.52</v>
          </cell>
          <cell r="AD42">
            <v>2358.24</v>
          </cell>
          <cell r="AE42">
            <v>0.039304</v>
          </cell>
        </row>
        <row r="43">
          <cell r="AA43">
            <v>-440.66</v>
          </cell>
          <cell r="AB43">
            <v>194.793333333333</v>
          </cell>
          <cell r="AC43">
            <v>210.973333333333</v>
          </cell>
          <cell r="AD43">
            <v>2531.68</v>
          </cell>
          <cell r="AE43">
            <v>0.031646</v>
          </cell>
        </row>
        <row r="44">
          <cell r="AA44">
            <v>-440.66</v>
          </cell>
          <cell r="AB44">
            <v>205.306666666667</v>
          </cell>
          <cell r="AC44">
            <v>225.426666666667</v>
          </cell>
          <cell r="AD44">
            <v>2705.12</v>
          </cell>
          <cell r="AE44">
            <v>0.0270512</v>
          </cell>
        </row>
        <row r="45">
          <cell r="AA45">
            <v>-440.66</v>
          </cell>
          <cell r="AB45">
            <v>231.59</v>
          </cell>
          <cell r="AC45">
            <v>261.56</v>
          </cell>
          <cell r="AD45">
            <v>3138.72</v>
          </cell>
          <cell r="AE45">
            <v>0.0209248</v>
          </cell>
        </row>
        <row r="46">
          <cell r="AA46">
            <v>-440.66</v>
          </cell>
          <cell r="AB46">
            <v>257.873333333333</v>
          </cell>
          <cell r="AC46">
            <v>297.693333333333</v>
          </cell>
          <cell r="AD46">
            <v>3572.32</v>
          </cell>
          <cell r="AE46">
            <v>0.0178616</v>
          </cell>
        </row>
        <row r="47">
          <cell r="AA47">
            <v>-440.66</v>
          </cell>
          <cell r="AB47">
            <v>310.44</v>
          </cell>
          <cell r="AC47">
            <v>369.96</v>
          </cell>
          <cell r="AD47">
            <v>4439.52</v>
          </cell>
          <cell r="AE47">
            <v>0.0147984</v>
          </cell>
        </row>
        <row r="48">
          <cell r="AA48">
            <v>-440.66</v>
          </cell>
          <cell r="AB48">
            <v>415.573333333333</v>
          </cell>
          <cell r="AC48">
            <v>514.493333333333</v>
          </cell>
          <cell r="AD48">
            <v>6173.92</v>
          </cell>
          <cell r="AE48">
            <v>0.01234784</v>
          </cell>
        </row>
      </sheetData>
      <sheetData sheetId="6">
        <row r="5">
          <cell r="Y5" t="str">
            <v>Monthly</v>
          </cell>
          <cell r="Z5" t="str">
            <v>Monthly</v>
          </cell>
        </row>
        <row r="6">
          <cell r="Y6">
            <v>68.616</v>
          </cell>
          <cell r="Z6">
            <v>70.2</v>
          </cell>
          <cell r="AA6">
            <v>842.4</v>
          </cell>
          <cell r="AB6">
            <v>0.0351</v>
          </cell>
        </row>
        <row r="7">
          <cell r="Y7">
            <v>76</v>
          </cell>
          <cell r="Z7">
            <v>77.615</v>
          </cell>
          <cell r="AA7">
            <v>931.38</v>
          </cell>
          <cell r="AB7">
            <v>0.0372552</v>
          </cell>
        </row>
        <row r="8">
          <cell r="Y8">
            <v>92.76</v>
          </cell>
          <cell r="Z8">
            <v>94.84</v>
          </cell>
          <cell r="AA8">
            <v>1138.08</v>
          </cell>
          <cell r="AB8">
            <v>0.028452</v>
          </cell>
        </row>
        <row r="9">
          <cell r="Y9">
            <v>119.94</v>
          </cell>
          <cell r="Z9">
            <v>122.64</v>
          </cell>
          <cell r="AA9">
            <v>1471.68</v>
          </cell>
          <cell r="AB9">
            <v>0.024528</v>
          </cell>
        </row>
        <row r="10">
          <cell r="Y10">
            <v>143.12</v>
          </cell>
          <cell r="Z10">
            <v>146.44</v>
          </cell>
          <cell r="AA10">
            <v>1757.28</v>
          </cell>
          <cell r="AB10">
            <v>0.021966</v>
          </cell>
        </row>
        <row r="11">
          <cell r="Y11">
            <v>169.3</v>
          </cell>
          <cell r="Z11">
            <v>173.24</v>
          </cell>
          <cell r="AA11">
            <v>2078.88</v>
          </cell>
          <cell r="AB11">
            <v>0.0207888</v>
          </cell>
        </row>
        <row r="12">
          <cell r="Y12">
            <v>262.25</v>
          </cell>
          <cell r="Z12">
            <v>267.74</v>
          </cell>
          <cell r="AA12">
            <v>3212.88</v>
          </cell>
          <cell r="AB12">
            <v>0.0214192</v>
          </cell>
        </row>
        <row r="13">
          <cell r="Y13">
            <v>310.2</v>
          </cell>
          <cell r="Z13">
            <v>317.24</v>
          </cell>
          <cell r="AA13">
            <v>3806.88</v>
          </cell>
          <cell r="AB13">
            <v>0.0190344</v>
          </cell>
        </row>
        <row r="14">
          <cell r="Y14">
            <v>418.1</v>
          </cell>
          <cell r="Z14">
            <v>428.24</v>
          </cell>
          <cell r="AA14">
            <v>5138.88</v>
          </cell>
          <cell r="AB14">
            <v>0.0171296</v>
          </cell>
        </row>
        <row r="15">
          <cell r="Y15">
            <v>592.566666666667</v>
          </cell>
          <cell r="Z15">
            <v>608.906666666667</v>
          </cell>
          <cell r="AA15">
            <v>7306.88</v>
          </cell>
          <cell r="AB15">
            <v>0.01461376</v>
          </cell>
        </row>
        <row r="17">
          <cell r="Y17">
            <v>122.936</v>
          </cell>
          <cell r="Z17">
            <v>124.52</v>
          </cell>
          <cell r="AA17">
            <v>1494.24</v>
          </cell>
          <cell r="AB17">
            <v>0.06226</v>
          </cell>
        </row>
        <row r="18">
          <cell r="Y18">
            <v>141.32</v>
          </cell>
          <cell r="Z18">
            <v>142.935</v>
          </cell>
          <cell r="AA18">
            <v>1715.22</v>
          </cell>
          <cell r="AB18">
            <v>0.0686088</v>
          </cell>
        </row>
        <row r="19">
          <cell r="Y19">
            <v>164.08</v>
          </cell>
          <cell r="Z19">
            <v>166.16</v>
          </cell>
          <cell r="AA19">
            <v>1993.92</v>
          </cell>
          <cell r="AB19">
            <v>0.049848</v>
          </cell>
        </row>
        <row r="20">
          <cell r="Y20">
            <v>208.26</v>
          </cell>
          <cell r="Z20">
            <v>210.96</v>
          </cell>
          <cell r="AA20">
            <v>2531.52</v>
          </cell>
          <cell r="AB20">
            <v>0.042192</v>
          </cell>
        </row>
        <row r="21">
          <cell r="Y21">
            <v>246.44</v>
          </cell>
          <cell r="Z21">
            <v>249.76</v>
          </cell>
          <cell r="AA21">
            <v>2997.12</v>
          </cell>
          <cell r="AB21">
            <v>0.037464</v>
          </cell>
        </row>
        <row r="22">
          <cell r="Y22">
            <v>286.62</v>
          </cell>
          <cell r="Z22">
            <v>290.56</v>
          </cell>
          <cell r="AA22">
            <v>3486.72</v>
          </cell>
          <cell r="AB22">
            <v>0.0348672</v>
          </cell>
        </row>
        <row r="23">
          <cell r="Y23">
            <v>401.57</v>
          </cell>
          <cell r="Z23">
            <v>407.06</v>
          </cell>
          <cell r="AA23">
            <v>4884.72</v>
          </cell>
          <cell r="AB23">
            <v>0.0325648</v>
          </cell>
        </row>
        <row r="24">
          <cell r="Y24">
            <v>477.52</v>
          </cell>
          <cell r="Z24">
            <v>484.56</v>
          </cell>
          <cell r="AA24">
            <v>5814.72</v>
          </cell>
          <cell r="AB24">
            <v>0.0290736</v>
          </cell>
        </row>
        <row r="25">
          <cell r="Y25">
            <v>572.42</v>
          </cell>
          <cell r="Z25">
            <v>582.56</v>
          </cell>
          <cell r="AA25">
            <v>6990.72</v>
          </cell>
          <cell r="AB25">
            <v>0.0233024</v>
          </cell>
        </row>
        <row r="26">
          <cell r="Y26">
            <v>753.886666666667</v>
          </cell>
          <cell r="Z26">
            <v>770.226666666667</v>
          </cell>
          <cell r="AA26">
            <v>9242.72</v>
          </cell>
          <cell r="AB26">
            <v>0.01848544</v>
          </cell>
        </row>
        <row r="28">
          <cell r="Y28">
            <v>114.936</v>
          </cell>
          <cell r="Z28">
            <v>116.52</v>
          </cell>
          <cell r="AA28">
            <v>1398.24</v>
          </cell>
          <cell r="AB28">
            <v>0.05826</v>
          </cell>
        </row>
        <row r="29">
          <cell r="Y29">
            <v>130.32</v>
          </cell>
          <cell r="Z29">
            <v>131.935</v>
          </cell>
          <cell r="AA29">
            <v>1583.22</v>
          </cell>
          <cell r="AB29">
            <v>0.0633288</v>
          </cell>
        </row>
        <row r="30">
          <cell r="Y30">
            <v>155.08</v>
          </cell>
          <cell r="Z30">
            <v>157.16</v>
          </cell>
          <cell r="AA30">
            <v>1885.92</v>
          </cell>
          <cell r="AB30">
            <v>0.047148</v>
          </cell>
        </row>
        <row r="31">
          <cell r="Y31">
            <v>192.26</v>
          </cell>
          <cell r="Z31">
            <v>194.96</v>
          </cell>
          <cell r="AA31">
            <v>2339.52</v>
          </cell>
          <cell r="AB31">
            <v>0.038992</v>
          </cell>
        </row>
        <row r="32">
          <cell r="Y32">
            <v>225.44</v>
          </cell>
          <cell r="Z32">
            <v>228.76</v>
          </cell>
          <cell r="AA32">
            <v>2745.12</v>
          </cell>
          <cell r="AB32">
            <v>0.034314</v>
          </cell>
        </row>
        <row r="33">
          <cell r="Y33">
            <v>264.62</v>
          </cell>
          <cell r="Z33">
            <v>268.56</v>
          </cell>
          <cell r="AA33">
            <v>3222.72</v>
          </cell>
          <cell r="AB33">
            <v>0.0322272</v>
          </cell>
        </row>
        <row r="34">
          <cell r="Y34">
            <v>381.57</v>
          </cell>
          <cell r="Z34">
            <v>387.06</v>
          </cell>
          <cell r="AA34">
            <v>4644.72</v>
          </cell>
          <cell r="AB34">
            <v>0.0309648</v>
          </cell>
        </row>
        <row r="35">
          <cell r="Y35">
            <v>437.52</v>
          </cell>
          <cell r="Z35">
            <v>444.56</v>
          </cell>
          <cell r="AA35">
            <v>5334.72</v>
          </cell>
          <cell r="AB35">
            <v>0.0266736</v>
          </cell>
        </row>
        <row r="36">
          <cell r="Y36">
            <v>551.42</v>
          </cell>
          <cell r="Z36">
            <v>561.56</v>
          </cell>
          <cell r="AA36">
            <v>6738.72</v>
          </cell>
          <cell r="AB36">
            <v>0.0224624</v>
          </cell>
        </row>
        <row r="37">
          <cell r="Y37">
            <v>730.886666666667</v>
          </cell>
          <cell r="Z37">
            <v>747.226666666667</v>
          </cell>
          <cell r="AA37">
            <v>8966.72</v>
          </cell>
          <cell r="AB37">
            <v>0.01793344</v>
          </cell>
        </row>
        <row r="39">
          <cell r="Y39">
            <v>173.816</v>
          </cell>
          <cell r="Z39">
            <v>175.4</v>
          </cell>
          <cell r="AA39">
            <v>2104.8</v>
          </cell>
          <cell r="AB39">
            <v>0.0877</v>
          </cell>
        </row>
        <row r="40">
          <cell r="Y40">
            <v>194.2</v>
          </cell>
          <cell r="Z40">
            <v>195.815</v>
          </cell>
          <cell r="AA40">
            <v>2349.78</v>
          </cell>
          <cell r="AB40">
            <v>0.0939912</v>
          </cell>
        </row>
        <row r="41">
          <cell r="Y41">
            <v>225.96</v>
          </cell>
          <cell r="Z41">
            <v>228.04</v>
          </cell>
          <cell r="AA41">
            <v>2736.48</v>
          </cell>
          <cell r="AB41">
            <v>0.068412</v>
          </cell>
        </row>
        <row r="42">
          <cell r="Y42">
            <v>277.14</v>
          </cell>
          <cell r="Z42">
            <v>279.84</v>
          </cell>
          <cell r="AA42">
            <v>3358.08</v>
          </cell>
          <cell r="AB42">
            <v>0.055968</v>
          </cell>
        </row>
        <row r="43">
          <cell r="Y43">
            <v>323.32</v>
          </cell>
          <cell r="Z43">
            <v>326.64</v>
          </cell>
          <cell r="AA43">
            <v>3919.68</v>
          </cell>
          <cell r="AB43">
            <v>0.048996</v>
          </cell>
        </row>
        <row r="44">
          <cell r="Y44">
            <v>370.5</v>
          </cell>
          <cell r="Z44">
            <v>374.44</v>
          </cell>
          <cell r="AA44">
            <v>4493.28</v>
          </cell>
          <cell r="AB44">
            <v>0.0449328</v>
          </cell>
        </row>
        <row r="45">
          <cell r="Y45">
            <v>501.45</v>
          </cell>
          <cell r="Z45">
            <v>506.94</v>
          </cell>
          <cell r="AA45">
            <v>6083.28</v>
          </cell>
          <cell r="AB45">
            <v>0.0405552</v>
          </cell>
        </row>
        <row r="46">
          <cell r="Y46">
            <v>565.4</v>
          </cell>
          <cell r="Z46">
            <v>572.44</v>
          </cell>
          <cell r="AA46">
            <v>6869.28</v>
          </cell>
          <cell r="AB46">
            <v>0.0343464</v>
          </cell>
        </row>
        <row r="47">
          <cell r="Y47">
            <v>682.3</v>
          </cell>
          <cell r="Z47">
            <v>692.44</v>
          </cell>
          <cell r="AA47">
            <v>8309.28</v>
          </cell>
          <cell r="AB47">
            <v>0.0276976</v>
          </cell>
        </row>
        <row r="48">
          <cell r="Y48">
            <v>866.766666666667</v>
          </cell>
          <cell r="Z48">
            <v>883.106666666667</v>
          </cell>
          <cell r="AA48">
            <v>10597.28</v>
          </cell>
          <cell r="AB48">
            <v>0.02119456</v>
          </cell>
        </row>
        <row r="49">
          <cell r="AA49" t="str">
            <v>AVG</v>
          </cell>
          <cell r="AB49">
            <v>0.03837628</v>
          </cell>
        </row>
      </sheetData>
      <sheetData sheetId="7">
        <row r="5">
          <cell r="Y5" t="str">
            <v>Monthly</v>
          </cell>
          <cell r="Z5" t="str">
            <v>Monthly</v>
          </cell>
        </row>
        <row r="6">
          <cell r="Y6">
            <v>77.76</v>
          </cell>
          <cell r="Z6">
            <v>82.8</v>
          </cell>
          <cell r="AA6">
            <v>993.6</v>
          </cell>
          <cell r="AB6">
            <v>0.0414</v>
          </cell>
        </row>
        <row r="7">
          <cell r="Y7">
            <v>85.525</v>
          </cell>
          <cell r="Z7">
            <v>90.74</v>
          </cell>
          <cell r="AA7">
            <v>1088.88</v>
          </cell>
          <cell r="AB7">
            <v>0.0435552</v>
          </cell>
        </row>
        <row r="8">
          <cell r="Y8">
            <v>108</v>
          </cell>
          <cell r="Z8">
            <v>115.84</v>
          </cell>
          <cell r="AA8">
            <v>1390.08</v>
          </cell>
          <cell r="AB8">
            <v>0.034752</v>
          </cell>
        </row>
        <row r="9">
          <cell r="Y9">
            <v>142.8</v>
          </cell>
          <cell r="Z9">
            <v>154.14</v>
          </cell>
          <cell r="AA9">
            <v>1849.68</v>
          </cell>
          <cell r="AB9">
            <v>0.030828</v>
          </cell>
        </row>
        <row r="10">
          <cell r="Y10">
            <v>173.6</v>
          </cell>
          <cell r="Z10">
            <v>188.44</v>
          </cell>
          <cell r="AA10">
            <v>2261.28</v>
          </cell>
          <cell r="AB10">
            <v>0.028266</v>
          </cell>
        </row>
        <row r="11">
          <cell r="Y11">
            <v>207.4</v>
          </cell>
          <cell r="Z11">
            <v>225.74</v>
          </cell>
          <cell r="AA11">
            <v>2708.88</v>
          </cell>
          <cell r="AB11">
            <v>0.0270888</v>
          </cell>
        </row>
        <row r="12">
          <cell r="Y12">
            <v>319.4</v>
          </cell>
          <cell r="Z12">
            <v>346.49</v>
          </cell>
          <cell r="AA12">
            <v>4157.88</v>
          </cell>
          <cell r="AB12">
            <v>0.0277192</v>
          </cell>
        </row>
        <row r="13">
          <cell r="Y13">
            <v>381.9</v>
          </cell>
          <cell r="Z13">
            <v>417.74</v>
          </cell>
          <cell r="AA13">
            <v>5012.88</v>
          </cell>
          <cell r="AB13">
            <v>0.0250644</v>
          </cell>
        </row>
        <row r="14">
          <cell r="Y14">
            <v>518.9</v>
          </cell>
          <cell r="Z14">
            <v>572.24</v>
          </cell>
          <cell r="AA14">
            <v>6866.88</v>
          </cell>
          <cell r="AB14">
            <v>0.0228896</v>
          </cell>
        </row>
        <row r="15">
          <cell r="Y15">
            <v>751.566666666667</v>
          </cell>
          <cell r="Z15">
            <v>839.906666666667</v>
          </cell>
          <cell r="AA15">
            <v>10078.88</v>
          </cell>
          <cell r="AB15">
            <v>0.02015776</v>
          </cell>
        </row>
        <row r="17">
          <cell r="Y17">
            <v>132.08</v>
          </cell>
          <cell r="Z17">
            <v>137.12</v>
          </cell>
          <cell r="AA17">
            <v>1645.44</v>
          </cell>
          <cell r="AB17">
            <v>0.06856</v>
          </cell>
        </row>
        <row r="18">
          <cell r="Y18">
            <v>150.845</v>
          </cell>
          <cell r="Z18">
            <v>156.06</v>
          </cell>
          <cell r="AA18">
            <v>1872.72</v>
          </cell>
          <cell r="AB18">
            <v>0.0749088</v>
          </cell>
        </row>
        <row r="19">
          <cell r="Y19">
            <v>179.32</v>
          </cell>
          <cell r="Z19">
            <v>187.16</v>
          </cell>
          <cell r="AA19">
            <v>2245.92</v>
          </cell>
          <cell r="AB19">
            <v>0.056148</v>
          </cell>
        </row>
        <row r="20">
          <cell r="Y20">
            <v>231.12</v>
          </cell>
          <cell r="Z20">
            <v>242.46</v>
          </cell>
          <cell r="AA20">
            <v>2909.52</v>
          </cell>
          <cell r="AB20">
            <v>0.048492</v>
          </cell>
        </row>
        <row r="21">
          <cell r="Y21">
            <v>276.92</v>
          </cell>
          <cell r="Z21">
            <v>291.76</v>
          </cell>
          <cell r="AA21">
            <v>3501.12</v>
          </cell>
          <cell r="AB21">
            <v>0.043764</v>
          </cell>
        </row>
        <row r="22">
          <cell r="Y22">
            <v>324.72</v>
          </cell>
          <cell r="Z22">
            <v>343.06</v>
          </cell>
          <cell r="AA22">
            <v>4116.72</v>
          </cell>
          <cell r="AB22">
            <v>0.0411672</v>
          </cell>
        </row>
        <row r="23">
          <cell r="Y23">
            <v>458.72</v>
          </cell>
          <cell r="Z23">
            <v>485.81</v>
          </cell>
          <cell r="AA23">
            <v>5829.72</v>
          </cell>
          <cell r="AB23">
            <v>0.0388648</v>
          </cell>
        </row>
        <row r="24">
          <cell r="Y24">
            <v>549.22</v>
          </cell>
          <cell r="Z24">
            <v>585.06</v>
          </cell>
          <cell r="AA24">
            <v>7020.72</v>
          </cell>
          <cell r="AB24">
            <v>0.0351036</v>
          </cell>
        </row>
        <row r="25">
          <cell r="Y25">
            <v>673.22</v>
          </cell>
          <cell r="Z25">
            <v>726.56</v>
          </cell>
          <cell r="AA25">
            <v>8718.72</v>
          </cell>
          <cell r="AB25">
            <v>0.0290624</v>
          </cell>
        </row>
        <row r="26">
          <cell r="Y26">
            <v>912.886666666667</v>
          </cell>
          <cell r="Z26">
            <v>1001.22666666667</v>
          </cell>
          <cell r="AA26">
            <v>12014.72</v>
          </cell>
          <cell r="AB26">
            <v>0.02402944</v>
          </cell>
        </row>
        <row r="28">
          <cell r="Y28">
            <v>124.08</v>
          </cell>
          <cell r="Z28">
            <v>129.12</v>
          </cell>
          <cell r="AA28">
            <v>1549.44</v>
          </cell>
          <cell r="AB28">
            <v>0.06456</v>
          </cell>
        </row>
        <row r="29">
          <cell r="Y29">
            <v>139.845</v>
          </cell>
          <cell r="Z29">
            <v>145.06</v>
          </cell>
          <cell r="AA29">
            <v>1740.72</v>
          </cell>
          <cell r="AB29">
            <v>0.0696288</v>
          </cell>
        </row>
        <row r="30">
          <cell r="Y30">
            <v>170.32</v>
          </cell>
          <cell r="Z30">
            <v>178.16</v>
          </cell>
          <cell r="AA30">
            <v>2137.92</v>
          </cell>
          <cell r="AB30">
            <v>0.053448</v>
          </cell>
        </row>
        <row r="31">
          <cell r="Y31">
            <v>215.12</v>
          </cell>
          <cell r="Z31">
            <v>226.46</v>
          </cell>
          <cell r="AA31">
            <v>2717.52</v>
          </cell>
          <cell r="AB31">
            <v>0.045292</v>
          </cell>
        </row>
        <row r="32">
          <cell r="Y32">
            <v>255.92</v>
          </cell>
          <cell r="Z32">
            <v>270.76</v>
          </cell>
          <cell r="AA32">
            <v>3249.12</v>
          </cell>
          <cell r="AB32">
            <v>0.040614</v>
          </cell>
        </row>
        <row r="33">
          <cell r="Y33">
            <v>302.72</v>
          </cell>
          <cell r="Z33">
            <v>321.06</v>
          </cell>
          <cell r="AA33">
            <v>3852.72</v>
          </cell>
          <cell r="AB33">
            <v>0.0385272</v>
          </cell>
        </row>
        <row r="34">
          <cell r="Y34">
            <v>438.72</v>
          </cell>
          <cell r="Z34">
            <v>465.81</v>
          </cell>
          <cell r="AA34">
            <v>5589.72</v>
          </cell>
          <cell r="AB34">
            <v>0.0372648</v>
          </cell>
        </row>
        <row r="35">
          <cell r="Y35">
            <v>509.22</v>
          </cell>
          <cell r="Z35">
            <v>545.06</v>
          </cell>
          <cell r="AA35">
            <v>6540.72</v>
          </cell>
          <cell r="AB35">
            <v>0.0327036</v>
          </cell>
        </row>
        <row r="36">
          <cell r="Y36">
            <v>652.22</v>
          </cell>
          <cell r="Z36">
            <v>705.56</v>
          </cell>
          <cell r="AA36">
            <v>8466.72</v>
          </cell>
          <cell r="AB36">
            <v>0.0282224</v>
          </cell>
        </row>
        <row r="37">
          <cell r="Y37">
            <v>889.886666666667</v>
          </cell>
          <cell r="Z37">
            <v>978.226666666667</v>
          </cell>
          <cell r="AA37">
            <v>11738.72</v>
          </cell>
          <cell r="AB37">
            <v>0.02347744</v>
          </cell>
        </row>
        <row r="39">
          <cell r="Y39">
            <v>182.96</v>
          </cell>
          <cell r="Z39">
            <v>188</v>
          </cell>
          <cell r="AA39">
            <v>2256</v>
          </cell>
          <cell r="AB39">
            <v>0.094</v>
          </cell>
        </row>
        <row r="40">
          <cell r="Y40">
            <v>203.725</v>
          </cell>
          <cell r="Z40">
            <v>208.94</v>
          </cell>
          <cell r="AA40">
            <v>2507.28</v>
          </cell>
          <cell r="AB40">
            <v>0.1002912</v>
          </cell>
        </row>
        <row r="41">
          <cell r="Y41">
            <v>241.2</v>
          </cell>
          <cell r="Z41">
            <v>249.04</v>
          </cell>
          <cell r="AA41">
            <v>2988.48</v>
          </cell>
          <cell r="AB41">
            <v>0.074712</v>
          </cell>
        </row>
        <row r="42">
          <cell r="Y42">
            <v>300</v>
          </cell>
          <cell r="Z42">
            <v>311.34</v>
          </cell>
          <cell r="AA42">
            <v>3736.08</v>
          </cell>
          <cell r="AB42">
            <v>0.062268</v>
          </cell>
        </row>
        <row r="43">
          <cell r="Y43">
            <v>353.8</v>
          </cell>
          <cell r="Z43">
            <v>368.64</v>
          </cell>
          <cell r="AA43">
            <v>4423.68</v>
          </cell>
          <cell r="AB43">
            <v>0.055296</v>
          </cell>
        </row>
        <row r="44">
          <cell r="Y44">
            <v>408.6</v>
          </cell>
          <cell r="Z44">
            <v>426.94</v>
          </cell>
          <cell r="AA44">
            <v>5123.28</v>
          </cell>
          <cell r="AB44">
            <v>0.0512328</v>
          </cell>
        </row>
        <row r="45">
          <cell r="Y45">
            <v>558.6</v>
          </cell>
          <cell r="Z45">
            <v>585.69</v>
          </cell>
          <cell r="AA45">
            <v>7028.28</v>
          </cell>
          <cell r="AB45">
            <v>0.0468552</v>
          </cell>
        </row>
        <row r="46">
          <cell r="Y46">
            <v>637.1</v>
          </cell>
          <cell r="Z46">
            <v>672.94</v>
          </cell>
          <cell r="AA46">
            <v>8075.28</v>
          </cell>
          <cell r="AB46">
            <v>0.0403764</v>
          </cell>
        </row>
        <row r="47">
          <cell r="Y47">
            <v>783.1</v>
          </cell>
          <cell r="Z47">
            <v>836.44</v>
          </cell>
          <cell r="AA47">
            <v>10037.28</v>
          </cell>
          <cell r="AB47">
            <v>0.0334576</v>
          </cell>
        </row>
        <row r="48">
          <cell r="Y48">
            <v>1025.76666666667</v>
          </cell>
          <cell r="Z48">
            <v>1114.10666666667</v>
          </cell>
          <cell r="AA48">
            <v>13369.28</v>
          </cell>
          <cell r="AB48">
            <v>0.02673856</v>
          </cell>
        </row>
        <row r="49">
          <cell r="AA49" t="str">
            <v>AVG</v>
          </cell>
          <cell r="AB49">
            <v>0.04451968</v>
          </cell>
        </row>
      </sheetData>
      <sheetData sheetId="8"/>
      <sheetData sheetId="9"/>
      <sheetData sheetId="10">
        <row r="16">
          <cell r="B16">
            <v>0.014</v>
          </cell>
        </row>
        <row r="17">
          <cell r="B17">
            <v>0.026</v>
          </cell>
        </row>
        <row r="27">
          <cell r="B27">
            <v>0.15</v>
          </cell>
        </row>
        <row r="28">
          <cell r="B28">
            <v>0.26</v>
          </cell>
        </row>
        <row r="29">
          <cell r="B29">
            <v>0.53</v>
          </cell>
        </row>
        <row r="30">
          <cell r="B30">
            <v>0.71</v>
          </cell>
        </row>
      </sheetData>
      <sheetData sheetId="11">
        <row r="27">
          <cell r="B27">
            <v>0.09</v>
          </cell>
        </row>
        <row r="28">
          <cell r="B28">
            <v>0.15</v>
          </cell>
        </row>
        <row r="39">
          <cell r="B39">
            <v>3.9</v>
          </cell>
        </row>
        <row r="40">
          <cell r="B40">
            <v>5.4</v>
          </cell>
        </row>
        <row r="41">
          <cell r="B41">
            <v>8.4</v>
          </cell>
        </row>
        <row r="42">
          <cell r="B42">
            <v>9.4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stimates"/>
      <sheetName val="Estimates (2)"/>
      <sheetName val="US Ranges Count"/>
      <sheetName val="Count By Coverage Tier"/>
      <sheetName val="Sheet1"/>
      <sheetName val="Sheet2"/>
    </sheetNames>
    <sheetDataSet>
      <sheetData sheetId="0"/>
      <sheetData sheetId="1"/>
      <sheetData sheetId="2"/>
      <sheetData sheetId="3">
        <row r="521">
          <cell r="H521">
            <v>214473</v>
          </cell>
        </row>
        <row r="788">
          <cell r="J788">
            <v>765450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2812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2" min="2" style="1" width="26.56"/>
    <col collapsed="false" customWidth="true" hidden="false" outlineLevel="0" max="3" min="3" style="0" width="31.99"/>
    <col collapsed="false" customWidth="true" hidden="false" outlineLevel="0" max="4" min="4" style="0" width="15.56"/>
    <col collapsed="false" customWidth="true" hidden="false" outlineLevel="0" max="5" min="5" style="0" width="10.13"/>
    <col collapsed="false" customWidth="true" hidden="false" outlineLevel="0" max="6" min="6" style="0" width="8.99"/>
    <col collapsed="false" customWidth="true" hidden="false" outlineLevel="0" max="7" min="7" style="0" width="16.28"/>
    <col collapsed="false" customWidth="true" hidden="false" outlineLevel="0" max="8" min="8" style="0" width="31.56"/>
  </cols>
  <sheetData>
    <row r="1" customFormat="false" ht="12.75" hidden="false" customHeight="false" outlineLevel="0" collapsed="false">
      <c r="A1" s="0" t="s">
        <v>0</v>
      </c>
    </row>
    <row r="3" customFormat="false" ht="55.5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/>
      <c r="G3" s="2" t="s">
        <v>6</v>
      </c>
      <c r="H3" s="2" t="s">
        <v>7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customFormat="false" ht="12.75" hidden="false" customHeight="false" outlineLevel="0" collapsed="false">
      <c r="A4" s="4" t="s">
        <v>8</v>
      </c>
      <c r="B4" s="5" t="n">
        <f aca="false">COUNT('[1]Count By Coverage Tier'!$J$2)</f>
        <v>1</v>
      </c>
      <c r="C4" s="6" t="n">
        <v>22033</v>
      </c>
      <c r="D4" s="6" t="n">
        <f aca="false">SUM(B4*C4)</f>
        <v>22033</v>
      </c>
      <c r="E4" s="7" t="n">
        <f aca="false">'[2]NETCO Adjustments (2)'!CC6</f>
        <v>0.071798</v>
      </c>
      <c r="F4" s="8" t="n">
        <f aca="false">SUM(E4+1)</f>
        <v>1.071798</v>
      </c>
      <c r="G4" s="9" t="n">
        <f aca="false">SUM(D4*F4)</f>
        <v>23614.925334</v>
      </c>
      <c r="H4" s="10" t="n">
        <f aca="false">SUM(G4-D4)</f>
        <v>1581.925334</v>
      </c>
    </row>
    <row r="5" customFormat="false" ht="12.75" hidden="false" customHeight="false" outlineLevel="0" collapsed="false">
      <c r="A5" s="4" t="s">
        <v>9</v>
      </c>
      <c r="B5" s="5" t="n">
        <f aca="false">COUNT('[1]Count By Coverage Tier'!$J$3:$J$18)</f>
        <v>16</v>
      </c>
      <c r="C5" s="6" t="n">
        <v>33318</v>
      </c>
      <c r="D5" s="6" t="n">
        <f aca="false">SUM(B5*C5)</f>
        <v>533088</v>
      </c>
      <c r="E5" s="7" t="n">
        <f aca="false">'[2]NETCO Adjustments (2)'!CC7</f>
        <v>0.0723904</v>
      </c>
      <c r="F5" s="8" t="n">
        <f aca="false">SUM(E5+1)</f>
        <v>1.0723904</v>
      </c>
      <c r="G5" s="9" t="n">
        <f aca="false">SUM(D5*F5)</f>
        <v>571678.4535552</v>
      </c>
      <c r="H5" s="10" t="n">
        <f aca="false">SUM(G5-D5)</f>
        <v>38590.4535552</v>
      </c>
    </row>
    <row r="6" customFormat="false" ht="12.75" hidden="false" customHeight="false" outlineLevel="0" collapsed="false">
      <c r="A6" s="4" t="s">
        <v>10</v>
      </c>
      <c r="B6" s="5" t="n">
        <f aca="false">COUNT('[1]Count By Coverage Tier'!$J$19:$J$125)</f>
        <v>107</v>
      </c>
      <c r="C6" s="6" t="n">
        <v>48312</v>
      </c>
      <c r="D6" s="6" t="n">
        <f aca="false">SUM(B6*C6)</f>
        <v>5169384</v>
      </c>
      <c r="E6" s="7" t="n">
        <f aca="false">'[2]NETCO Adjustments (2)'!CC8</f>
        <v>0.049522</v>
      </c>
      <c r="F6" s="8" t="n">
        <f aca="false">SUM(E6+1)</f>
        <v>1.049522</v>
      </c>
      <c r="G6" s="9" t="n">
        <f aca="false">SUM(D6*F6)</f>
        <v>5425382.234448</v>
      </c>
      <c r="H6" s="10" t="n">
        <f aca="false">SUM(G6-D6)</f>
        <v>255998.234448001</v>
      </c>
    </row>
    <row r="7" customFormat="false" ht="12.75" hidden="false" customHeight="false" outlineLevel="0" collapsed="false">
      <c r="A7" s="4" t="s">
        <v>11</v>
      </c>
      <c r="B7" s="5" t="n">
        <f aca="false">COUNT('[1]Count By Coverage Tier'!$J$126:$J$231)</f>
        <v>106</v>
      </c>
      <c r="C7" s="6" t="n">
        <v>69487</v>
      </c>
      <c r="D7" s="6" t="n">
        <f aca="false">SUM(B7*C7)</f>
        <v>7365622</v>
      </c>
      <c r="E7" s="7" t="n">
        <f aca="false">'[2]NETCO Adjustments (2)'!CC9</f>
        <v>0.037784</v>
      </c>
      <c r="F7" s="8" t="n">
        <f aca="false">SUM(E7+1)</f>
        <v>1.037784</v>
      </c>
      <c r="G7" s="9" t="n">
        <f aca="false">SUM(D7*F7)</f>
        <v>7643924.661648</v>
      </c>
      <c r="H7" s="10" t="n">
        <f aca="false">SUM(G7-D7)</f>
        <v>278302.661648001</v>
      </c>
    </row>
    <row r="8" customFormat="false" ht="12.75" hidden="false" customHeight="false" outlineLevel="0" collapsed="false">
      <c r="A8" s="4" t="s">
        <v>12</v>
      </c>
      <c r="B8" s="5" t="n">
        <f aca="false">COUNT('[1]Count By Coverage Tier'!$J$232:$J$296)</f>
        <v>65</v>
      </c>
      <c r="C8" s="6" t="n">
        <v>87026</v>
      </c>
      <c r="D8" s="6" t="n">
        <f aca="false">SUM(B8*C8)</f>
        <v>5656690</v>
      </c>
      <c r="E8" s="7" t="n">
        <f aca="false">'[2]NETCO Adjustments (2)'!CC10</f>
        <v>0.031315</v>
      </c>
      <c r="F8" s="8" t="n">
        <f aca="false">SUM(E8+1)</f>
        <v>1.031315</v>
      </c>
      <c r="G8" s="9" t="n">
        <f aca="false">SUM(D8*F8)</f>
        <v>5833829.24735</v>
      </c>
      <c r="H8" s="10" t="n">
        <f aca="false">SUM(G8-D8)</f>
        <v>177139.24735</v>
      </c>
    </row>
    <row r="9" customFormat="false" ht="12.75" hidden="false" customHeight="false" outlineLevel="0" collapsed="false">
      <c r="A9" s="4" t="s">
        <v>13</v>
      </c>
      <c r="B9" s="5" t="n">
        <f aca="false">COUNT('[1]Count By Coverage Tier'!$J$297:$J$338)</f>
        <v>42</v>
      </c>
      <c r="C9" s="6" t="n">
        <v>117576</v>
      </c>
      <c r="D9" s="6" t="n">
        <f aca="false">SUM(B9*C9)</f>
        <v>4938192</v>
      </c>
      <c r="E9" s="7" t="n">
        <f aca="false">'[2]NETCO Adjustments (2)'!CC11</f>
        <v>0.0277936</v>
      </c>
      <c r="F9" s="8" t="n">
        <f aca="false">SUM(E9+1)</f>
        <v>1.0277936</v>
      </c>
      <c r="G9" s="9" t="n">
        <f aca="false">SUM(D9*F9)</f>
        <v>5075442.1331712</v>
      </c>
      <c r="H9" s="10" t="n">
        <f aca="false">SUM(G9-D9)</f>
        <v>137250.133171201</v>
      </c>
    </row>
    <row r="10" customFormat="false" ht="12.75" hidden="false" customHeight="false" outlineLevel="0" collapsed="false">
      <c r="A10" s="4" t="s">
        <v>14</v>
      </c>
      <c r="B10" s="5" t="n">
        <f aca="false">COUNT('[1]Count By Coverage Tier'!$J$339:$J$353)</f>
        <v>15</v>
      </c>
      <c r="C10" s="6" t="n">
        <v>163709</v>
      </c>
      <c r="D10" s="6" t="n">
        <f aca="false">SUM(B10*C10)</f>
        <v>2455635</v>
      </c>
      <c r="E10" s="7" t="n">
        <f aca="false">'[2]NETCO Adjustments (2)'!CC12</f>
        <v>0.0252984</v>
      </c>
      <c r="F10" s="8" t="n">
        <f aca="false">SUM(E10+1)</f>
        <v>1.0252984</v>
      </c>
      <c r="G10" s="9" t="n">
        <f aca="false">SUM(D10*F10)</f>
        <v>2517758.636484</v>
      </c>
      <c r="H10" s="10" t="n">
        <f aca="false">SUM(G10-D10)</f>
        <v>62123.6364839999</v>
      </c>
    </row>
    <row r="11" customFormat="false" ht="12.75" hidden="false" customHeight="false" outlineLevel="0" collapsed="false">
      <c r="A11" s="4" t="s">
        <v>15</v>
      </c>
      <c r="B11" s="5" t="n">
        <v>0</v>
      </c>
      <c r="C11" s="6" t="n">
        <v>213335</v>
      </c>
      <c r="D11" s="6" t="n">
        <f aca="false">SUM(B11*C11)</f>
        <v>0</v>
      </c>
      <c r="E11" s="7" t="n">
        <f aca="false">'[2]NETCO Adjustments (2)'!CC13</f>
        <v>0.0210808</v>
      </c>
      <c r="F11" s="8" t="n">
        <f aca="false">SUM(E11+1)</f>
        <v>1.0210808</v>
      </c>
      <c r="G11" s="9" t="n">
        <f aca="false">SUM(D11*F11)</f>
        <v>0</v>
      </c>
      <c r="H11" s="10" t="n">
        <f aca="false">SUM(G11-D11)</f>
        <v>0</v>
      </c>
    </row>
    <row r="12" customFormat="false" ht="12.75" hidden="false" customHeight="false" outlineLevel="0" collapsed="false">
      <c r="A12" s="4" t="s">
        <v>16</v>
      </c>
      <c r="B12" s="5" t="n">
        <v>0</v>
      </c>
      <c r="C12" s="6" t="n">
        <v>352500</v>
      </c>
      <c r="D12" s="6" t="n">
        <f aca="false">SUM(B12*C12)</f>
        <v>0</v>
      </c>
      <c r="E12" s="7" t="n">
        <f aca="false">'[2]NETCO Adjustments (2)'!CC14</f>
        <v>0.0173432</v>
      </c>
      <c r="F12" s="8" t="n">
        <f aca="false">SUM(E12+1)</f>
        <v>1.0173432</v>
      </c>
      <c r="G12" s="9" t="n">
        <f aca="false">SUM(D12*F12)</f>
        <v>0</v>
      </c>
      <c r="H12" s="10" t="n">
        <f aca="false">SUM(G12-D12)</f>
        <v>0</v>
      </c>
    </row>
    <row r="13" customFormat="false" ht="12.75" hidden="false" customHeight="false" outlineLevel="0" collapsed="false">
      <c r="A13" s="4" t="s">
        <v>17</v>
      </c>
      <c r="B13" s="5" t="n">
        <v>0</v>
      </c>
      <c r="C13" s="6" t="n">
        <v>750000</v>
      </c>
      <c r="D13" s="6" t="n">
        <f aca="false">SUM(B13*C13)</f>
        <v>0</v>
      </c>
      <c r="E13" s="7" t="n">
        <f aca="false">'[2]NETCO Adjustments (2)'!CC15</f>
        <v>0.01336112</v>
      </c>
      <c r="F13" s="8" t="n">
        <f aca="false">SUM(E13+1)</f>
        <v>1.01336112</v>
      </c>
      <c r="G13" s="9" t="n">
        <f aca="false">SUM(D13*F13)</f>
        <v>0</v>
      </c>
      <c r="H13" s="10" t="n">
        <f aca="false">SUM(G13-D13)</f>
        <v>0</v>
      </c>
    </row>
    <row r="14" customFormat="false" ht="13.5" hidden="false" customHeight="false" outlineLevel="0" collapsed="false">
      <c r="A14" s="11" t="s">
        <v>18</v>
      </c>
      <c r="B14" s="5" t="n">
        <f aca="false">SUM(B4:B13)</f>
        <v>352</v>
      </c>
      <c r="C14" s="4"/>
      <c r="D14" s="6" t="n">
        <f aca="false">SUM(D4:D13)</f>
        <v>26140644</v>
      </c>
      <c r="G14" s="12" t="n">
        <f aca="false">SUM(G4:G13)</f>
        <v>27091630.2919904</v>
      </c>
      <c r="H14" s="13" t="n">
        <f aca="false">SUM(G14-D14)</f>
        <v>950986.291990403</v>
      </c>
    </row>
    <row r="15" customFormat="false" ht="13.5" hidden="false" customHeight="false" outlineLevel="0" collapsed="false"/>
    <row r="16" customFormat="false" ht="55.5" hidden="false" customHeight="true" outlineLevel="0" collapsed="false">
      <c r="A16" s="2" t="s">
        <v>1</v>
      </c>
      <c r="B16" s="2" t="s">
        <v>2</v>
      </c>
      <c r="C16" s="2" t="s">
        <v>3</v>
      </c>
      <c r="D16" s="2" t="s">
        <v>4</v>
      </c>
      <c r="E16" s="3" t="s">
        <v>19</v>
      </c>
      <c r="F16" s="3"/>
      <c r="G16" s="2" t="s">
        <v>6</v>
      </c>
      <c r="H16" s="2" t="s">
        <v>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2.75" hidden="false" customHeight="false" outlineLevel="0" collapsed="false">
      <c r="A17" s="4" t="s">
        <v>8</v>
      </c>
      <c r="B17" s="5" t="n">
        <v>0</v>
      </c>
      <c r="C17" s="6" t="n">
        <v>22033</v>
      </c>
      <c r="D17" s="6" t="n">
        <f aca="false">SUM(B17*C17)</f>
        <v>0</v>
      </c>
      <c r="E17" s="7" t="n">
        <f aca="false">'[2]NETCO Adjustments (2)'!CC17</f>
        <v>0.028348</v>
      </c>
      <c r="F17" s="8" t="n">
        <f aca="false">SUM(E17+1)</f>
        <v>1.028348</v>
      </c>
      <c r="G17" s="9" t="n">
        <f aca="false">SUM(D17*F17)</f>
        <v>0</v>
      </c>
      <c r="H17" s="10" t="n">
        <f aca="false">SUM(G17-D17)</f>
        <v>0</v>
      </c>
    </row>
    <row r="18" customFormat="false" ht="12.75" hidden="false" customHeight="false" outlineLevel="0" collapsed="false">
      <c r="A18" s="4" t="s">
        <v>9</v>
      </c>
      <c r="B18" s="5" t="n">
        <f aca="false">COUNT('[1]Count By Coverage Tier'!$J$356:$J$358)</f>
        <v>3</v>
      </c>
      <c r="C18" s="6" t="n">
        <v>33318</v>
      </c>
      <c r="D18" s="6" t="n">
        <f aca="false">SUM(B18*C18)</f>
        <v>99954</v>
      </c>
      <c r="E18" s="7" t="n">
        <f aca="false">'[2]NETCO Adjustments (2)'!CC18</f>
        <v>0.0359584</v>
      </c>
      <c r="F18" s="8" t="n">
        <f aca="false">SUM(E18+1)</f>
        <v>1.0359584</v>
      </c>
      <c r="G18" s="9" t="n">
        <f aca="false">SUM(D18*F18)</f>
        <v>103548.1859136</v>
      </c>
      <c r="H18" s="10" t="n">
        <f aca="false">SUM(G18-D18)</f>
        <v>3594.1859136</v>
      </c>
    </row>
    <row r="19" customFormat="false" ht="12.75" hidden="false" customHeight="false" outlineLevel="0" collapsed="false">
      <c r="A19" s="4" t="s">
        <v>10</v>
      </c>
      <c r="B19" s="5" t="n">
        <f aca="false">COUNT('[1]Count By Coverage Tier'!$J$359:$J$377)</f>
        <v>19</v>
      </c>
      <c r="C19" s="6" t="n">
        <v>48312</v>
      </c>
      <c r="D19" s="6" t="n">
        <f aca="false">SUM(B19*C19)</f>
        <v>917928</v>
      </c>
      <c r="E19" s="7" t="n">
        <f aca="false">'[2]NETCO Adjustments (2)'!CC19</f>
        <v>0.028552</v>
      </c>
      <c r="F19" s="8" t="n">
        <f aca="false">SUM(E19+1)</f>
        <v>1.028552</v>
      </c>
      <c r="G19" s="9" t="n">
        <f aca="false">SUM(D19*F19)</f>
        <v>944136.680256</v>
      </c>
      <c r="H19" s="10" t="n">
        <f aca="false">SUM(G19-D19)</f>
        <v>26208.6802559999</v>
      </c>
    </row>
    <row r="20" customFormat="false" ht="12.75" hidden="false" customHeight="false" outlineLevel="0" collapsed="false">
      <c r="A20" s="4" t="s">
        <v>11</v>
      </c>
      <c r="B20" s="5" t="n">
        <f aca="false">COUNT('[1]Count By Coverage Tier'!$J$378:$J$414)</f>
        <v>37</v>
      </c>
      <c r="C20" s="6" t="n">
        <v>69487</v>
      </c>
      <c r="D20" s="6" t="n">
        <f aca="false">SUM(B20*C20)</f>
        <v>2571019</v>
      </c>
      <c r="E20" s="7" t="n">
        <f aca="false">'[2]NETCO Adjustments (2)'!CC20</f>
        <v>0.027204</v>
      </c>
      <c r="F20" s="8" t="n">
        <f aca="false">SUM(E20+1)</f>
        <v>1.027204</v>
      </c>
      <c r="G20" s="9" t="n">
        <f aca="false">SUM(D20*F20)</f>
        <v>2640961.000876</v>
      </c>
      <c r="H20" s="10" t="n">
        <f aca="false">SUM(G20-D20)</f>
        <v>69942.0008760002</v>
      </c>
    </row>
    <row r="21" customFormat="false" ht="12.75" hidden="false" customHeight="false" outlineLevel="0" collapsed="false">
      <c r="A21" s="4" t="s">
        <v>12</v>
      </c>
      <c r="B21" s="5" t="n">
        <f aca="false">COUNT('[1]Count By Coverage Tier'!$J$415:$J$438)</f>
        <v>24</v>
      </c>
      <c r="C21" s="6" t="n">
        <v>87026</v>
      </c>
      <c r="D21" s="6" t="n">
        <f aca="false">SUM(B21*C21)</f>
        <v>2088624</v>
      </c>
      <c r="E21" s="7" t="n">
        <f aca="false">'[2]NETCO Adjustments (2)'!CC21</f>
        <v>0.02563</v>
      </c>
      <c r="F21" s="8" t="n">
        <f aca="false">SUM(E21+1)</f>
        <v>1.02563</v>
      </c>
      <c r="G21" s="9" t="n">
        <f aca="false">SUM(D21*F21)</f>
        <v>2142155.43312</v>
      </c>
      <c r="H21" s="10" t="n">
        <f aca="false">SUM(G21-D21)</f>
        <v>53531.4331200002</v>
      </c>
    </row>
    <row r="22" customFormat="false" ht="12.75" hidden="false" customHeight="false" outlineLevel="0" collapsed="false">
      <c r="A22" s="4" t="s">
        <v>13</v>
      </c>
      <c r="B22" s="5" t="n">
        <f aca="false">COUNT('[1]Count By Coverage Tier'!$J$439:$J$456)</f>
        <v>18</v>
      </c>
      <c r="C22" s="6" t="n">
        <v>117576</v>
      </c>
      <c r="D22" s="6" t="n">
        <f aca="false">SUM(B22*C22)</f>
        <v>2116368</v>
      </c>
      <c r="E22" s="7" t="n">
        <f aca="false">'[2]NETCO Adjustments (2)'!CC22</f>
        <v>0.0249256</v>
      </c>
      <c r="F22" s="8" t="n">
        <f aca="false">SUM(E22+1)</f>
        <v>1.0249256</v>
      </c>
      <c r="G22" s="9" t="n">
        <f aca="false">SUM(D22*F22)</f>
        <v>2169119.7422208</v>
      </c>
      <c r="H22" s="10" t="n">
        <f aca="false">SUM(G22-D22)</f>
        <v>52751.7422207999</v>
      </c>
    </row>
    <row r="23" customFormat="false" ht="12.75" hidden="false" customHeight="false" outlineLevel="0" collapsed="false">
      <c r="A23" s="4" t="s">
        <v>14</v>
      </c>
      <c r="B23" s="5" t="n">
        <f aca="false">COUNT('[1]Count By Coverage Tier'!$J$457:$J$462)</f>
        <v>6</v>
      </c>
      <c r="C23" s="6" t="n">
        <v>163709</v>
      </c>
      <c r="D23" s="6" t="n">
        <f aca="false">SUM(B23*C23)</f>
        <v>982254</v>
      </c>
      <c r="E23" s="7" t="n">
        <f aca="false">'[2]NETCO Adjustments (2)'!CC23</f>
        <v>0.0251464</v>
      </c>
      <c r="F23" s="8" t="n">
        <f aca="false">SUM(E23+1)</f>
        <v>1.0251464</v>
      </c>
      <c r="G23" s="9" t="n">
        <f aca="false">SUM(D23*F23)</f>
        <v>1006954.1519856</v>
      </c>
      <c r="H23" s="10" t="n">
        <f aca="false">SUM(G23-D23)</f>
        <v>24700.1519855999</v>
      </c>
    </row>
    <row r="24" customFormat="false" ht="12.75" hidden="false" customHeight="false" outlineLevel="0" collapsed="false">
      <c r="A24" s="4" t="s">
        <v>15</v>
      </c>
      <c r="B24" s="5" t="n">
        <v>0</v>
      </c>
      <c r="C24" s="6" t="n">
        <v>213335</v>
      </c>
      <c r="D24" s="6" t="n">
        <f aca="false">SUM(B24*C24)</f>
        <v>0</v>
      </c>
      <c r="E24" s="7" t="n">
        <f aca="false">'[2]NETCO Adjustments (2)'!CC24</f>
        <v>0.0226468</v>
      </c>
      <c r="F24" s="8" t="n">
        <f aca="false">SUM(E24+1)</f>
        <v>1.0226468</v>
      </c>
      <c r="G24" s="9" t="n">
        <f aca="false">SUM(D24*F24)</f>
        <v>0</v>
      </c>
      <c r="H24" s="10" t="n">
        <f aca="false">SUM(G24-D24)</f>
        <v>0</v>
      </c>
    </row>
    <row r="25" customFormat="false" ht="12.75" hidden="false" customHeight="false" outlineLevel="0" collapsed="false">
      <c r="A25" s="4" t="s">
        <v>16</v>
      </c>
      <c r="B25" s="5" t="n">
        <v>0</v>
      </c>
      <c r="C25" s="6" t="n">
        <v>352500</v>
      </c>
      <c r="D25" s="6" t="n">
        <f aca="false">SUM(B25*C25)</f>
        <v>0</v>
      </c>
      <c r="E25" s="7" t="n">
        <f aca="false">'[2]NETCO Adjustments (2)'!CC25</f>
        <v>0.0178672</v>
      </c>
      <c r="F25" s="8" t="n">
        <f aca="false">SUM(E25+1)</f>
        <v>1.0178672</v>
      </c>
      <c r="G25" s="9" t="n">
        <f aca="false">SUM(D25*F25)</f>
        <v>0</v>
      </c>
      <c r="H25" s="10" t="n">
        <f aca="false">SUM(G25-D25)</f>
        <v>0</v>
      </c>
    </row>
    <row r="26" customFormat="false" ht="12.75" hidden="false" customHeight="false" outlineLevel="0" collapsed="false">
      <c r="A26" s="4" t="s">
        <v>17</v>
      </c>
      <c r="B26" s="5" t="n">
        <v>0</v>
      </c>
      <c r="C26" s="6" t="n">
        <v>750000</v>
      </c>
      <c r="D26" s="6" t="n">
        <f aca="false">SUM(B26*C26)</f>
        <v>0</v>
      </c>
      <c r="E26" s="7" t="n">
        <f aca="false">'[2]NETCO Adjustments (2)'!CC26</f>
        <v>0.01384352</v>
      </c>
      <c r="F26" s="8" t="n">
        <f aca="false">SUM(E26+1)</f>
        <v>1.01384352</v>
      </c>
      <c r="G26" s="9" t="n">
        <f aca="false">SUM(D26*F26)</f>
        <v>0</v>
      </c>
      <c r="H26" s="10" t="n">
        <f aca="false">SUM(G26-D26)</f>
        <v>0</v>
      </c>
    </row>
    <row r="27" customFormat="false" ht="13.5" hidden="false" customHeight="false" outlineLevel="0" collapsed="false">
      <c r="A27" s="11" t="s">
        <v>18</v>
      </c>
      <c r="B27" s="5" t="n">
        <f aca="false">SUM(B17:B26)</f>
        <v>107</v>
      </c>
      <c r="C27" s="4"/>
      <c r="D27" s="6" t="n">
        <f aca="false">SUM(D17:D26)</f>
        <v>8776147</v>
      </c>
      <c r="G27" s="12" t="n">
        <f aca="false">SUM(G17:G26)</f>
        <v>9006875.194372</v>
      </c>
      <c r="H27" s="13" t="n">
        <f aca="false">SUM(G27-D27)</f>
        <v>230728.194372</v>
      </c>
    </row>
    <row r="28" customFormat="false" ht="13.5" hidden="false" customHeight="false" outlineLevel="0" collapsed="false"/>
    <row r="29" customFormat="false" ht="55.5" hidden="false" customHeight="true" outlineLevel="0" collapsed="false">
      <c r="A29" s="2" t="s">
        <v>1</v>
      </c>
      <c r="B29" s="2" t="s">
        <v>2</v>
      </c>
      <c r="C29" s="2" t="s">
        <v>3</v>
      </c>
      <c r="D29" s="2" t="s">
        <v>4</v>
      </c>
      <c r="E29" s="3" t="s">
        <v>20</v>
      </c>
      <c r="F29" s="3"/>
      <c r="G29" s="2" t="s">
        <v>6</v>
      </c>
      <c r="H29" s="2" t="s">
        <v>7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4" t="s">
        <v>8</v>
      </c>
      <c r="B30" s="5" t="n">
        <v>0</v>
      </c>
      <c r="C30" s="6" t="n">
        <v>22033</v>
      </c>
      <c r="D30" s="6" t="n">
        <f aca="false">SUM(B30*C30)</f>
        <v>0</v>
      </c>
      <c r="E30" s="7" t="n">
        <f aca="false">'[2]NETCO Adjustments (2)'!CC28</f>
        <v>0.042438</v>
      </c>
      <c r="F30" s="8" t="n">
        <f aca="false">SUM(E30+1)</f>
        <v>1.042438</v>
      </c>
      <c r="G30" s="9" t="n">
        <f aca="false">SUM(D30*F30)</f>
        <v>0</v>
      </c>
      <c r="H30" s="10" t="n">
        <f aca="false">SUM(G30-D30)</f>
        <v>0</v>
      </c>
    </row>
    <row r="31" customFormat="false" ht="12.75" hidden="false" customHeight="false" outlineLevel="0" collapsed="false">
      <c r="A31" s="4" t="s">
        <v>9</v>
      </c>
      <c r="B31" s="5" t="n">
        <f aca="false">COUNT('[1]Count By Coverage Tier'!$J$465:$J$468)</f>
        <v>4</v>
      </c>
      <c r="C31" s="6" t="n">
        <v>33318</v>
      </c>
      <c r="D31" s="6" t="n">
        <f aca="false">SUM(B31*C31)</f>
        <v>133272</v>
      </c>
      <c r="E31" s="7" t="n">
        <f aca="false">'[2]NETCO Adjustments (2)'!CC29</f>
        <v>0.0480448</v>
      </c>
      <c r="F31" s="8" t="n">
        <f aca="false">SUM(E31+1)</f>
        <v>1.0480448</v>
      </c>
      <c r="G31" s="9" t="n">
        <f aca="false">SUM(D31*F31)</f>
        <v>139675.0265856</v>
      </c>
      <c r="H31" s="10" t="n">
        <f aca="false">SUM(G31-D31)</f>
        <v>6403.02658559999</v>
      </c>
    </row>
    <row r="32" customFormat="false" ht="12.75" hidden="false" customHeight="false" outlineLevel="0" collapsed="false">
      <c r="A32" s="4" t="s">
        <v>10</v>
      </c>
      <c r="B32" s="5" t="n">
        <f aca="false">COUNT('[1]Count By Coverage Tier'!$J$469:$J$481)</f>
        <v>13</v>
      </c>
      <c r="C32" s="6" t="n">
        <v>48312</v>
      </c>
      <c r="D32" s="6" t="n">
        <f aca="false">SUM(B32*C32)</f>
        <v>628056</v>
      </c>
      <c r="E32" s="7" t="n">
        <f aca="false">'[2]NETCO Adjustments (2)'!CC30</f>
        <v>0.036706</v>
      </c>
      <c r="F32" s="8" t="n">
        <f aca="false">SUM(E32+1)</f>
        <v>1.036706</v>
      </c>
      <c r="G32" s="9" t="n">
        <f aca="false">SUM(D32*F32)</f>
        <v>651109.423536</v>
      </c>
      <c r="H32" s="10" t="n">
        <f aca="false">SUM(G32-D32)</f>
        <v>23053.423536</v>
      </c>
    </row>
    <row r="33" customFormat="false" ht="12.75" hidden="false" customHeight="false" outlineLevel="0" collapsed="false">
      <c r="A33" s="4" t="s">
        <v>11</v>
      </c>
      <c r="B33" s="5" t="n">
        <f aca="false">COUNT('[1]Count By Coverage Tier'!$J$482:$J$497)</f>
        <v>16</v>
      </c>
      <c r="C33" s="6" t="n">
        <v>69487</v>
      </c>
      <c r="D33" s="6" t="n">
        <f aca="false">SUM(B33*C33)</f>
        <v>1111792</v>
      </c>
      <c r="E33" s="7" t="n">
        <f aca="false">'[2]NETCO Adjustments (2)'!CC31</f>
        <v>0.03124</v>
      </c>
      <c r="F33" s="8" t="n">
        <f aca="false">SUM(E33+1)</f>
        <v>1.03124</v>
      </c>
      <c r="G33" s="9" t="n">
        <f aca="false">SUM(D33*F33)</f>
        <v>1146524.38208</v>
      </c>
      <c r="H33" s="10" t="n">
        <f aca="false">SUM(G33-D33)</f>
        <v>34732.3820799999</v>
      </c>
    </row>
    <row r="34" customFormat="false" ht="12.75" hidden="false" customHeight="false" outlineLevel="0" collapsed="false">
      <c r="A34" s="4" t="s">
        <v>12</v>
      </c>
      <c r="B34" s="5" t="n">
        <f aca="false">COUNT('[1]Count By Coverage Tier'!$J$498:$J$508)</f>
        <v>11</v>
      </c>
      <c r="C34" s="6" t="n">
        <v>87026</v>
      </c>
      <c r="D34" s="6" t="n">
        <f aca="false">SUM(B34*C34)</f>
        <v>957286</v>
      </c>
      <c r="E34" s="7" t="n">
        <f aca="false">'[2]NETCO Adjustments (2)'!CC32</f>
        <v>0.027907</v>
      </c>
      <c r="F34" s="8" t="n">
        <f aca="false">SUM(E34+1)</f>
        <v>1.027907</v>
      </c>
      <c r="G34" s="9" t="n">
        <f aca="false">SUM(D34*F34)</f>
        <v>984000.980402</v>
      </c>
      <c r="H34" s="10" t="n">
        <f aca="false">SUM(G34-D34)</f>
        <v>26714.9804019999</v>
      </c>
    </row>
    <row r="35" customFormat="false" ht="12.75" hidden="false" customHeight="false" outlineLevel="0" collapsed="false">
      <c r="A35" s="4" t="s">
        <v>13</v>
      </c>
      <c r="B35" s="5" t="n">
        <f aca="false">COUNT('[1]Count By Coverage Tier'!$J$509:$J$514)</f>
        <v>6</v>
      </c>
      <c r="C35" s="6" t="n">
        <v>117576</v>
      </c>
      <c r="D35" s="6" t="n">
        <f aca="false">SUM(B35*C35)</f>
        <v>705456</v>
      </c>
      <c r="E35" s="7" t="n">
        <f aca="false">'[2]NETCO Adjustments (2)'!CC33</f>
        <v>0.0266272</v>
      </c>
      <c r="F35" s="8" t="n">
        <f aca="false">SUM(E35+1)</f>
        <v>1.0266272</v>
      </c>
      <c r="G35" s="9" t="n">
        <f aca="false">SUM(D35*F35)</f>
        <v>724240.3180032</v>
      </c>
      <c r="H35" s="10" t="n">
        <f aca="false">SUM(G35-D35)</f>
        <v>18784.3180032</v>
      </c>
    </row>
    <row r="36" customFormat="false" ht="12.75" hidden="false" customHeight="false" outlineLevel="0" collapsed="false">
      <c r="A36" s="4" t="s">
        <v>14</v>
      </c>
      <c r="B36" s="5" t="n">
        <f aca="false">COUNT('[1]Count By Coverage Tier'!$J$515:$J$520)</f>
        <v>6</v>
      </c>
      <c r="C36" s="6" t="n">
        <v>163709</v>
      </c>
      <c r="D36" s="6" t="n">
        <f aca="false">SUM(B36*C36)</f>
        <v>982254</v>
      </c>
      <c r="E36" s="7" t="n">
        <f aca="false">'[2]NETCO Adjustments (2)'!CC34</f>
        <v>0.0264408</v>
      </c>
      <c r="F36" s="8" t="n">
        <f aca="false">SUM(E36+1)</f>
        <v>1.0264408</v>
      </c>
      <c r="G36" s="9" t="n">
        <f aca="false">SUM(D36*F36)</f>
        <v>1008225.5815632</v>
      </c>
      <c r="H36" s="10" t="n">
        <f aca="false">SUM(G36-D36)</f>
        <v>25971.5815632</v>
      </c>
    </row>
    <row r="37" customFormat="false" ht="12.75" hidden="false" customHeight="false" outlineLevel="0" collapsed="false">
      <c r="A37" s="4" t="s">
        <v>15</v>
      </c>
      <c r="B37" s="5" t="n">
        <f aca="false">COUNT('[1]Count By Coverage Tier'!$J$521)</f>
        <v>1</v>
      </c>
      <c r="C37" s="6" t="n">
        <v>213335</v>
      </c>
      <c r="D37" s="6" t="n">
        <f aca="false">SUM(B37*C37)</f>
        <v>213335</v>
      </c>
      <c r="E37" s="7" t="n">
        <f aca="false">'[2]NETCO Adjustments (2)'!CC35</f>
        <v>0.0224176</v>
      </c>
      <c r="F37" s="8" t="n">
        <f aca="false">SUM(E37+1)</f>
        <v>1.0224176</v>
      </c>
      <c r="G37" s="9" t="n">
        <f aca="false">SUM(D37*F37)</f>
        <v>218117.458696</v>
      </c>
      <c r="H37" s="10" t="n">
        <f aca="false">SUM(G37-D37)</f>
        <v>4782.45869600002</v>
      </c>
    </row>
    <row r="38" customFormat="false" ht="12.75" hidden="false" customHeight="false" outlineLevel="0" collapsed="false">
      <c r="A38" s="4" t="s">
        <v>16</v>
      </c>
      <c r="B38" s="5" t="n">
        <v>0</v>
      </c>
      <c r="C38" s="6" t="n">
        <v>352500</v>
      </c>
      <c r="D38" s="6" t="n">
        <f aca="false">SUM(B38*C38)</f>
        <v>0</v>
      </c>
      <c r="E38" s="7" t="n">
        <f aca="false">'[2]NETCO Adjustments (2)'!CC36</f>
        <v>0.0184744</v>
      </c>
      <c r="F38" s="8" t="n">
        <f aca="false">SUM(E38+1)</f>
        <v>1.0184744</v>
      </c>
      <c r="G38" s="9" t="n">
        <f aca="false">SUM(D38*F38)</f>
        <v>0</v>
      </c>
      <c r="H38" s="10" t="n">
        <f aca="false">SUM(G38-D38)</f>
        <v>0</v>
      </c>
    </row>
    <row r="39" customFormat="false" ht="12.75" hidden="false" customHeight="false" outlineLevel="0" collapsed="false">
      <c r="A39" s="4" t="s">
        <v>17</v>
      </c>
      <c r="B39" s="5" t="n">
        <v>0</v>
      </c>
      <c r="C39" s="6" t="n">
        <v>750000</v>
      </c>
      <c r="D39" s="6" t="n">
        <f aca="false">SUM(B39*C39)</f>
        <v>0</v>
      </c>
      <c r="E39" s="7" t="n">
        <f aca="false">'[2]NETCO Adjustments (2)'!CC37</f>
        <v>0.01415984</v>
      </c>
      <c r="F39" s="8" t="n">
        <f aca="false">SUM(E39+1)</f>
        <v>1.01415984</v>
      </c>
      <c r="G39" s="9" t="n">
        <f aca="false">SUM(D39*F39)</f>
        <v>0</v>
      </c>
      <c r="H39" s="10" t="n">
        <f aca="false">SUM(G39-D39)</f>
        <v>0</v>
      </c>
    </row>
    <row r="40" customFormat="false" ht="13.5" hidden="false" customHeight="false" outlineLevel="0" collapsed="false">
      <c r="A40" s="11" t="s">
        <v>18</v>
      </c>
      <c r="B40" s="5" t="n">
        <f aca="false">SUM(B30:B39)</f>
        <v>57</v>
      </c>
      <c r="C40" s="4"/>
      <c r="D40" s="6" t="n">
        <f aca="false">SUM(D30:D39)</f>
        <v>4731451</v>
      </c>
      <c r="G40" s="12" t="n">
        <f aca="false">SUM(G30:G39)</f>
        <v>4871893.170866</v>
      </c>
      <c r="H40" s="13" t="n">
        <f aca="false">SUM(G40-D40)</f>
        <v>140442.170866</v>
      </c>
    </row>
    <row r="41" customFormat="false" ht="13.5" hidden="false" customHeight="false" outlineLevel="0" collapsed="false"/>
    <row r="42" customFormat="false" ht="55.5" hidden="false" customHeight="true" outlineLevel="0" collapsed="false">
      <c r="A42" s="2" t="s">
        <v>1</v>
      </c>
      <c r="B42" s="2" t="s">
        <v>2</v>
      </c>
      <c r="C42" s="2" t="s">
        <v>3</v>
      </c>
      <c r="D42" s="2" t="s">
        <v>4</v>
      </c>
      <c r="E42" s="3" t="s">
        <v>21</v>
      </c>
      <c r="F42" s="3"/>
      <c r="G42" s="2" t="s">
        <v>6</v>
      </c>
      <c r="H42" s="2" t="s">
        <v>7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4" t="s">
        <v>8</v>
      </c>
      <c r="B43" s="5" t="n">
        <f aca="false">COUNT('[1]Count By Coverage Tier'!$J$524)</f>
        <v>1</v>
      </c>
      <c r="C43" s="6" t="n">
        <v>22033</v>
      </c>
      <c r="D43" s="6" t="n">
        <f aca="false">SUM(B43*C43)</f>
        <v>22033</v>
      </c>
      <c r="E43" s="7" t="n">
        <f aca="false">'[2]NETCO Adjustments (2)'!CC39</f>
        <v>0.00874800000000003</v>
      </c>
      <c r="F43" s="8" t="n">
        <f aca="false">SUM(E43+1)</f>
        <v>1.008748</v>
      </c>
      <c r="G43" s="9" t="n">
        <f aca="false">SUM(D43*F43)</f>
        <v>22225.744684</v>
      </c>
      <c r="H43" s="10" t="n">
        <f aca="false">SUM(G43-D43)</f>
        <v>192.744684000001</v>
      </c>
    </row>
    <row r="44" customFormat="false" ht="12.75" hidden="false" customHeight="false" outlineLevel="0" collapsed="false">
      <c r="A44" s="4" t="s">
        <v>9</v>
      </c>
      <c r="B44" s="5" t="n">
        <f aca="false">COUNT('[1]Count By Coverage Tier'!$J$525:$J$531)</f>
        <v>7</v>
      </c>
      <c r="C44" s="6" t="n">
        <v>33318</v>
      </c>
      <c r="D44" s="6" t="n">
        <f aca="false">SUM(B44*C44)</f>
        <v>233226</v>
      </c>
      <c r="E44" s="7" t="n">
        <f aca="false">'[2]NETCO Adjustments (2)'!CC40</f>
        <v>0.0181024</v>
      </c>
      <c r="F44" s="8" t="n">
        <f aca="false">SUM(E44+1)</f>
        <v>1.0181024</v>
      </c>
      <c r="G44" s="9" t="n">
        <f aca="false">SUM(D44*F44)</f>
        <v>237447.9503424</v>
      </c>
      <c r="H44" s="10" t="n">
        <f aca="false">SUM(G44-D44)</f>
        <v>4221.95034240003</v>
      </c>
    </row>
    <row r="45" customFormat="false" ht="12.75" hidden="false" customHeight="false" outlineLevel="0" collapsed="false">
      <c r="A45" s="4" t="s">
        <v>10</v>
      </c>
      <c r="B45" s="5" t="n">
        <f aca="false">COUNT('[1]Count By Coverage Tier'!$J$532:$J$560)</f>
        <v>29</v>
      </c>
      <c r="C45" s="6" t="n">
        <v>48312</v>
      </c>
      <c r="D45" s="6" t="n">
        <f aca="false">SUM(B45*C45)</f>
        <v>1401048</v>
      </c>
      <c r="E45" s="7" t="n">
        <f aca="false">'[2]NETCO Adjustments (2)'!CC41</f>
        <v>0.020092</v>
      </c>
      <c r="F45" s="8" t="n">
        <f aca="false">SUM(E45+1)</f>
        <v>1.020092</v>
      </c>
      <c r="G45" s="9" t="n">
        <f aca="false">SUM(D45*F45)</f>
        <v>1429197.856416</v>
      </c>
      <c r="H45" s="10" t="n">
        <f aca="false">SUM(G45-D45)</f>
        <v>28149.8564160001</v>
      </c>
    </row>
    <row r="46" customFormat="false" ht="12.75" hidden="false" customHeight="false" outlineLevel="0" collapsed="false">
      <c r="A46" s="4" t="s">
        <v>11</v>
      </c>
      <c r="B46" s="5" t="n">
        <f aca="false">COUNT('[1]Count By Coverage Tier'!$J$561:$J$611)</f>
        <v>51</v>
      </c>
      <c r="C46" s="6" t="n">
        <v>69487</v>
      </c>
      <c r="D46" s="6" t="n">
        <f aca="false">SUM(B46*C46)</f>
        <v>3543837</v>
      </c>
      <c r="E46" s="7" t="n">
        <f aca="false">'[2]NETCO Adjustments (2)'!CC42</f>
        <v>0.022964</v>
      </c>
      <c r="F46" s="8" t="n">
        <f aca="false">SUM(E46+1)</f>
        <v>1.022964</v>
      </c>
      <c r="G46" s="9" t="n">
        <f aca="false">SUM(D46*F46)</f>
        <v>3625217.672868</v>
      </c>
      <c r="H46" s="10" t="n">
        <f aca="false">SUM(G46-D46)</f>
        <v>81380.6728679999</v>
      </c>
    </row>
    <row r="47" customFormat="false" ht="12.75" hidden="false" customHeight="false" outlineLevel="0" collapsed="false">
      <c r="A47" s="4" t="s">
        <v>12</v>
      </c>
      <c r="B47" s="5" t="n">
        <f aca="false">COUNT('[1]Count By Coverage Tier'!$J$612:$J$662)</f>
        <v>51</v>
      </c>
      <c r="C47" s="6" t="n">
        <v>87026</v>
      </c>
      <c r="D47" s="6" t="n">
        <f aca="false">SUM(B47*C47)</f>
        <v>4438326</v>
      </c>
      <c r="E47" s="7" t="n">
        <f aca="false">'[2]NETCO Adjustments (2)'!CC43</f>
        <v>0.02365</v>
      </c>
      <c r="F47" s="8" t="n">
        <f aca="false">SUM(E47+1)</f>
        <v>1.02365</v>
      </c>
      <c r="G47" s="9" t="n">
        <f aca="false">SUM(D47*F47)</f>
        <v>4543292.4099</v>
      </c>
      <c r="H47" s="10" t="n">
        <f aca="false">SUM(G47-D47)</f>
        <v>104966.409899999</v>
      </c>
    </row>
    <row r="48" customFormat="false" ht="12.75" hidden="false" customHeight="false" outlineLevel="0" collapsed="false">
      <c r="A48" s="4" t="s">
        <v>13</v>
      </c>
      <c r="B48" s="5" t="n">
        <f aca="false">COUNT('[1]Count By Coverage Tier'!$J$663:$J$739)</f>
        <v>77</v>
      </c>
      <c r="C48" s="6" t="n">
        <v>117576</v>
      </c>
      <c r="D48" s="6" t="n">
        <f aca="false">SUM(B48*C48)</f>
        <v>9053352</v>
      </c>
      <c r="E48" s="7" t="n">
        <f aca="false">'[2]NETCO Adjustments (2)'!CC44</f>
        <v>0.0241816</v>
      </c>
      <c r="F48" s="8" t="n">
        <f aca="false">SUM(E48+1)</f>
        <v>1.0241816</v>
      </c>
      <c r="G48" s="9" t="n">
        <f aca="false">SUM(D48*F48)</f>
        <v>9272276.5367232</v>
      </c>
      <c r="H48" s="10" t="n">
        <f aca="false">SUM(G48-D48)</f>
        <v>218924.536723198</v>
      </c>
    </row>
    <row r="49" customFormat="false" ht="12.75" hidden="false" customHeight="false" outlineLevel="0" collapsed="false">
      <c r="A49" s="4" t="s">
        <v>14</v>
      </c>
      <c r="B49" s="5" t="n">
        <f aca="false">COUNT('[1]Count By Coverage Tier'!$J$740:$J$771)</f>
        <v>32</v>
      </c>
      <c r="C49" s="6" t="n">
        <v>163709</v>
      </c>
      <c r="D49" s="6" t="n">
        <f aca="false">SUM(B49*C49)</f>
        <v>5238688</v>
      </c>
      <c r="E49" s="7" t="n">
        <f aca="false">'[2]NETCO Adjustments (2)'!CC45</f>
        <v>0.0259304</v>
      </c>
      <c r="F49" s="8" t="n">
        <f aca="false">SUM(E49+1)</f>
        <v>1.0259304</v>
      </c>
      <c r="G49" s="9" t="n">
        <f aca="false">SUM(D49*F49)</f>
        <v>5374529.2753152</v>
      </c>
      <c r="H49" s="10" t="n">
        <f aca="false">SUM(G49-D49)</f>
        <v>135841.2753152</v>
      </c>
    </row>
    <row r="50" customFormat="false" ht="12.75" hidden="false" customHeight="false" outlineLevel="0" collapsed="false">
      <c r="A50" s="4" t="s">
        <v>15</v>
      </c>
      <c r="B50" s="5" t="n">
        <f aca="false">COUNT('[1]Count By Coverage Tier'!$J$772:$J$783)</f>
        <v>12</v>
      </c>
      <c r="C50" s="6" t="n">
        <v>213335</v>
      </c>
      <c r="D50" s="6" t="n">
        <f aca="false">SUM(B50*C50)</f>
        <v>2560020</v>
      </c>
      <c r="E50" s="7" t="n">
        <f aca="false">'[2]NETCO Adjustments (2)'!CC46</f>
        <v>0.0225148</v>
      </c>
      <c r="F50" s="8" t="n">
        <f aca="false">SUM(E50+1)</f>
        <v>1.0225148</v>
      </c>
      <c r="G50" s="9" t="n">
        <f aca="false">SUM(D50*F50)</f>
        <v>2617658.338296</v>
      </c>
      <c r="H50" s="10" t="n">
        <f aca="false">SUM(G50-D50)</f>
        <v>57638.3382959999</v>
      </c>
    </row>
    <row r="51" customFormat="false" ht="12.75" hidden="false" customHeight="false" outlineLevel="0" collapsed="false">
      <c r="A51" s="4" t="s">
        <v>16</v>
      </c>
      <c r="B51" s="5" t="n">
        <f aca="false">COUNT('[1]Count By Coverage Tier'!$J$784:$J$787)</f>
        <v>4</v>
      </c>
      <c r="C51" s="6" t="n">
        <v>352500</v>
      </c>
      <c r="D51" s="6" t="n">
        <f aca="false">SUM(B51*C51)</f>
        <v>1410000</v>
      </c>
      <c r="E51" s="7" t="n">
        <f aca="false">'[2]NETCO Adjustments (2)'!CC47</f>
        <v>0.0186592</v>
      </c>
      <c r="F51" s="8" t="n">
        <f aca="false">SUM(E51+1)</f>
        <v>1.0186592</v>
      </c>
      <c r="G51" s="9" t="n">
        <f aca="false">SUM(D51*F51)</f>
        <v>1436309.472</v>
      </c>
      <c r="H51" s="10" t="n">
        <f aca="false">SUM(G51-D51)</f>
        <v>26309.4720000001</v>
      </c>
    </row>
    <row r="52" customFormat="false" ht="12.75" hidden="false" customHeight="false" outlineLevel="0" collapsed="false">
      <c r="A52" s="4" t="s">
        <v>17</v>
      </c>
      <c r="B52" s="5" t="n">
        <f aca="false">COUNT('[3]Count By Coverage Tier'!$J$788)</f>
        <v>1</v>
      </c>
      <c r="C52" s="6" t="n">
        <v>750000</v>
      </c>
      <c r="D52" s="6" t="n">
        <f aca="false">SUM(B52*C52)</f>
        <v>750000</v>
      </c>
      <c r="E52" s="7" t="n">
        <f aca="false">'[2]NETCO Adjustments (2)'!CC48</f>
        <v>0.01439072</v>
      </c>
      <c r="F52" s="8" t="n">
        <f aca="false">SUM(E52+1)</f>
        <v>1.01439072</v>
      </c>
      <c r="G52" s="9" t="n">
        <f aca="false">SUM(D52*F52)</f>
        <v>760793.04</v>
      </c>
      <c r="H52" s="10" t="n">
        <f aca="false">SUM(G52-D52)</f>
        <v>10793.0399999999</v>
      </c>
    </row>
    <row r="53" customFormat="false" ht="12.75" hidden="false" customHeight="false" outlineLevel="0" collapsed="false">
      <c r="A53" s="11" t="s">
        <v>18</v>
      </c>
      <c r="B53" s="5" t="n">
        <f aca="false">SUM(B43:B52)</f>
        <v>265</v>
      </c>
      <c r="C53" s="4"/>
      <c r="D53" s="6" t="n">
        <f aca="false">SUM(D43:D52)</f>
        <v>28650530</v>
      </c>
      <c r="G53" s="12" t="n">
        <f aca="false">SUM(G43:G52)</f>
        <v>29318948.2965448</v>
      </c>
      <c r="H53" s="14" t="n">
        <f aca="false">SUM(G53-D53)</f>
        <v>668418.296544798</v>
      </c>
    </row>
    <row r="54" customFormat="false" ht="12.75" hidden="false" customHeight="false" outlineLevel="0" collapsed="false">
      <c r="A54" s="15"/>
      <c r="B54" s="16"/>
      <c r="C54" s="17"/>
      <c r="D54" s="12"/>
      <c r="E54" s="17"/>
      <c r="F54" s="17"/>
      <c r="G54" s="12"/>
      <c r="H54" s="18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</row>
    <row r="55" customFormat="false" ht="13.5" hidden="false" customHeight="false" outlineLevel="0" collapsed="false">
      <c r="A55" s="15" t="s">
        <v>22</v>
      </c>
      <c r="B55" s="16" t="n">
        <f aca="false">SUM(B14+B27+B40+B53)</f>
        <v>781</v>
      </c>
      <c r="C55" s="17"/>
      <c r="D55" s="12"/>
      <c r="E55" s="17"/>
      <c r="F55" s="17"/>
      <c r="G55" s="12"/>
      <c r="H55" s="19" t="n">
        <f aca="false">SUM(H14+H27+H40+H53)</f>
        <v>1990574.9537732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</row>
    <row r="56" customFormat="false" ht="13.5" hidden="false" customHeight="false" outlineLevel="0" collapsed="false"/>
    <row r="57" customFormat="false" ht="13.5" hidden="false" customHeight="false" outlineLevel="0" collapsed="false">
      <c r="A57" s="0" t="s">
        <v>23</v>
      </c>
      <c r="H57" s="20" t="n">
        <f aca="false">SUM((H14+H27+H40+H53)/4)</f>
        <v>497643.7384433</v>
      </c>
    </row>
    <row r="58" customFormat="false" ht="13.5" hidden="false" customHeight="false" outlineLevel="0" collapsed="false"/>
    <row r="60" customFormat="false" ht="12.75" hidden="false" customHeight="false" outlineLevel="0" collapsed="false">
      <c r="A60" s="4" t="s">
        <v>8</v>
      </c>
      <c r="B60" s="21" t="n">
        <f aca="false">SUM(B4+B17+B30+B43)</f>
        <v>2</v>
      </c>
    </row>
    <row r="61" customFormat="false" ht="12.75" hidden="false" customHeight="false" outlineLevel="0" collapsed="false">
      <c r="A61" s="4" t="s">
        <v>9</v>
      </c>
      <c r="B61" s="21" t="n">
        <f aca="false">SUM(B5+B18+B31+B44)</f>
        <v>30</v>
      </c>
    </row>
    <row r="62" customFormat="false" ht="12.75" hidden="false" customHeight="false" outlineLevel="0" collapsed="false">
      <c r="A62" s="4" t="s">
        <v>10</v>
      </c>
      <c r="B62" s="21" t="n">
        <f aca="false">SUM(B6+B19+B32+B45)</f>
        <v>168</v>
      </c>
    </row>
    <row r="63" customFormat="false" ht="12.75" hidden="false" customHeight="false" outlineLevel="0" collapsed="false">
      <c r="A63" s="4" t="s">
        <v>11</v>
      </c>
      <c r="B63" s="21" t="n">
        <f aca="false">SUM(B7+B20+B33+B46)</f>
        <v>210</v>
      </c>
    </row>
    <row r="64" customFormat="false" ht="12.75" hidden="false" customHeight="false" outlineLevel="0" collapsed="false">
      <c r="A64" s="4" t="s">
        <v>12</v>
      </c>
      <c r="B64" s="21" t="n">
        <f aca="false">SUM(B8+B21+B34+B47)</f>
        <v>151</v>
      </c>
    </row>
    <row r="65" customFormat="false" ht="12.75" hidden="false" customHeight="false" outlineLevel="0" collapsed="false">
      <c r="A65" s="4" t="s">
        <v>13</v>
      </c>
      <c r="B65" s="21" t="n">
        <f aca="false">SUM(B9+B22+B35+B48)</f>
        <v>143</v>
      </c>
    </row>
    <row r="66" customFormat="false" ht="12.75" hidden="false" customHeight="false" outlineLevel="0" collapsed="false">
      <c r="A66" s="4" t="s">
        <v>14</v>
      </c>
      <c r="B66" s="21" t="n">
        <f aca="false">SUM(B10+B23+B36+B49)</f>
        <v>59</v>
      </c>
    </row>
    <row r="67" customFormat="false" ht="12.75" hidden="false" customHeight="false" outlineLevel="0" collapsed="false">
      <c r="A67" s="4" t="s">
        <v>15</v>
      </c>
      <c r="B67" s="21" t="n">
        <f aca="false">SUM(B11+B24+B37+B50)</f>
        <v>13</v>
      </c>
    </row>
    <row r="68" customFormat="false" ht="12.75" hidden="false" customHeight="false" outlineLevel="0" collapsed="false">
      <c r="A68" s="4" t="s">
        <v>16</v>
      </c>
      <c r="B68" s="21" t="n">
        <f aca="false">SUM(B12+B25+B38+B51)</f>
        <v>4</v>
      </c>
    </row>
    <row r="69" customFormat="false" ht="12.75" hidden="false" customHeight="false" outlineLevel="0" collapsed="false">
      <c r="A69" s="4" t="s">
        <v>17</v>
      </c>
      <c r="B69" s="21" t="n">
        <f aca="false">SUM(B13+B26+B39+B52)</f>
        <v>1</v>
      </c>
    </row>
    <row r="70" customFormat="false" ht="12.75" hidden="false" customHeight="false" outlineLevel="0" collapsed="false">
      <c r="B70" s="1" t="n">
        <f aca="false">SUM(B60:B69)</f>
        <v>781</v>
      </c>
    </row>
  </sheetData>
  <mergeCells count="4">
    <mergeCell ref="E3:F3"/>
    <mergeCell ref="E16:F16"/>
    <mergeCell ref="E29:F29"/>
    <mergeCell ref="E42:F42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&amp;C&amp;"Arial,Bold"&amp;18NETCO SALARY RANGE ESTIMATED DOLLARS FOR BENEFITS</oddHeader>
    <oddFooter>&amp;L&amp;F, &amp;A
&amp;D, &amp;T&amp;RPage&amp;P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K762" activeCellId="0" sqref="K76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13"/>
    <col collapsed="false" customWidth="true" hidden="false" outlineLevel="0" max="2" min="2" style="1" width="12.28"/>
    <col collapsed="false" customWidth="true" hidden="false" outlineLevel="0" max="4" min="3" style="191" width="11.56"/>
    <col collapsed="false" customWidth="true" hidden="false" outlineLevel="0" max="5" min="5" style="192" width="6.85"/>
    <col collapsed="false" customWidth="true" hidden="false" outlineLevel="0" max="6" min="6" style="1" width="3.7"/>
    <col collapsed="false" customWidth="true" hidden="false" outlineLevel="0" max="7" min="7" style="192" width="11.42"/>
    <col collapsed="false" customWidth="true" hidden="false" outlineLevel="0" max="8" min="8" style="191" width="14.56"/>
    <col collapsed="false" customWidth="true" hidden="false" outlineLevel="0" max="9" min="9" style="192" width="8.85"/>
    <col collapsed="false" customWidth="true" hidden="false" outlineLevel="0" max="10" min="10" style="191" width="11.56"/>
    <col collapsed="false" customWidth="false" hidden="false" outlineLevel="0" max="257" min="11" style="192" width="9.14"/>
  </cols>
  <sheetData>
    <row r="1" customFormat="false" ht="33" hidden="false" customHeight="true" outlineLevel="0" collapsed="false">
      <c r="A1" s="193" t="s">
        <v>107</v>
      </c>
      <c r="B1" s="193" t="s">
        <v>108</v>
      </c>
      <c r="C1" s="194" t="s">
        <v>109</v>
      </c>
      <c r="D1" s="194" t="s">
        <v>109</v>
      </c>
      <c r="E1" s="193" t="s">
        <v>110</v>
      </c>
      <c r="F1" s="193" t="s">
        <v>111</v>
      </c>
      <c r="G1" s="193" t="s">
        <v>112</v>
      </c>
      <c r="H1" s="194" t="s">
        <v>113</v>
      </c>
      <c r="I1" s="193" t="s">
        <v>114</v>
      </c>
      <c r="J1" s="194" t="s">
        <v>115</v>
      </c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12.75" hidden="false" customHeight="false" outlineLevel="0" collapsed="false">
      <c r="A2" s="5" t="n">
        <v>1</v>
      </c>
      <c r="B2" s="195" t="s">
        <v>116</v>
      </c>
      <c r="C2" s="196" t="s">
        <v>117</v>
      </c>
      <c r="D2" s="196" t="n">
        <f aca="false">SUM(C2*1)</f>
        <v>21000</v>
      </c>
      <c r="E2" s="197" t="n">
        <v>164.29</v>
      </c>
      <c r="F2" s="5" t="s">
        <v>57</v>
      </c>
      <c r="G2" s="198" t="n">
        <v>1.0655</v>
      </c>
      <c r="H2" s="196" t="n">
        <f aca="false">SUM(D2*G2)</f>
        <v>22375.5</v>
      </c>
      <c r="I2" s="198" t="n">
        <v>1.0718</v>
      </c>
      <c r="J2" s="196" t="n">
        <f aca="false">SUM(D2*I2)</f>
        <v>22507.8</v>
      </c>
    </row>
    <row r="3" customFormat="false" ht="12.75" hidden="false" customHeight="false" outlineLevel="0" collapsed="false">
      <c r="A3" s="5" t="n">
        <v>2</v>
      </c>
      <c r="B3" s="195" t="s">
        <v>116</v>
      </c>
      <c r="C3" s="196" t="s">
        <v>118</v>
      </c>
      <c r="D3" s="196" t="n">
        <f aca="false">SUM(C3*1)</f>
        <v>23508</v>
      </c>
      <c r="E3" s="197" t="n">
        <v>164.29</v>
      </c>
      <c r="F3" s="5" t="s">
        <v>57</v>
      </c>
      <c r="G3" s="198" t="n">
        <v>1.0655</v>
      </c>
      <c r="H3" s="196" t="n">
        <f aca="false">SUM(D3*G3)</f>
        <v>25047.774</v>
      </c>
      <c r="I3" s="198" t="n">
        <v>1.0718</v>
      </c>
      <c r="J3" s="196" t="n">
        <f aca="false">SUM(D3*I3)</f>
        <v>25195.8744</v>
      </c>
    </row>
    <row r="4" customFormat="false" ht="12.75" hidden="false" customHeight="false" outlineLevel="0" collapsed="false">
      <c r="A4" s="5" t="n">
        <v>3</v>
      </c>
      <c r="B4" s="195" t="s">
        <v>116</v>
      </c>
      <c r="C4" s="196" t="s">
        <v>119</v>
      </c>
      <c r="D4" s="196" t="n">
        <f aca="false">SUM(C4*1)</f>
        <v>28000</v>
      </c>
      <c r="E4" s="197" t="n">
        <v>164.29</v>
      </c>
      <c r="F4" s="5" t="s">
        <v>57</v>
      </c>
      <c r="G4" s="198" t="n">
        <v>1.0661</v>
      </c>
      <c r="H4" s="196" t="n">
        <f aca="false">SUM(D4*G4)</f>
        <v>29850.8</v>
      </c>
      <c r="I4" s="198" t="n">
        <v>1.0724</v>
      </c>
      <c r="J4" s="196" t="n">
        <f aca="false">SUM(D4*I4)</f>
        <v>30027.2</v>
      </c>
    </row>
    <row r="5" customFormat="false" ht="12.75" hidden="false" customHeight="false" outlineLevel="0" collapsed="false">
      <c r="A5" s="5" t="n">
        <v>4</v>
      </c>
      <c r="B5" s="195" t="s">
        <v>116</v>
      </c>
      <c r="C5" s="196" t="s">
        <v>120</v>
      </c>
      <c r="D5" s="196" t="n">
        <f aca="false">SUM(C5*1)</f>
        <v>28480</v>
      </c>
      <c r="E5" s="197" t="n">
        <v>140.51</v>
      </c>
      <c r="F5" s="199" t="s">
        <v>57</v>
      </c>
      <c r="G5" s="198" t="n">
        <v>1.0661</v>
      </c>
      <c r="H5" s="196" t="n">
        <f aca="false">SUM(D5*G5)</f>
        <v>30362.528</v>
      </c>
      <c r="I5" s="198" t="n">
        <v>1.0724</v>
      </c>
      <c r="J5" s="196" t="n">
        <f aca="false">SUM(D5*I5)</f>
        <v>30541.952</v>
      </c>
    </row>
    <row r="6" customFormat="false" ht="12.75" hidden="false" customHeight="false" outlineLevel="0" collapsed="false">
      <c r="A6" s="5" t="n">
        <v>5</v>
      </c>
      <c r="B6" s="195" t="s">
        <v>116</v>
      </c>
      <c r="C6" s="196" t="s">
        <v>121</v>
      </c>
      <c r="D6" s="196" t="n">
        <f aca="false">SUM(C6*1)</f>
        <v>28500</v>
      </c>
      <c r="E6" s="197" t="n">
        <v>164.29</v>
      </c>
      <c r="F6" s="5" t="s">
        <v>57</v>
      </c>
      <c r="G6" s="198" t="n">
        <v>1.0661</v>
      </c>
      <c r="H6" s="196" t="n">
        <f aca="false">SUM(D6*G6)</f>
        <v>30383.85</v>
      </c>
      <c r="I6" s="198" t="n">
        <v>1.0724</v>
      </c>
      <c r="J6" s="196" t="n">
        <f aca="false">SUM(D6*I6)</f>
        <v>30563.4</v>
      </c>
    </row>
    <row r="7" customFormat="false" ht="12.75" hidden="false" customHeight="false" outlineLevel="0" collapsed="false">
      <c r="A7" s="5" t="n">
        <v>6</v>
      </c>
      <c r="B7" s="195" t="s">
        <v>116</v>
      </c>
      <c r="C7" s="196" t="s">
        <v>122</v>
      </c>
      <c r="D7" s="196" t="n">
        <f aca="false">SUM(C7*1)</f>
        <v>28700</v>
      </c>
      <c r="E7" s="197" t="n">
        <v>164.29</v>
      </c>
      <c r="F7" s="5" t="s">
        <v>57</v>
      </c>
      <c r="G7" s="198" t="n">
        <v>1.0661</v>
      </c>
      <c r="H7" s="196" t="n">
        <f aca="false">SUM(D7*G7)</f>
        <v>30597.07</v>
      </c>
      <c r="I7" s="198" t="n">
        <v>1.0724</v>
      </c>
      <c r="J7" s="196" t="n">
        <f aca="false">SUM(D7*I7)</f>
        <v>30777.88</v>
      </c>
    </row>
    <row r="8" customFormat="false" ht="12.75" hidden="false" customHeight="false" outlineLevel="0" collapsed="false">
      <c r="A8" s="5" t="n">
        <v>7</v>
      </c>
      <c r="B8" s="195" t="s">
        <v>116</v>
      </c>
      <c r="C8" s="196" t="s">
        <v>123</v>
      </c>
      <c r="D8" s="196" t="n">
        <f aca="false">SUM(C8*1)</f>
        <v>32499.96</v>
      </c>
      <c r="E8" s="197" t="n">
        <v>164.29</v>
      </c>
      <c r="F8" s="5" t="s">
        <v>57</v>
      </c>
      <c r="G8" s="198" t="n">
        <v>1.0661</v>
      </c>
      <c r="H8" s="196" t="n">
        <f aca="false">SUM(D8*G8)</f>
        <v>34648.207356</v>
      </c>
      <c r="I8" s="198" t="n">
        <v>1.0724</v>
      </c>
      <c r="J8" s="196" t="n">
        <f aca="false">SUM(D8*I8)</f>
        <v>34852.957104</v>
      </c>
    </row>
    <row r="9" customFormat="false" ht="12.75" hidden="false" customHeight="false" outlineLevel="0" collapsed="false">
      <c r="A9" s="5" t="n">
        <v>8</v>
      </c>
      <c r="B9" s="195" t="s">
        <v>116</v>
      </c>
      <c r="C9" s="196" t="s">
        <v>124</v>
      </c>
      <c r="D9" s="196" t="n">
        <f aca="false">SUM(C9*1)</f>
        <v>33450</v>
      </c>
      <c r="E9" s="197" t="n">
        <v>164.29</v>
      </c>
      <c r="F9" s="5" t="s">
        <v>57</v>
      </c>
      <c r="G9" s="198" t="n">
        <v>1.0661</v>
      </c>
      <c r="H9" s="196" t="n">
        <f aca="false">SUM(D9*G9)</f>
        <v>35661.045</v>
      </c>
      <c r="I9" s="198" t="n">
        <v>1.0724</v>
      </c>
      <c r="J9" s="196" t="n">
        <f aca="false">SUM(D9*I9)</f>
        <v>35871.78</v>
      </c>
    </row>
    <row r="10" customFormat="false" ht="12.75" hidden="false" customHeight="false" outlineLevel="0" collapsed="false">
      <c r="A10" s="5" t="n">
        <v>9</v>
      </c>
      <c r="B10" s="195" t="s">
        <v>116</v>
      </c>
      <c r="C10" s="196" t="s">
        <v>125</v>
      </c>
      <c r="D10" s="196" t="n">
        <f aca="false">SUM(C10*1)</f>
        <v>33750</v>
      </c>
      <c r="E10" s="197" t="n">
        <v>121.17</v>
      </c>
      <c r="F10" s="199" t="s">
        <v>57</v>
      </c>
      <c r="G10" s="198" t="n">
        <v>1.0661</v>
      </c>
      <c r="H10" s="196" t="n">
        <f aca="false">SUM(D10*G10)</f>
        <v>35980.875</v>
      </c>
      <c r="I10" s="198" t="n">
        <v>1.0724</v>
      </c>
      <c r="J10" s="196" t="n">
        <f aca="false">SUM(D10*I10)</f>
        <v>36193.5</v>
      </c>
    </row>
    <row r="11" customFormat="false" ht="12.75" hidden="false" customHeight="false" outlineLevel="0" collapsed="false">
      <c r="A11" s="5" t="n">
        <v>10</v>
      </c>
      <c r="B11" s="195" t="s">
        <v>116</v>
      </c>
      <c r="C11" s="196" t="s">
        <v>126</v>
      </c>
      <c r="D11" s="196" t="n">
        <f aca="false">SUM(C11*1)</f>
        <v>35740.08</v>
      </c>
      <c r="E11" s="197" t="n">
        <v>164.29</v>
      </c>
      <c r="F11" s="5" t="s">
        <v>57</v>
      </c>
      <c r="G11" s="198" t="n">
        <v>1.0661</v>
      </c>
      <c r="H11" s="196" t="n">
        <f aca="false">SUM(D11*G11)</f>
        <v>38102.499288</v>
      </c>
      <c r="I11" s="198" t="n">
        <v>1.0724</v>
      </c>
      <c r="J11" s="196" t="n">
        <f aca="false">SUM(D11*I11)</f>
        <v>38327.661792</v>
      </c>
    </row>
    <row r="12" customFormat="false" ht="12.75" hidden="false" customHeight="false" outlineLevel="0" collapsed="false">
      <c r="A12" s="5" t="n">
        <v>11</v>
      </c>
      <c r="B12" s="195" t="s">
        <v>116</v>
      </c>
      <c r="C12" s="196" t="s">
        <v>127</v>
      </c>
      <c r="D12" s="196" t="n">
        <f aca="false">SUM(C12*1)</f>
        <v>36000</v>
      </c>
      <c r="E12" s="197" t="n">
        <v>144.03</v>
      </c>
      <c r="F12" s="199" t="s">
        <v>57</v>
      </c>
      <c r="G12" s="198" t="n">
        <v>1.0661</v>
      </c>
      <c r="H12" s="196" t="n">
        <f aca="false">SUM(D12*G12)</f>
        <v>38379.6</v>
      </c>
      <c r="I12" s="198" t="n">
        <v>1.0724</v>
      </c>
      <c r="J12" s="196" t="n">
        <f aca="false">SUM(D12*I12)</f>
        <v>38606.4</v>
      </c>
    </row>
    <row r="13" customFormat="false" ht="12.75" hidden="false" customHeight="false" outlineLevel="0" collapsed="false">
      <c r="A13" s="5" t="n">
        <v>12</v>
      </c>
      <c r="B13" s="195" t="s">
        <v>116</v>
      </c>
      <c r="C13" s="196" t="s">
        <v>127</v>
      </c>
      <c r="D13" s="196" t="n">
        <f aca="false">SUM(C13*1)</f>
        <v>36000</v>
      </c>
      <c r="E13" s="197" t="n">
        <v>164.29</v>
      </c>
      <c r="F13" s="5" t="s">
        <v>57</v>
      </c>
      <c r="G13" s="198" t="n">
        <v>1.0661</v>
      </c>
      <c r="H13" s="196" t="n">
        <f aca="false">SUM(D13*G13)</f>
        <v>38379.6</v>
      </c>
      <c r="I13" s="198" t="n">
        <v>1.0724</v>
      </c>
      <c r="J13" s="196" t="n">
        <f aca="false">SUM(D13*I13)</f>
        <v>38606.4</v>
      </c>
    </row>
    <row r="14" customFormat="false" ht="12.75" hidden="false" customHeight="false" outlineLevel="0" collapsed="false">
      <c r="A14" s="5" t="n">
        <v>13</v>
      </c>
      <c r="B14" s="195" t="s">
        <v>116</v>
      </c>
      <c r="C14" s="196" t="s">
        <v>127</v>
      </c>
      <c r="D14" s="196" t="n">
        <f aca="false">SUM(C14*1)</f>
        <v>36000</v>
      </c>
      <c r="E14" s="197" t="n">
        <v>164.29</v>
      </c>
      <c r="F14" s="5" t="s">
        <v>57</v>
      </c>
      <c r="G14" s="198" t="n">
        <v>1.0661</v>
      </c>
      <c r="H14" s="196" t="n">
        <f aca="false">SUM(D14*G14)</f>
        <v>38379.6</v>
      </c>
      <c r="I14" s="198" t="n">
        <v>1.0724</v>
      </c>
      <c r="J14" s="196" t="n">
        <f aca="false">SUM(D14*I14)</f>
        <v>38606.4</v>
      </c>
    </row>
    <row r="15" customFormat="false" ht="12.75" hidden="false" customHeight="false" outlineLevel="0" collapsed="false">
      <c r="A15" s="5" t="n">
        <v>14</v>
      </c>
      <c r="B15" s="195" t="s">
        <v>116</v>
      </c>
      <c r="C15" s="196" t="s">
        <v>127</v>
      </c>
      <c r="D15" s="196" t="n">
        <f aca="false">SUM(C15*1)</f>
        <v>36000</v>
      </c>
      <c r="E15" s="197" t="n">
        <v>164.29</v>
      </c>
      <c r="F15" s="5" t="s">
        <v>57</v>
      </c>
      <c r="G15" s="198" t="n">
        <v>1.0661</v>
      </c>
      <c r="H15" s="196" t="n">
        <f aca="false">SUM(D15*G15)</f>
        <v>38379.6</v>
      </c>
      <c r="I15" s="198" t="n">
        <v>1.0724</v>
      </c>
      <c r="J15" s="196" t="n">
        <f aca="false">SUM(D15*I15)</f>
        <v>38606.4</v>
      </c>
    </row>
    <row r="16" customFormat="false" ht="12.75" hidden="false" customHeight="false" outlineLevel="0" collapsed="false">
      <c r="A16" s="5" t="n">
        <v>15</v>
      </c>
      <c r="B16" s="195" t="s">
        <v>116</v>
      </c>
      <c r="C16" s="196" t="s">
        <v>128</v>
      </c>
      <c r="D16" s="196" t="n">
        <f aca="false">SUM(C16*1)</f>
        <v>36999.96</v>
      </c>
      <c r="E16" s="197" t="n">
        <v>164.29</v>
      </c>
      <c r="F16" s="5" t="s">
        <v>57</v>
      </c>
      <c r="G16" s="198" t="n">
        <v>1.0661</v>
      </c>
      <c r="H16" s="196" t="n">
        <f aca="false">SUM(D16*G16)</f>
        <v>39445.657356</v>
      </c>
      <c r="I16" s="198" t="n">
        <v>1.0724</v>
      </c>
      <c r="J16" s="196" t="n">
        <f aca="false">SUM(D16*I16)</f>
        <v>39678.757104</v>
      </c>
    </row>
    <row r="17" customFormat="false" ht="12.75" hidden="false" customHeight="false" outlineLevel="0" collapsed="false">
      <c r="A17" s="5" t="n">
        <v>16</v>
      </c>
      <c r="B17" s="195" t="s">
        <v>116</v>
      </c>
      <c r="C17" s="196" t="s">
        <v>129</v>
      </c>
      <c r="D17" s="196" t="n">
        <f aca="false">SUM(C17*1)</f>
        <v>37150</v>
      </c>
      <c r="E17" s="197" t="n">
        <v>164.29</v>
      </c>
      <c r="F17" s="5" t="s">
        <v>57</v>
      </c>
      <c r="G17" s="198" t="n">
        <v>1.0661</v>
      </c>
      <c r="H17" s="196" t="n">
        <f aca="false">SUM(D17*G17)</f>
        <v>39605.615</v>
      </c>
      <c r="I17" s="198" t="n">
        <v>1.0724</v>
      </c>
      <c r="J17" s="196" t="n">
        <f aca="false">SUM(D17*I17)</f>
        <v>39839.66</v>
      </c>
    </row>
    <row r="18" customFormat="false" ht="12.75" hidden="false" customHeight="false" outlineLevel="0" collapsed="false">
      <c r="A18" s="5" t="n">
        <v>17</v>
      </c>
      <c r="B18" s="195" t="s">
        <v>116</v>
      </c>
      <c r="C18" s="196" t="s">
        <v>130</v>
      </c>
      <c r="D18" s="196" t="n">
        <f aca="false">SUM(C18*1)</f>
        <v>37208</v>
      </c>
      <c r="E18" s="197" t="n">
        <v>100.13</v>
      </c>
      <c r="F18" s="199" t="s">
        <v>57</v>
      </c>
      <c r="G18" s="198" t="n">
        <v>1.0661</v>
      </c>
      <c r="H18" s="196" t="n">
        <f aca="false">SUM(D18*G18)</f>
        <v>39667.4488</v>
      </c>
      <c r="I18" s="198" t="n">
        <v>1.0724</v>
      </c>
      <c r="J18" s="196" t="n">
        <f aca="false">SUM(D18*I18)</f>
        <v>39901.8592</v>
      </c>
    </row>
    <row r="19" customFormat="false" ht="12.75" hidden="false" customHeight="false" outlineLevel="0" collapsed="false">
      <c r="A19" s="5" t="n">
        <v>18</v>
      </c>
      <c r="B19" s="195" t="s">
        <v>116</v>
      </c>
      <c r="C19" s="196" t="s">
        <v>131</v>
      </c>
      <c r="D19" s="196" t="n">
        <f aca="false">SUM(C19*1)</f>
        <v>38000</v>
      </c>
      <c r="E19" s="197" t="n">
        <v>164.29</v>
      </c>
      <c r="F19" s="5" t="s">
        <v>57</v>
      </c>
      <c r="G19" s="198" t="n">
        <v>1.0661</v>
      </c>
      <c r="H19" s="196" t="n">
        <f aca="false">SUM(D19*G19)</f>
        <v>40511.8</v>
      </c>
      <c r="I19" s="198" t="n">
        <v>1.0724</v>
      </c>
      <c r="J19" s="196" t="n">
        <f aca="false">SUM(D19*I19)</f>
        <v>40751.2</v>
      </c>
    </row>
    <row r="20" customFormat="false" ht="12.75" hidden="false" customHeight="false" outlineLevel="0" collapsed="false">
      <c r="A20" s="5" t="n">
        <v>19</v>
      </c>
      <c r="B20" s="195" t="s">
        <v>116</v>
      </c>
      <c r="C20" s="196" t="s">
        <v>131</v>
      </c>
      <c r="D20" s="196" t="n">
        <f aca="false">SUM(C20*1)</f>
        <v>38000</v>
      </c>
      <c r="E20" s="197" t="n">
        <v>164.29</v>
      </c>
      <c r="F20" s="5" t="s">
        <v>57</v>
      </c>
      <c r="G20" s="198" t="n">
        <v>1.0661</v>
      </c>
      <c r="H20" s="196" t="n">
        <f aca="false">SUM(D20*G20)</f>
        <v>40511.8</v>
      </c>
      <c r="I20" s="198" t="n">
        <v>1.0724</v>
      </c>
      <c r="J20" s="196" t="n">
        <f aca="false">SUM(D20*I20)</f>
        <v>40751.2</v>
      </c>
    </row>
    <row r="21" customFormat="false" ht="12.75" hidden="false" customHeight="false" outlineLevel="0" collapsed="false">
      <c r="A21" s="5" t="n">
        <v>20</v>
      </c>
      <c r="B21" s="195" t="s">
        <v>116</v>
      </c>
      <c r="C21" s="196" t="s">
        <v>132</v>
      </c>
      <c r="D21" s="196" t="n">
        <f aca="false">SUM(C21*1)</f>
        <v>39999.96</v>
      </c>
      <c r="E21" s="197" t="n">
        <v>164.29</v>
      </c>
      <c r="F21" s="5" t="s">
        <v>57</v>
      </c>
      <c r="G21" s="198" t="n">
        <v>1.0661</v>
      </c>
      <c r="H21" s="196" t="n">
        <f aca="false">SUM(D21*G21)</f>
        <v>42643.957356</v>
      </c>
      <c r="I21" s="198" t="n">
        <v>1.0724</v>
      </c>
      <c r="J21" s="196" t="n">
        <f aca="false">SUM(D21*I21)</f>
        <v>42895.957104</v>
      </c>
    </row>
    <row r="22" customFormat="false" ht="12.75" hidden="false" customHeight="false" outlineLevel="0" collapsed="false">
      <c r="A22" s="5" t="n">
        <v>21</v>
      </c>
      <c r="B22" s="195" t="s">
        <v>116</v>
      </c>
      <c r="C22" s="196" t="s">
        <v>133</v>
      </c>
      <c r="D22" s="196" t="n">
        <f aca="false">SUM(C22*1)</f>
        <v>40000</v>
      </c>
      <c r="E22" s="197" t="n">
        <v>88.32</v>
      </c>
      <c r="F22" s="199" t="s">
        <v>57</v>
      </c>
      <c r="G22" s="198" t="n">
        <v>1.0432</v>
      </c>
      <c r="H22" s="196" t="n">
        <f aca="false">SUM(D22*G22)</f>
        <v>41728</v>
      </c>
      <c r="I22" s="198" t="n">
        <v>1.0495</v>
      </c>
      <c r="J22" s="196" t="n">
        <f aca="false">SUM(D22*I22)</f>
        <v>41980</v>
      </c>
    </row>
    <row r="23" customFormat="false" ht="12.75" hidden="false" customHeight="false" outlineLevel="0" collapsed="false">
      <c r="A23" s="5" t="n">
        <v>22</v>
      </c>
      <c r="B23" s="195" t="s">
        <v>116</v>
      </c>
      <c r="C23" s="196" t="s">
        <v>133</v>
      </c>
      <c r="D23" s="196" t="n">
        <f aca="false">SUM(C23*1)</f>
        <v>40000</v>
      </c>
      <c r="E23" s="197" t="n">
        <v>164.29</v>
      </c>
      <c r="F23" s="5" t="s">
        <v>57</v>
      </c>
      <c r="G23" s="198" t="n">
        <v>1.0432</v>
      </c>
      <c r="H23" s="196" t="n">
        <f aca="false">SUM(D23*G23)</f>
        <v>41728</v>
      </c>
      <c r="I23" s="198" t="n">
        <v>1.0495</v>
      </c>
      <c r="J23" s="196" t="n">
        <f aca="false">SUM(D23*I23)</f>
        <v>41980</v>
      </c>
    </row>
    <row r="24" customFormat="false" ht="12.75" hidden="false" customHeight="false" outlineLevel="0" collapsed="false">
      <c r="A24" s="5" t="n">
        <v>23</v>
      </c>
      <c r="B24" s="195" t="s">
        <v>116</v>
      </c>
      <c r="C24" s="196" t="s">
        <v>133</v>
      </c>
      <c r="D24" s="196" t="n">
        <f aca="false">SUM(C24*1)</f>
        <v>40000</v>
      </c>
      <c r="E24" s="197" t="n">
        <v>164.29</v>
      </c>
      <c r="F24" s="5" t="s">
        <v>57</v>
      </c>
      <c r="G24" s="198" t="n">
        <v>1.0432</v>
      </c>
      <c r="H24" s="196" t="n">
        <f aca="false">SUM(D24*G24)</f>
        <v>41728</v>
      </c>
      <c r="I24" s="198" t="n">
        <v>1.0495</v>
      </c>
      <c r="J24" s="196" t="n">
        <f aca="false">SUM(D24*I24)</f>
        <v>41980</v>
      </c>
    </row>
    <row r="25" customFormat="false" ht="12.75" hidden="false" customHeight="false" outlineLevel="0" collapsed="false">
      <c r="A25" s="5" t="n">
        <v>24</v>
      </c>
      <c r="B25" s="195" t="s">
        <v>116</v>
      </c>
      <c r="C25" s="196" t="s">
        <v>133</v>
      </c>
      <c r="D25" s="196" t="n">
        <f aca="false">SUM(C25*1)</f>
        <v>40000</v>
      </c>
      <c r="E25" s="197" t="n">
        <v>164.29</v>
      </c>
      <c r="F25" s="5" t="s">
        <v>57</v>
      </c>
      <c r="G25" s="198" t="n">
        <v>1.0432</v>
      </c>
      <c r="H25" s="196" t="n">
        <f aca="false">SUM(D25*G25)</f>
        <v>41728</v>
      </c>
      <c r="I25" s="198" t="n">
        <v>1.0495</v>
      </c>
      <c r="J25" s="196" t="n">
        <f aca="false">SUM(D25*I25)</f>
        <v>41980</v>
      </c>
    </row>
    <row r="26" customFormat="false" ht="12.75" hidden="false" customHeight="false" outlineLevel="0" collapsed="false">
      <c r="A26" s="5" t="n">
        <v>25</v>
      </c>
      <c r="B26" s="195" t="s">
        <v>116</v>
      </c>
      <c r="C26" s="196" t="s">
        <v>134</v>
      </c>
      <c r="D26" s="196" t="n">
        <f aca="false">SUM(C26*1)</f>
        <v>40000.08</v>
      </c>
      <c r="E26" s="197" t="n">
        <v>164.29</v>
      </c>
      <c r="F26" s="5" t="s">
        <v>57</v>
      </c>
      <c r="G26" s="198" t="n">
        <v>1.0432</v>
      </c>
      <c r="H26" s="196" t="n">
        <f aca="false">SUM(D26*G26)</f>
        <v>41728.083456</v>
      </c>
      <c r="I26" s="198" t="n">
        <v>1.0495</v>
      </c>
      <c r="J26" s="196" t="n">
        <f aca="false">SUM(D26*I26)</f>
        <v>41980.08396</v>
      </c>
    </row>
    <row r="27" customFormat="false" ht="12.75" hidden="false" customHeight="false" outlineLevel="0" collapsed="false">
      <c r="A27" s="5" t="n">
        <v>26</v>
      </c>
      <c r="B27" s="195" t="s">
        <v>116</v>
      </c>
      <c r="C27" s="196" t="s">
        <v>135</v>
      </c>
      <c r="D27" s="196" t="n">
        <f aca="false">SUM(C27*1)</f>
        <v>40008</v>
      </c>
      <c r="E27" s="197" t="n">
        <v>139.77</v>
      </c>
      <c r="F27" s="199" t="s">
        <v>57</v>
      </c>
      <c r="G27" s="198" t="n">
        <v>1.0432</v>
      </c>
      <c r="H27" s="196" t="n">
        <f aca="false">SUM(D27*G27)</f>
        <v>41736.3456</v>
      </c>
      <c r="I27" s="198" t="n">
        <v>1.0495</v>
      </c>
      <c r="J27" s="196" t="n">
        <f aca="false">SUM(D27*I27)</f>
        <v>41988.396</v>
      </c>
    </row>
    <row r="28" customFormat="false" ht="12.75" hidden="false" customHeight="false" outlineLevel="0" collapsed="false">
      <c r="A28" s="5" t="n">
        <v>27</v>
      </c>
      <c r="B28" s="195" t="s">
        <v>116</v>
      </c>
      <c r="C28" s="196" t="s">
        <v>135</v>
      </c>
      <c r="D28" s="196" t="n">
        <f aca="false">SUM(C28*1)</f>
        <v>40008</v>
      </c>
      <c r="E28" s="197" t="n">
        <v>163.34</v>
      </c>
      <c r="F28" s="199" t="s">
        <v>57</v>
      </c>
      <c r="G28" s="198" t="n">
        <v>1.0432</v>
      </c>
      <c r="H28" s="196" t="n">
        <f aca="false">SUM(D28*G28)</f>
        <v>41736.3456</v>
      </c>
      <c r="I28" s="198" t="n">
        <v>1.0495</v>
      </c>
      <c r="J28" s="196" t="n">
        <f aca="false">SUM(D28*I28)</f>
        <v>41988.396</v>
      </c>
    </row>
    <row r="29" customFormat="false" ht="12.75" hidden="false" customHeight="false" outlineLevel="0" collapsed="false">
      <c r="A29" s="5" t="n">
        <v>28</v>
      </c>
      <c r="B29" s="195" t="s">
        <v>116</v>
      </c>
      <c r="C29" s="196" t="s">
        <v>135</v>
      </c>
      <c r="D29" s="196" t="n">
        <f aca="false">SUM(C29*1)</f>
        <v>40008</v>
      </c>
      <c r="E29" s="197" t="n">
        <v>164.29</v>
      </c>
      <c r="F29" s="5" t="s">
        <v>57</v>
      </c>
      <c r="G29" s="198" t="n">
        <v>1.0432</v>
      </c>
      <c r="H29" s="196" t="n">
        <f aca="false">SUM(D29*G29)</f>
        <v>41736.3456</v>
      </c>
      <c r="I29" s="198" t="n">
        <v>1.0495</v>
      </c>
      <c r="J29" s="196" t="n">
        <f aca="false">SUM(D29*I29)</f>
        <v>41988.396</v>
      </c>
    </row>
    <row r="30" customFormat="false" ht="12.75" hidden="false" customHeight="false" outlineLevel="0" collapsed="false">
      <c r="A30" s="5" t="n">
        <v>29</v>
      </c>
      <c r="B30" s="195" t="s">
        <v>116</v>
      </c>
      <c r="C30" s="196" t="s">
        <v>135</v>
      </c>
      <c r="D30" s="196" t="n">
        <f aca="false">SUM(C30*1)</f>
        <v>40008</v>
      </c>
      <c r="E30" s="197" t="n">
        <v>164.29</v>
      </c>
      <c r="F30" s="5" t="s">
        <v>57</v>
      </c>
      <c r="G30" s="198" t="n">
        <v>1.0432</v>
      </c>
      <c r="H30" s="196" t="n">
        <f aca="false">SUM(D30*G30)</f>
        <v>41736.3456</v>
      </c>
      <c r="I30" s="198" t="n">
        <v>1.0495</v>
      </c>
      <c r="J30" s="196" t="n">
        <f aca="false">SUM(D30*I30)</f>
        <v>41988.396</v>
      </c>
    </row>
    <row r="31" customFormat="false" ht="12.75" hidden="false" customHeight="false" outlineLevel="0" collapsed="false">
      <c r="A31" s="5" t="n">
        <v>30</v>
      </c>
      <c r="B31" s="195" t="s">
        <v>116</v>
      </c>
      <c r="C31" s="196" t="s">
        <v>135</v>
      </c>
      <c r="D31" s="196" t="n">
        <f aca="false">SUM(C31*1)</f>
        <v>40008</v>
      </c>
      <c r="E31" s="197" t="n">
        <v>164.29</v>
      </c>
      <c r="F31" s="5" t="s">
        <v>57</v>
      </c>
      <c r="G31" s="198" t="n">
        <v>1.0432</v>
      </c>
      <c r="H31" s="196" t="n">
        <f aca="false">SUM(D31*G31)</f>
        <v>41736.3456</v>
      </c>
      <c r="I31" s="198" t="n">
        <v>1.0495</v>
      </c>
      <c r="J31" s="196" t="n">
        <f aca="false">SUM(D31*I31)</f>
        <v>41988.396</v>
      </c>
    </row>
    <row r="32" customFormat="false" ht="12.75" hidden="false" customHeight="false" outlineLevel="0" collapsed="false">
      <c r="A32" s="5" t="n">
        <v>31</v>
      </c>
      <c r="B32" s="195" t="s">
        <v>116</v>
      </c>
      <c r="C32" s="196" t="s">
        <v>135</v>
      </c>
      <c r="D32" s="196" t="n">
        <f aca="false">SUM(C32*1)</f>
        <v>40008</v>
      </c>
      <c r="E32" s="197" t="n">
        <v>164.29</v>
      </c>
      <c r="F32" s="5" t="s">
        <v>57</v>
      </c>
      <c r="G32" s="198" t="n">
        <v>1.0432</v>
      </c>
      <c r="H32" s="196" t="n">
        <f aca="false">SUM(D32*G32)</f>
        <v>41736.3456</v>
      </c>
      <c r="I32" s="198" t="n">
        <v>1.0495</v>
      </c>
      <c r="J32" s="196" t="n">
        <f aca="false">SUM(D32*I32)</f>
        <v>41988.396</v>
      </c>
    </row>
    <row r="33" customFormat="false" ht="12.75" hidden="false" customHeight="false" outlineLevel="0" collapsed="false">
      <c r="A33" s="5" t="n">
        <v>32</v>
      </c>
      <c r="B33" s="195" t="s">
        <v>116</v>
      </c>
      <c r="C33" s="196" t="s">
        <v>135</v>
      </c>
      <c r="D33" s="196" t="n">
        <f aca="false">SUM(C33*1)</f>
        <v>40008</v>
      </c>
      <c r="E33" s="197" t="n">
        <v>164.29</v>
      </c>
      <c r="F33" s="5" t="s">
        <v>57</v>
      </c>
      <c r="G33" s="198" t="n">
        <v>1.0432</v>
      </c>
      <c r="H33" s="196" t="n">
        <f aca="false">SUM(D33*G33)</f>
        <v>41736.3456</v>
      </c>
      <c r="I33" s="198" t="n">
        <v>1.0495</v>
      </c>
      <c r="J33" s="196" t="n">
        <f aca="false">SUM(D33*I33)</f>
        <v>41988.396</v>
      </c>
    </row>
    <row r="34" customFormat="false" ht="12.75" hidden="false" customHeight="false" outlineLevel="0" collapsed="false">
      <c r="A34" s="5" t="n">
        <v>33</v>
      </c>
      <c r="B34" s="195" t="s">
        <v>116</v>
      </c>
      <c r="C34" s="196" t="s">
        <v>135</v>
      </c>
      <c r="D34" s="196" t="n">
        <f aca="false">SUM(C34*1)</f>
        <v>40008</v>
      </c>
      <c r="E34" s="197" t="n">
        <v>164.29</v>
      </c>
      <c r="F34" s="5" t="s">
        <v>57</v>
      </c>
      <c r="G34" s="198" t="n">
        <v>1.0432</v>
      </c>
      <c r="H34" s="196" t="n">
        <f aca="false">SUM(D34*G34)</f>
        <v>41736.3456</v>
      </c>
      <c r="I34" s="198" t="n">
        <v>1.0495</v>
      </c>
      <c r="J34" s="196" t="n">
        <f aca="false">SUM(D34*I34)</f>
        <v>41988.396</v>
      </c>
    </row>
    <row r="35" customFormat="false" ht="12.75" hidden="false" customHeight="false" outlineLevel="0" collapsed="false">
      <c r="A35" s="5" t="n">
        <v>34</v>
      </c>
      <c r="B35" s="195" t="s">
        <v>116</v>
      </c>
      <c r="C35" s="196" t="s">
        <v>135</v>
      </c>
      <c r="D35" s="196" t="n">
        <f aca="false">SUM(C35*1)</f>
        <v>40008</v>
      </c>
      <c r="E35" s="197" t="n">
        <v>164.29</v>
      </c>
      <c r="F35" s="5" t="s">
        <v>57</v>
      </c>
      <c r="G35" s="198" t="n">
        <v>1.0432</v>
      </c>
      <c r="H35" s="196" t="n">
        <f aca="false">SUM(D35*G35)</f>
        <v>41736.3456</v>
      </c>
      <c r="I35" s="198" t="n">
        <v>1.0495</v>
      </c>
      <c r="J35" s="196" t="n">
        <f aca="false">SUM(D35*I35)</f>
        <v>41988.396</v>
      </c>
    </row>
    <row r="36" customFormat="false" ht="12.75" hidden="false" customHeight="false" outlineLevel="0" collapsed="false">
      <c r="A36" s="5" t="n">
        <v>35</v>
      </c>
      <c r="B36" s="195" t="s">
        <v>116</v>
      </c>
      <c r="C36" s="196" t="s">
        <v>135</v>
      </c>
      <c r="D36" s="196" t="n">
        <f aca="false">SUM(C36*1)</f>
        <v>40008</v>
      </c>
      <c r="E36" s="197" t="n">
        <v>164.29</v>
      </c>
      <c r="F36" s="5" t="s">
        <v>57</v>
      </c>
      <c r="G36" s="198" t="n">
        <v>1.0432</v>
      </c>
      <c r="H36" s="196" t="n">
        <f aca="false">SUM(D36*G36)</f>
        <v>41736.3456</v>
      </c>
      <c r="I36" s="198" t="n">
        <v>1.0495</v>
      </c>
      <c r="J36" s="196" t="n">
        <f aca="false">SUM(D36*I36)</f>
        <v>41988.396</v>
      </c>
    </row>
    <row r="37" customFormat="false" ht="12.75" hidden="false" customHeight="false" outlineLevel="0" collapsed="false">
      <c r="A37" s="5" t="n">
        <v>36</v>
      </c>
      <c r="B37" s="195" t="s">
        <v>116</v>
      </c>
      <c r="C37" s="196" t="s">
        <v>135</v>
      </c>
      <c r="D37" s="196" t="n">
        <f aca="false">SUM(C37*1)</f>
        <v>40008</v>
      </c>
      <c r="E37" s="197" t="n">
        <v>164.29</v>
      </c>
      <c r="F37" s="5" t="s">
        <v>57</v>
      </c>
      <c r="G37" s="198" t="n">
        <v>1.0432</v>
      </c>
      <c r="H37" s="196" t="n">
        <f aca="false">SUM(D37*G37)</f>
        <v>41736.3456</v>
      </c>
      <c r="I37" s="198" t="n">
        <v>1.0495</v>
      </c>
      <c r="J37" s="196" t="n">
        <f aca="false">SUM(D37*I37)</f>
        <v>41988.396</v>
      </c>
    </row>
    <row r="38" customFormat="false" ht="12.75" hidden="false" customHeight="false" outlineLevel="0" collapsed="false">
      <c r="A38" s="5" t="n">
        <v>37</v>
      </c>
      <c r="B38" s="195" t="s">
        <v>116</v>
      </c>
      <c r="C38" s="196" t="s">
        <v>135</v>
      </c>
      <c r="D38" s="196" t="n">
        <f aca="false">SUM(C38*1)</f>
        <v>40008</v>
      </c>
      <c r="E38" s="197" t="n">
        <v>164.29</v>
      </c>
      <c r="F38" s="5" t="s">
        <v>57</v>
      </c>
      <c r="G38" s="198" t="n">
        <v>1.0432</v>
      </c>
      <c r="H38" s="196" t="n">
        <f aca="false">SUM(D38*G38)</f>
        <v>41736.3456</v>
      </c>
      <c r="I38" s="198" t="n">
        <v>1.0495</v>
      </c>
      <c r="J38" s="196" t="n">
        <f aca="false">SUM(D38*I38)</f>
        <v>41988.396</v>
      </c>
    </row>
    <row r="39" customFormat="false" ht="12.75" hidden="false" customHeight="false" outlineLevel="0" collapsed="false">
      <c r="A39" s="5" t="n">
        <v>38</v>
      </c>
      <c r="B39" s="195" t="s">
        <v>116</v>
      </c>
      <c r="C39" s="196" t="s">
        <v>135</v>
      </c>
      <c r="D39" s="196" t="n">
        <f aca="false">SUM(C39*1)</f>
        <v>40008</v>
      </c>
      <c r="E39" s="197" t="n">
        <v>164.29</v>
      </c>
      <c r="F39" s="5" t="s">
        <v>57</v>
      </c>
      <c r="G39" s="198" t="n">
        <v>1.0432</v>
      </c>
      <c r="H39" s="196" t="n">
        <f aca="false">SUM(D39*G39)</f>
        <v>41736.3456</v>
      </c>
      <c r="I39" s="198" t="n">
        <v>1.0495</v>
      </c>
      <c r="J39" s="196" t="n">
        <f aca="false">SUM(D39*I39)</f>
        <v>41988.396</v>
      </c>
    </row>
    <row r="40" customFormat="false" ht="12.75" hidden="false" customHeight="false" outlineLevel="0" collapsed="false">
      <c r="A40" s="5" t="n">
        <v>39</v>
      </c>
      <c r="B40" s="195" t="s">
        <v>116</v>
      </c>
      <c r="C40" s="196" t="s">
        <v>135</v>
      </c>
      <c r="D40" s="196" t="n">
        <f aca="false">SUM(C40*1)</f>
        <v>40008</v>
      </c>
      <c r="E40" s="197" t="n">
        <v>164.29</v>
      </c>
      <c r="F40" s="5" t="s">
        <v>57</v>
      </c>
      <c r="G40" s="198" t="n">
        <v>1.0432</v>
      </c>
      <c r="H40" s="196" t="n">
        <f aca="false">SUM(D40*G40)</f>
        <v>41736.3456</v>
      </c>
      <c r="I40" s="198" t="n">
        <v>1.0495</v>
      </c>
      <c r="J40" s="196" t="n">
        <f aca="false">SUM(D40*I40)</f>
        <v>41988.396</v>
      </c>
    </row>
    <row r="41" customFormat="false" ht="12.75" hidden="false" customHeight="false" outlineLevel="0" collapsed="false">
      <c r="A41" s="5" t="n">
        <v>40</v>
      </c>
      <c r="B41" s="195" t="s">
        <v>116</v>
      </c>
      <c r="C41" s="196" t="s">
        <v>135</v>
      </c>
      <c r="D41" s="196" t="n">
        <f aca="false">SUM(C41*1)</f>
        <v>40008</v>
      </c>
      <c r="E41" s="197" t="n">
        <v>164.29</v>
      </c>
      <c r="F41" s="5" t="s">
        <v>57</v>
      </c>
      <c r="G41" s="198" t="n">
        <v>1.0432</v>
      </c>
      <c r="H41" s="196" t="n">
        <f aca="false">SUM(D41*G41)</f>
        <v>41736.3456</v>
      </c>
      <c r="I41" s="198" t="n">
        <v>1.0495</v>
      </c>
      <c r="J41" s="196" t="n">
        <f aca="false">SUM(D41*I41)</f>
        <v>41988.396</v>
      </c>
    </row>
    <row r="42" customFormat="false" ht="12.75" hidden="false" customHeight="false" outlineLevel="0" collapsed="false">
      <c r="A42" s="5" t="n">
        <v>41</v>
      </c>
      <c r="B42" s="195" t="s">
        <v>116</v>
      </c>
      <c r="C42" s="196" t="s">
        <v>135</v>
      </c>
      <c r="D42" s="196" t="n">
        <f aca="false">SUM(C42*1)</f>
        <v>40008</v>
      </c>
      <c r="E42" s="197" t="n">
        <v>164.29</v>
      </c>
      <c r="F42" s="5" t="s">
        <v>57</v>
      </c>
      <c r="G42" s="198" t="n">
        <v>1.0432</v>
      </c>
      <c r="H42" s="196" t="n">
        <f aca="false">SUM(D42*G42)</f>
        <v>41736.3456</v>
      </c>
      <c r="I42" s="198" t="n">
        <v>1.0495</v>
      </c>
      <c r="J42" s="196" t="n">
        <f aca="false">SUM(D42*I42)</f>
        <v>41988.396</v>
      </c>
    </row>
    <row r="43" customFormat="false" ht="12.75" hidden="false" customHeight="false" outlineLevel="0" collapsed="false">
      <c r="A43" s="5" t="n">
        <v>42</v>
      </c>
      <c r="B43" s="195" t="s">
        <v>116</v>
      </c>
      <c r="C43" s="196" t="s">
        <v>136</v>
      </c>
      <c r="D43" s="196" t="n">
        <f aca="false">SUM(C43*1)</f>
        <v>40200</v>
      </c>
      <c r="E43" s="197" t="n">
        <v>129.57</v>
      </c>
      <c r="F43" s="199" t="s">
        <v>57</v>
      </c>
      <c r="G43" s="198" t="n">
        <v>1.0432</v>
      </c>
      <c r="H43" s="196" t="n">
        <f aca="false">SUM(D43*G43)</f>
        <v>41936.64</v>
      </c>
      <c r="I43" s="198" t="n">
        <v>1.0495</v>
      </c>
      <c r="J43" s="196" t="n">
        <f aca="false">SUM(D43*I43)</f>
        <v>42189.9</v>
      </c>
    </row>
    <row r="44" customFormat="false" ht="12.75" hidden="false" customHeight="false" outlineLevel="0" collapsed="false">
      <c r="A44" s="5" t="n">
        <v>43</v>
      </c>
      <c r="B44" s="195" t="s">
        <v>116</v>
      </c>
      <c r="C44" s="196" t="s">
        <v>137</v>
      </c>
      <c r="D44" s="196" t="n">
        <f aca="false">SUM(C44*1)</f>
        <v>40488.04</v>
      </c>
      <c r="E44" s="197" t="n">
        <v>164.29</v>
      </c>
      <c r="F44" s="5" t="s">
        <v>57</v>
      </c>
      <c r="G44" s="198" t="n">
        <v>1.0432</v>
      </c>
      <c r="H44" s="196" t="n">
        <f aca="false">SUM(D44*G44)</f>
        <v>42237.123328</v>
      </c>
      <c r="I44" s="198" t="n">
        <v>1.0495</v>
      </c>
      <c r="J44" s="196" t="n">
        <f aca="false">SUM(D44*I44)</f>
        <v>42492.19798</v>
      </c>
    </row>
    <row r="45" customFormat="false" ht="12.75" hidden="false" customHeight="false" outlineLevel="0" collapsed="false">
      <c r="A45" s="5" t="n">
        <v>44</v>
      </c>
      <c r="B45" s="195" t="s">
        <v>116</v>
      </c>
      <c r="C45" s="196" t="s">
        <v>138</v>
      </c>
      <c r="D45" s="196" t="n">
        <f aca="false">SUM(C45*1)</f>
        <v>40712</v>
      </c>
      <c r="E45" s="197" t="n">
        <v>164.29</v>
      </c>
      <c r="F45" s="5" t="s">
        <v>57</v>
      </c>
      <c r="G45" s="198" t="n">
        <v>1.0432</v>
      </c>
      <c r="H45" s="196" t="n">
        <f aca="false">SUM(D45*G45)</f>
        <v>42470.7584</v>
      </c>
      <c r="I45" s="198" t="n">
        <v>1.0495</v>
      </c>
      <c r="J45" s="196" t="n">
        <f aca="false">SUM(D45*I45)</f>
        <v>42727.244</v>
      </c>
    </row>
    <row r="46" customFormat="false" ht="12.75" hidden="false" customHeight="false" outlineLevel="0" collapsed="false">
      <c r="A46" s="5" t="n">
        <v>45</v>
      </c>
      <c r="B46" s="195" t="s">
        <v>116</v>
      </c>
      <c r="C46" s="196" t="s">
        <v>139</v>
      </c>
      <c r="D46" s="196" t="n">
        <f aca="false">SUM(C46*1)</f>
        <v>40837</v>
      </c>
      <c r="E46" s="197"/>
      <c r="F46" s="200" t="s">
        <v>57</v>
      </c>
      <c r="G46" s="198" t="n">
        <v>1.0432</v>
      </c>
      <c r="H46" s="196" t="n">
        <f aca="false">SUM(D46*G46)</f>
        <v>42601.1584</v>
      </c>
      <c r="I46" s="198" t="n">
        <v>1.0495</v>
      </c>
      <c r="J46" s="196" t="n">
        <f aca="false">SUM(D46*I46)</f>
        <v>42858.4315</v>
      </c>
    </row>
    <row r="47" customFormat="false" ht="12.75" hidden="false" customHeight="false" outlineLevel="0" collapsed="false">
      <c r="A47" s="5" t="n">
        <v>46</v>
      </c>
      <c r="B47" s="195" t="s">
        <v>116</v>
      </c>
      <c r="C47" s="196" t="s">
        <v>140</v>
      </c>
      <c r="D47" s="196" t="n">
        <f aca="false">SUM(C47*1)</f>
        <v>41000</v>
      </c>
      <c r="E47" s="197" t="n">
        <v>164.29</v>
      </c>
      <c r="F47" s="5" t="s">
        <v>57</v>
      </c>
      <c r="G47" s="198" t="n">
        <v>1.0432</v>
      </c>
      <c r="H47" s="196" t="n">
        <f aca="false">SUM(D47*G47)</f>
        <v>42771.2</v>
      </c>
      <c r="I47" s="198" t="n">
        <v>1.0495</v>
      </c>
      <c r="J47" s="196" t="n">
        <f aca="false">SUM(D47*I47)</f>
        <v>43029.5</v>
      </c>
    </row>
    <row r="48" customFormat="false" ht="12.75" hidden="false" customHeight="false" outlineLevel="0" collapsed="false">
      <c r="A48" s="5" t="n">
        <v>47</v>
      </c>
      <c r="B48" s="195" t="s">
        <v>116</v>
      </c>
      <c r="C48" s="196" t="s">
        <v>141</v>
      </c>
      <c r="D48" s="196" t="n">
        <f aca="false">SUM(C48*1)</f>
        <v>41500</v>
      </c>
      <c r="E48" s="197" t="n">
        <v>164.29</v>
      </c>
      <c r="F48" s="5" t="s">
        <v>57</v>
      </c>
      <c r="G48" s="198" t="n">
        <v>1.0432</v>
      </c>
      <c r="H48" s="196" t="n">
        <f aca="false">SUM(D48*G48)</f>
        <v>43292.8</v>
      </c>
      <c r="I48" s="198" t="n">
        <v>1.0495</v>
      </c>
      <c r="J48" s="196" t="n">
        <f aca="false">SUM(D48*I48)</f>
        <v>43554.25</v>
      </c>
    </row>
    <row r="49" customFormat="false" ht="12.75" hidden="false" customHeight="false" outlineLevel="0" collapsed="false">
      <c r="A49" s="5" t="n">
        <v>48</v>
      </c>
      <c r="B49" s="195" t="s">
        <v>116</v>
      </c>
      <c r="C49" s="196" t="s">
        <v>142</v>
      </c>
      <c r="D49" s="196" t="n">
        <f aca="false">SUM(C49*1)</f>
        <v>41600</v>
      </c>
      <c r="E49" s="197" t="n">
        <v>164.29</v>
      </c>
      <c r="F49" s="5" t="s">
        <v>57</v>
      </c>
      <c r="G49" s="198" t="n">
        <v>1.0432</v>
      </c>
      <c r="H49" s="196" t="n">
        <f aca="false">SUM(D49*G49)</f>
        <v>43397.12</v>
      </c>
      <c r="I49" s="198" t="n">
        <v>1.0495</v>
      </c>
      <c r="J49" s="196" t="n">
        <f aca="false">SUM(D49*I49)</f>
        <v>43659.2</v>
      </c>
    </row>
    <row r="50" customFormat="false" ht="12.75" hidden="false" customHeight="false" outlineLevel="0" collapsed="false">
      <c r="A50" s="5" t="n">
        <v>49</v>
      </c>
      <c r="B50" s="195" t="s">
        <v>116</v>
      </c>
      <c r="C50" s="196" t="s">
        <v>143</v>
      </c>
      <c r="D50" s="196" t="n">
        <f aca="false">SUM(C50*1)</f>
        <v>42000</v>
      </c>
      <c r="E50" s="197" t="n">
        <v>164.29</v>
      </c>
      <c r="F50" s="5" t="s">
        <v>57</v>
      </c>
      <c r="G50" s="198" t="n">
        <v>1.0432</v>
      </c>
      <c r="H50" s="196" t="n">
        <f aca="false">SUM(D50*G50)</f>
        <v>43814.4</v>
      </c>
      <c r="I50" s="198" t="n">
        <v>1.0495</v>
      </c>
      <c r="J50" s="196" t="n">
        <f aca="false">SUM(D50*I50)</f>
        <v>44079</v>
      </c>
    </row>
    <row r="51" customFormat="false" ht="12.75" hidden="false" customHeight="false" outlineLevel="0" collapsed="false">
      <c r="A51" s="5" t="n">
        <v>50</v>
      </c>
      <c r="B51" s="195" t="s">
        <v>116</v>
      </c>
      <c r="C51" s="196" t="s">
        <v>143</v>
      </c>
      <c r="D51" s="196" t="n">
        <f aca="false">SUM(C51*1)</f>
        <v>42000</v>
      </c>
      <c r="E51" s="197" t="n">
        <v>164.29</v>
      </c>
      <c r="F51" s="5" t="s">
        <v>57</v>
      </c>
      <c r="G51" s="198" t="n">
        <v>1.0432</v>
      </c>
      <c r="H51" s="196" t="n">
        <f aca="false">SUM(D51*G51)</f>
        <v>43814.4</v>
      </c>
      <c r="I51" s="198" t="n">
        <v>1.0495</v>
      </c>
      <c r="J51" s="196" t="n">
        <f aca="false">SUM(D51*I51)</f>
        <v>44079</v>
      </c>
    </row>
    <row r="52" customFormat="false" ht="12.75" hidden="false" customHeight="false" outlineLevel="0" collapsed="false">
      <c r="A52" s="5" t="n">
        <v>51</v>
      </c>
      <c r="B52" s="195" t="s">
        <v>116</v>
      </c>
      <c r="C52" s="196" t="s">
        <v>144</v>
      </c>
      <c r="D52" s="196" t="n">
        <f aca="false">SUM(C52*1)</f>
        <v>42500.04</v>
      </c>
      <c r="E52" s="197" t="n">
        <v>164.29</v>
      </c>
      <c r="F52" s="5" t="s">
        <v>57</v>
      </c>
      <c r="G52" s="198" t="n">
        <v>1.0432</v>
      </c>
      <c r="H52" s="196" t="n">
        <f aca="false">SUM(D52*G52)</f>
        <v>44336.041728</v>
      </c>
      <c r="I52" s="198" t="n">
        <v>1.0495</v>
      </c>
      <c r="J52" s="196" t="n">
        <f aca="false">SUM(D52*I52)</f>
        <v>44603.79198</v>
      </c>
    </row>
    <row r="53" customFormat="false" ht="12.75" hidden="false" customHeight="false" outlineLevel="0" collapsed="false">
      <c r="A53" s="5" t="n">
        <v>52</v>
      </c>
      <c r="B53" s="195" t="s">
        <v>116</v>
      </c>
      <c r="C53" s="196" t="s">
        <v>144</v>
      </c>
      <c r="D53" s="196" t="n">
        <f aca="false">SUM(C53*1)</f>
        <v>42500.04</v>
      </c>
      <c r="E53" s="197" t="n">
        <v>164.29</v>
      </c>
      <c r="F53" s="5" t="s">
        <v>57</v>
      </c>
      <c r="G53" s="198" t="n">
        <v>1.0432</v>
      </c>
      <c r="H53" s="196" t="n">
        <f aca="false">SUM(D53*G53)</f>
        <v>44336.041728</v>
      </c>
      <c r="I53" s="198" t="n">
        <v>1.0495</v>
      </c>
      <c r="J53" s="196" t="n">
        <f aca="false">SUM(D53*I53)</f>
        <v>44603.79198</v>
      </c>
    </row>
    <row r="54" customFormat="false" ht="12.75" hidden="false" customHeight="false" outlineLevel="0" collapsed="false">
      <c r="A54" s="5" t="n">
        <v>53</v>
      </c>
      <c r="B54" s="195" t="s">
        <v>116</v>
      </c>
      <c r="C54" s="196" t="s">
        <v>144</v>
      </c>
      <c r="D54" s="196" t="n">
        <f aca="false">SUM(C54*1)</f>
        <v>42500.04</v>
      </c>
      <c r="E54" s="197" t="n">
        <v>164.29</v>
      </c>
      <c r="F54" s="5" t="s">
        <v>57</v>
      </c>
      <c r="G54" s="198" t="n">
        <v>1.0432</v>
      </c>
      <c r="H54" s="196" t="n">
        <f aca="false">SUM(D54*G54)</f>
        <v>44336.041728</v>
      </c>
      <c r="I54" s="198" t="n">
        <v>1.0495</v>
      </c>
      <c r="J54" s="196" t="n">
        <f aca="false">SUM(D54*I54)</f>
        <v>44603.79198</v>
      </c>
    </row>
    <row r="55" customFormat="false" ht="12.75" hidden="false" customHeight="false" outlineLevel="0" collapsed="false">
      <c r="A55" s="5" t="n">
        <v>54</v>
      </c>
      <c r="B55" s="195" t="s">
        <v>116</v>
      </c>
      <c r="C55" s="196" t="s">
        <v>145</v>
      </c>
      <c r="D55" s="196" t="n">
        <f aca="false">SUM(C55*1)</f>
        <v>43000</v>
      </c>
      <c r="E55" s="197" t="n">
        <v>164.29</v>
      </c>
      <c r="F55" s="5" t="s">
        <v>57</v>
      </c>
      <c r="G55" s="198" t="n">
        <v>1.0432</v>
      </c>
      <c r="H55" s="196" t="n">
        <f aca="false">SUM(D55*G55)</f>
        <v>44857.6</v>
      </c>
      <c r="I55" s="198" t="n">
        <v>1.0495</v>
      </c>
      <c r="J55" s="196" t="n">
        <f aca="false">SUM(D55*I55)</f>
        <v>45128.5</v>
      </c>
    </row>
    <row r="56" customFormat="false" ht="12.75" hidden="false" customHeight="false" outlineLevel="0" collapsed="false">
      <c r="A56" s="5" t="n">
        <v>55</v>
      </c>
      <c r="B56" s="195" t="s">
        <v>116</v>
      </c>
      <c r="C56" s="196" t="s">
        <v>146</v>
      </c>
      <c r="D56" s="196" t="n">
        <f aca="false">SUM(C56*1)</f>
        <v>43488.56</v>
      </c>
      <c r="E56" s="197" t="n">
        <v>164.29</v>
      </c>
      <c r="F56" s="5" t="s">
        <v>57</v>
      </c>
      <c r="G56" s="198" t="n">
        <v>1.0432</v>
      </c>
      <c r="H56" s="196" t="n">
        <f aca="false">SUM(D56*G56)</f>
        <v>45367.265792</v>
      </c>
      <c r="I56" s="198" t="n">
        <v>1.0495</v>
      </c>
      <c r="J56" s="196" t="n">
        <f aca="false">SUM(D56*I56)</f>
        <v>45641.24372</v>
      </c>
    </row>
    <row r="57" customFormat="false" ht="12.75" hidden="false" customHeight="false" outlineLevel="0" collapsed="false">
      <c r="A57" s="5" t="n">
        <v>56</v>
      </c>
      <c r="B57" s="195" t="s">
        <v>116</v>
      </c>
      <c r="C57" s="196" t="s">
        <v>147</v>
      </c>
      <c r="D57" s="196" t="n">
        <f aca="false">SUM(C57*1)</f>
        <v>44004</v>
      </c>
      <c r="E57" s="197" t="n">
        <v>164.29</v>
      </c>
      <c r="F57" s="5" t="s">
        <v>57</v>
      </c>
      <c r="G57" s="198" t="n">
        <v>1.0432</v>
      </c>
      <c r="H57" s="196" t="n">
        <f aca="false">SUM(D57*G57)</f>
        <v>45904.9728</v>
      </c>
      <c r="I57" s="198" t="n">
        <v>1.0495</v>
      </c>
      <c r="J57" s="196" t="n">
        <f aca="false">SUM(D57*I57)</f>
        <v>46182.198</v>
      </c>
    </row>
    <row r="58" customFormat="false" ht="12.75" hidden="false" customHeight="false" outlineLevel="0" collapsed="false">
      <c r="A58" s="5" t="n">
        <v>57</v>
      </c>
      <c r="B58" s="195" t="s">
        <v>116</v>
      </c>
      <c r="C58" s="196" t="s">
        <v>147</v>
      </c>
      <c r="D58" s="196" t="n">
        <f aca="false">SUM(C58*1)</f>
        <v>44004</v>
      </c>
      <c r="E58" s="197" t="n">
        <v>164.29</v>
      </c>
      <c r="F58" s="5" t="s">
        <v>57</v>
      </c>
      <c r="G58" s="198" t="n">
        <v>1.0432</v>
      </c>
      <c r="H58" s="196" t="n">
        <f aca="false">SUM(D58*G58)</f>
        <v>45904.9728</v>
      </c>
      <c r="I58" s="198" t="n">
        <v>1.0495</v>
      </c>
      <c r="J58" s="196" t="n">
        <f aca="false">SUM(D58*I58)</f>
        <v>46182.198</v>
      </c>
    </row>
    <row r="59" customFormat="false" ht="12.75" hidden="false" customHeight="false" outlineLevel="0" collapsed="false">
      <c r="A59" s="5" t="n">
        <v>58</v>
      </c>
      <c r="B59" s="195" t="s">
        <v>116</v>
      </c>
      <c r="C59" s="196" t="s">
        <v>147</v>
      </c>
      <c r="D59" s="196" t="n">
        <f aca="false">SUM(C59*1)</f>
        <v>44004</v>
      </c>
      <c r="E59" s="197" t="n">
        <v>164.29</v>
      </c>
      <c r="F59" s="5" t="s">
        <v>57</v>
      </c>
      <c r="G59" s="198" t="n">
        <v>1.0432</v>
      </c>
      <c r="H59" s="196" t="n">
        <f aca="false">SUM(D59*G59)</f>
        <v>45904.9728</v>
      </c>
      <c r="I59" s="198" t="n">
        <v>1.0495</v>
      </c>
      <c r="J59" s="196" t="n">
        <f aca="false">SUM(D59*I59)</f>
        <v>46182.198</v>
      </c>
    </row>
    <row r="60" customFormat="false" ht="12.75" hidden="false" customHeight="false" outlineLevel="0" collapsed="false">
      <c r="A60" s="5" t="n">
        <v>59</v>
      </c>
      <c r="B60" s="195" t="s">
        <v>116</v>
      </c>
      <c r="C60" s="196" t="s">
        <v>147</v>
      </c>
      <c r="D60" s="196" t="n">
        <f aca="false">SUM(C60*1)</f>
        <v>44004</v>
      </c>
      <c r="E60" s="197" t="n">
        <v>164.29</v>
      </c>
      <c r="F60" s="5" t="s">
        <v>57</v>
      </c>
      <c r="G60" s="198" t="n">
        <v>1.0432</v>
      </c>
      <c r="H60" s="196" t="n">
        <f aca="false">SUM(D60*G60)</f>
        <v>45904.9728</v>
      </c>
      <c r="I60" s="198" t="n">
        <v>1.0495</v>
      </c>
      <c r="J60" s="196" t="n">
        <f aca="false">SUM(D60*I60)</f>
        <v>46182.198</v>
      </c>
    </row>
    <row r="61" customFormat="false" ht="12.75" hidden="false" customHeight="false" outlineLevel="0" collapsed="false">
      <c r="A61" s="5" t="n">
        <v>60</v>
      </c>
      <c r="B61" s="195" t="s">
        <v>116</v>
      </c>
      <c r="C61" s="196" t="s">
        <v>147</v>
      </c>
      <c r="D61" s="196" t="n">
        <f aca="false">SUM(C61*1)</f>
        <v>44004</v>
      </c>
      <c r="E61" s="197" t="n">
        <v>164.29</v>
      </c>
      <c r="F61" s="5" t="s">
        <v>57</v>
      </c>
      <c r="G61" s="198" t="n">
        <v>1.0432</v>
      </c>
      <c r="H61" s="196" t="n">
        <f aca="false">SUM(D61*G61)</f>
        <v>45904.9728</v>
      </c>
      <c r="I61" s="198" t="n">
        <v>1.0495</v>
      </c>
      <c r="J61" s="196" t="n">
        <f aca="false">SUM(D61*I61)</f>
        <v>46182.198</v>
      </c>
    </row>
    <row r="62" customFormat="false" ht="12.75" hidden="false" customHeight="false" outlineLevel="0" collapsed="false">
      <c r="A62" s="5" t="n">
        <v>61</v>
      </c>
      <c r="B62" s="195" t="s">
        <v>116</v>
      </c>
      <c r="C62" s="196" t="s">
        <v>147</v>
      </c>
      <c r="D62" s="196" t="n">
        <f aca="false">SUM(C62*1)</f>
        <v>44004</v>
      </c>
      <c r="E62" s="197" t="n">
        <v>164.29</v>
      </c>
      <c r="F62" s="5" t="s">
        <v>57</v>
      </c>
      <c r="G62" s="198" t="n">
        <v>1.0432</v>
      </c>
      <c r="H62" s="196" t="n">
        <f aca="false">SUM(D62*G62)</f>
        <v>45904.9728</v>
      </c>
      <c r="I62" s="198" t="n">
        <v>1.0495</v>
      </c>
      <c r="J62" s="196" t="n">
        <f aca="false">SUM(D62*I62)</f>
        <v>46182.198</v>
      </c>
    </row>
    <row r="63" customFormat="false" ht="12.75" hidden="false" customHeight="false" outlineLevel="0" collapsed="false">
      <c r="A63" s="5" t="n">
        <v>62</v>
      </c>
      <c r="B63" s="195" t="s">
        <v>116</v>
      </c>
      <c r="C63" s="196" t="s">
        <v>147</v>
      </c>
      <c r="D63" s="196" t="n">
        <f aca="false">SUM(C63*1)</f>
        <v>44004</v>
      </c>
      <c r="E63" s="197" t="n">
        <v>164.29</v>
      </c>
      <c r="F63" s="5" t="s">
        <v>57</v>
      </c>
      <c r="G63" s="198" t="n">
        <v>1.0432</v>
      </c>
      <c r="H63" s="196" t="n">
        <f aca="false">SUM(D63*G63)</f>
        <v>45904.9728</v>
      </c>
      <c r="I63" s="198" t="n">
        <v>1.0495</v>
      </c>
      <c r="J63" s="196" t="n">
        <f aca="false">SUM(D63*I63)</f>
        <v>46182.198</v>
      </c>
    </row>
    <row r="64" customFormat="false" ht="12.75" hidden="false" customHeight="false" outlineLevel="0" collapsed="false">
      <c r="A64" s="5" t="n">
        <v>63</v>
      </c>
      <c r="B64" s="195" t="s">
        <v>116</v>
      </c>
      <c r="C64" s="196" t="s">
        <v>148</v>
      </c>
      <c r="D64" s="196" t="n">
        <f aca="false">SUM(C64*1)</f>
        <v>44008</v>
      </c>
      <c r="E64" s="197" t="n">
        <v>164.29</v>
      </c>
      <c r="F64" s="5" t="s">
        <v>57</v>
      </c>
      <c r="G64" s="198" t="n">
        <v>1.0432</v>
      </c>
      <c r="H64" s="196" t="n">
        <f aca="false">SUM(D64*G64)</f>
        <v>45909.1456</v>
      </c>
      <c r="I64" s="198" t="n">
        <v>1.0495</v>
      </c>
      <c r="J64" s="196" t="n">
        <f aca="false">SUM(D64*I64)</f>
        <v>46186.396</v>
      </c>
    </row>
    <row r="65" customFormat="false" ht="12.75" hidden="false" customHeight="false" outlineLevel="0" collapsed="false">
      <c r="A65" s="5" t="n">
        <v>64</v>
      </c>
      <c r="B65" s="195" t="s">
        <v>116</v>
      </c>
      <c r="C65" s="196" t="s">
        <v>149</v>
      </c>
      <c r="D65" s="196" t="n">
        <f aca="false">SUM(C65*1)</f>
        <v>44805</v>
      </c>
      <c r="E65" s="197" t="n">
        <v>117.14</v>
      </c>
      <c r="F65" s="199" t="s">
        <v>57</v>
      </c>
      <c r="G65" s="198" t="n">
        <v>1.0432</v>
      </c>
      <c r="H65" s="196" t="n">
        <f aca="false">SUM(D65*G65)</f>
        <v>46740.576</v>
      </c>
      <c r="I65" s="198" t="n">
        <v>1.0495</v>
      </c>
      <c r="J65" s="196" t="n">
        <f aca="false">SUM(D65*I65)</f>
        <v>47022.8475</v>
      </c>
    </row>
    <row r="66" customFormat="false" ht="12.75" hidden="false" customHeight="false" outlineLevel="0" collapsed="false">
      <c r="A66" s="5" t="n">
        <v>65</v>
      </c>
      <c r="B66" s="195" t="s">
        <v>116</v>
      </c>
      <c r="C66" s="196" t="s">
        <v>150</v>
      </c>
      <c r="D66" s="196" t="n">
        <f aca="false">SUM(C66*1)</f>
        <v>45000</v>
      </c>
      <c r="E66" s="197" t="n">
        <v>164.29</v>
      </c>
      <c r="F66" s="5" t="s">
        <v>57</v>
      </c>
      <c r="G66" s="198" t="n">
        <v>1.0432</v>
      </c>
      <c r="H66" s="196" t="n">
        <f aca="false">SUM(D66*G66)</f>
        <v>46944</v>
      </c>
      <c r="I66" s="198" t="n">
        <v>1.0495</v>
      </c>
      <c r="J66" s="196" t="n">
        <f aca="false">SUM(D66*I66)</f>
        <v>47227.5</v>
      </c>
    </row>
    <row r="67" customFormat="false" ht="12.75" hidden="false" customHeight="false" outlineLevel="0" collapsed="false">
      <c r="A67" s="5" t="n">
        <v>66</v>
      </c>
      <c r="B67" s="195" t="s">
        <v>116</v>
      </c>
      <c r="C67" s="196" t="s">
        <v>150</v>
      </c>
      <c r="D67" s="196" t="n">
        <f aca="false">SUM(C67*1)</f>
        <v>45000</v>
      </c>
      <c r="E67" s="197" t="n">
        <v>164.29</v>
      </c>
      <c r="F67" s="5" t="s">
        <v>57</v>
      </c>
      <c r="G67" s="198" t="n">
        <v>1.0432</v>
      </c>
      <c r="H67" s="196" t="n">
        <f aca="false">SUM(D67*G67)</f>
        <v>46944</v>
      </c>
      <c r="I67" s="198" t="n">
        <v>1.0495</v>
      </c>
      <c r="J67" s="196" t="n">
        <f aca="false">SUM(D67*I67)</f>
        <v>47227.5</v>
      </c>
    </row>
    <row r="68" customFormat="false" ht="12.75" hidden="false" customHeight="false" outlineLevel="0" collapsed="false">
      <c r="A68" s="5" t="n">
        <v>67</v>
      </c>
      <c r="B68" s="195" t="s">
        <v>116</v>
      </c>
      <c r="C68" s="196" t="s">
        <v>150</v>
      </c>
      <c r="D68" s="196" t="n">
        <f aca="false">SUM(C68*1)</f>
        <v>45000</v>
      </c>
      <c r="E68" s="197" t="n">
        <v>164.29</v>
      </c>
      <c r="F68" s="5" t="s">
        <v>57</v>
      </c>
      <c r="G68" s="198" t="n">
        <v>1.0432</v>
      </c>
      <c r="H68" s="196" t="n">
        <f aca="false">SUM(D68*G68)</f>
        <v>46944</v>
      </c>
      <c r="I68" s="198" t="n">
        <v>1.0495</v>
      </c>
      <c r="J68" s="196" t="n">
        <f aca="false">SUM(D68*I68)</f>
        <v>47227.5</v>
      </c>
    </row>
    <row r="69" customFormat="false" ht="12.75" hidden="false" customHeight="false" outlineLevel="0" collapsed="false">
      <c r="A69" s="5" t="n">
        <v>68</v>
      </c>
      <c r="B69" s="195" t="s">
        <v>116</v>
      </c>
      <c r="C69" s="196" t="s">
        <v>151</v>
      </c>
      <c r="D69" s="196" t="n">
        <f aca="false">SUM(C69*1)</f>
        <v>45400</v>
      </c>
      <c r="E69" s="197" t="n">
        <v>164.29</v>
      </c>
      <c r="F69" s="5" t="s">
        <v>57</v>
      </c>
      <c r="G69" s="198" t="n">
        <v>1.0432</v>
      </c>
      <c r="H69" s="196" t="n">
        <f aca="false">SUM(D69*G69)</f>
        <v>47361.28</v>
      </c>
      <c r="I69" s="198" t="n">
        <v>1.0495</v>
      </c>
      <c r="J69" s="196" t="n">
        <f aca="false">SUM(D69*I69)</f>
        <v>47647.3</v>
      </c>
    </row>
    <row r="70" customFormat="false" ht="12.75" hidden="false" customHeight="false" outlineLevel="0" collapsed="false">
      <c r="A70" s="5" t="n">
        <v>69</v>
      </c>
      <c r="B70" s="195" t="s">
        <v>116</v>
      </c>
      <c r="C70" s="196" t="s">
        <v>152</v>
      </c>
      <c r="D70" s="196" t="n">
        <f aca="false">SUM(C70*1)</f>
        <v>45527.02</v>
      </c>
      <c r="E70" s="197" t="n">
        <v>164.29</v>
      </c>
      <c r="F70" s="5" t="s">
        <v>57</v>
      </c>
      <c r="G70" s="198" t="n">
        <v>1.0432</v>
      </c>
      <c r="H70" s="196" t="n">
        <f aca="false">SUM(D70*G70)</f>
        <v>47493.787264</v>
      </c>
      <c r="I70" s="198" t="n">
        <v>1.0495</v>
      </c>
      <c r="J70" s="196" t="n">
        <f aca="false">SUM(D70*I70)</f>
        <v>47780.60749</v>
      </c>
    </row>
    <row r="71" customFormat="false" ht="12.75" hidden="false" customHeight="false" outlineLevel="0" collapsed="false">
      <c r="A71" s="5" t="n">
        <v>70</v>
      </c>
      <c r="B71" s="195" t="s">
        <v>116</v>
      </c>
      <c r="C71" s="196" t="s">
        <v>153</v>
      </c>
      <c r="D71" s="196" t="n">
        <f aca="false">SUM(C71*1)</f>
        <v>46000</v>
      </c>
      <c r="E71" s="197" t="n">
        <v>164.29</v>
      </c>
      <c r="F71" s="5" t="s">
        <v>57</v>
      </c>
      <c r="G71" s="198" t="n">
        <v>1.0432</v>
      </c>
      <c r="H71" s="196" t="n">
        <f aca="false">SUM(D71*G71)</f>
        <v>47987.2</v>
      </c>
      <c r="I71" s="198" t="n">
        <v>1.0495</v>
      </c>
      <c r="J71" s="196" t="n">
        <f aca="false">SUM(D71*I71)</f>
        <v>48277</v>
      </c>
    </row>
    <row r="72" customFormat="false" ht="12.75" hidden="false" customHeight="false" outlineLevel="0" collapsed="false">
      <c r="A72" s="5" t="n">
        <v>71</v>
      </c>
      <c r="B72" s="195" t="s">
        <v>116</v>
      </c>
      <c r="C72" s="196" t="s">
        <v>154</v>
      </c>
      <c r="D72" s="196" t="n">
        <f aca="false">SUM(C72*1)</f>
        <v>46500</v>
      </c>
      <c r="E72" s="197" t="n">
        <v>164.29</v>
      </c>
      <c r="F72" s="5" t="s">
        <v>57</v>
      </c>
      <c r="G72" s="198" t="n">
        <v>1.0432</v>
      </c>
      <c r="H72" s="196" t="n">
        <f aca="false">SUM(D72*G72)</f>
        <v>48508.8</v>
      </c>
      <c r="I72" s="198" t="n">
        <v>1.0495</v>
      </c>
      <c r="J72" s="196" t="n">
        <f aca="false">SUM(D72*I72)</f>
        <v>48801.75</v>
      </c>
    </row>
    <row r="73" customFormat="false" ht="12.75" hidden="false" customHeight="false" outlineLevel="0" collapsed="false">
      <c r="A73" s="5" t="n">
        <v>72</v>
      </c>
      <c r="B73" s="195" t="s">
        <v>116</v>
      </c>
      <c r="C73" s="196" t="s">
        <v>155</v>
      </c>
      <c r="D73" s="196" t="n">
        <f aca="false">SUM(C73*1)</f>
        <v>47000</v>
      </c>
      <c r="E73" s="197" t="n">
        <v>164.29</v>
      </c>
      <c r="F73" s="5" t="s">
        <v>57</v>
      </c>
      <c r="G73" s="198" t="n">
        <v>1.0432</v>
      </c>
      <c r="H73" s="196" t="n">
        <f aca="false">SUM(D73*G73)</f>
        <v>49030.4</v>
      </c>
      <c r="I73" s="198" t="n">
        <v>1.0495</v>
      </c>
      <c r="J73" s="196" t="n">
        <f aca="false">SUM(D73*I73)</f>
        <v>49326.5</v>
      </c>
    </row>
    <row r="74" customFormat="false" ht="12.75" hidden="false" customHeight="false" outlineLevel="0" collapsed="false">
      <c r="A74" s="5" t="n">
        <v>73</v>
      </c>
      <c r="B74" s="195" t="s">
        <v>116</v>
      </c>
      <c r="C74" s="196" t="s">
        <v>155</v>
      </c>
      <c r="D74" s="196" t="n">
        <f aca="false">SUM(C74*1)</f>
        <v>47000</v>
      </c>
      <c r="E74" s="197" t="n">
        <v>164.29</v>
      </c>
      <c r="F74" s="5" t="s">
        <v>57</v>
      </c>
      <c r="G74" s="198" t="n">
        <v>1.0432</v>
      </c>
      <c r="H74" s="196" t="n">
        <f aca="false">SUM(D74*G74)</f>
        <v>49030.4</v>
      </c>
      <c r="I74" s="198" t="n">
        <v>1.0495</v>
      </c>
      <c r="J74" s="196" t="n">
        <f aca="false">SUM(D74*I74)</f>
        <v>49326.5</v>
      </c>
    </row>
    <row r="75" customFormat="false" ht="12.75" hidden="false" customHeight="false" outlineLevel="0" collapsed="false">
      <c r="A75" s="5" t="n">
        <v>74</v>
      </c>
      <c r="B75" s="195" t="s">
        <v>116</v>
      </c>
      <c r="C75" s="196" t="s">
        <v>156</v>
      </c>
      <c r="D75" s="196" t="n">
        <f aca="false">SUM(C75*1)</f>
        <v>47000.04</v>
      </c>
      <c r="E75" s="197" t="n">
        <v>66.5</v>
      </c>
      <c r="F75" s="199" t="s">
        <v>57</v>
      </c>
      <c r="G75" s="198" t="n">
        <v>1.0432</v>
      </c>
      <c r="H75" s="196" t="n">
        <f aca="false">SUM(D75*G75)</f>
        <v>49030.441728</v>
      </c>
      <c r="I75" s="198" t="n">
        <v>1.0495</v>
      </c>
      <c r="J75" s="196" t="n">
        <f aca="false">SUM(D75*I75)</f>
        <v>49326.54198</v>
      </c>
    </row>
    <row r="76" customFormat="false" ht="12.75" hidden="false" customHeight="false" outlineLevel="0" collapsed="false">
      <c r="A76" s="5" t="n">
        <v>75</v>
      </c>
      <c r="B76" s="195" t="s">
        <v>116</v>
      </c>
      <c r="C76" s="196" t="s">
        <v>157</v>
      </c>
      <c r="D76" s="196" t="n">
        <f aca="false">SUM(C76*1)</f>
        <v>47038.04</v>
      </c>
      <c r="E76" s="197" t="n">
        <v>164.29</v>
      </c>
      <c r="F76" s="5" t="s">
        <v>57</v>
      </c>
      <c r="G76" s="198" t="n">
        <v>1.0432</v>
      </c>
      <c r="H76" s="196" t="n">
        <f aca="false">SUM(D76*G76)</f>
        <v>49070.083328</v>
      </c>
      <c r="I76" s="198" t="n">
        <v>1.0495</v>
      </c>
      <c r="J76" s="196" t="n">
        <f aca="false">SUM(D76*I76)</f>
        <v>49366.42298</v>
      </c>
    </row>
    <row r="77" customFormat="false" ht="12.75" hidden="false" customHeight="false" outlineLevel="0" collapsed="false">
      <c r="A77" s="5" t="n">
        <v>76</v>
      </c>
      <c r="B77" s="195" t="s">
        <v>116</v>
      </c>
      <c r="C77" s="196" t="s">
        <v>158</v>
      </c>
      <c r="D77" s="196" t="n">
        <f aca="false">SUM(C77*1)</f>
        <v>47500</v>
      </c>
      <c r="E77" s="197" t="n">
        <v>164.29</v>
      </c>
      <c r="F77" s="5" t="s">
        <v>57</v>
      </c>
      <c r="G77" s="198" t="n">
        <v>1.0432</v>
      </c>
      <c r="H77" s="196" t="n">
        <f aca="false">SUM(D77*G77)</f>
        <v>49552</v>
      </c>
      <c r="I77" s="198" t="n">
        <v>1.0495</v>
      </c>
      <c r="J77" s="196" t="n">
        <f aca="false">SUM(D77*I77)</f>
        <v>49851.25</v>
      </c>
    </row>
    <row r="78" customFormat="false" ht="12.75" hidden="false" customHeight="false" outlineLevel="0" collapsed="false">
      <c r="A78" s="5" t="n">
        <v>77</v>
      </c>
      <c r="B78" s="195" t="s">
        <v>116</v>
      </c>
      <c r="C78" s="196" t="s">
        <v>158</v>
      </c>
      <c r="D78" s="196" t="n">
        <f aca="false">SUM(C78*1)</f>
        <v>47500</v>
      </c>
      <c r="E78" s="197" t="n">
        <v>164.29</v>
      </c>
      <c r="F78" s="5" t="s">
        <v>57</v>
      </c>
      <c r="G78" s="198" t="n">
        <v>1.0432</v>
      </c>
      <c r="H78" s="196" t="n">
        <f aca="false">SUM(D78*G78)</f>
        <v>49552</v>
      </c>
      <c r="I78" s="198" t="n">
        <v>1.0495</v>
      </c>
      <c r="J78" s="196" t="n">
        <f aca="false">SUM(D78*I78)</f>
        <v>49851.25</v>
      </c>
    </row>
    <row r="79" customFormat="false" ht="12.75" hidden="false" customHeight="false" outlineLevel="0" collapsed="false">
      <c r="A79" s="5" t="n">
        <v>78</v>
      </c>
      <c r="B79" s="195" t="s">
        <v>116</v>
      </c>
      <c r="C79" s="196" t="s">
        <v>159</v>
      </c>
      <c r="D79" s="196" t="n">
        <f aca="false">SUM(C79*1)</f>
        <v>47850</v>
      </c>
      <c r="E79" s="197" t="n">
        <v>164.29</v>
      </c>
      <c r="F79" s="5" t="s">
        <v>57</v>
      </c>
      <c r="G79" s="198" t="n">
        <v>1.0432</v>
      </c>
      <c r="H79" s="196" t="n">
        <f aca="false">SUM(D79*G79)</f>
        <v>49917.12</v>
      </c>
      <c r="I79" s="198" t="n">
        <v>1.0495</v>
      </c>
      <c r="J79" s="196" t="n">
        <f aca="false">SUM(D79*I79)</f>
        <v>50218.575</v>
      </c>
    </row>
    <row r="80" customFormat="false" ht="12.75" hidden="false" customHeight="false" outlineLevel="0" collapsed="false">
      <c r="A80" s="5" t="n">
        <v>79</v>
      </c>
      <c r="B80" s="195" t="s">
        <v>116</v>
      </c>
      <c r="C80" s="196" t="s">
        <v>160</v>
      </c>
      <c r="D80" s="196" t="n">
        <f aca="false">SUM(C80*1)</f>
        <v>48000</v>
      </c>
      <c r="E80" s="197" t="n">
        <v>164.29</v>
      </c>
      <c r="F80" s="5" t="s">
        <v>57</v>
      </c>
      <c r="G80" s="198" t="n">
        <v>1.0432</v>
      </c>
      <c r="H80" s="196" t="n">
        <f aca="false">SUM(D80*G80)</f>
        <v>50073.6</v>
      </c>
      <c r="I80" s="198" t="n">
        <v>1.0495</v>
      </c>
      <c r="J80" s="196" t="n">
        <f aca="false">SUM(D80*I80)</f>
        <v>50376</v>
      </c>
    </row>
    <row r="81" customFormat="false" ht="12.75" hidden="false" customHeight="false" outlineLevel="0" collapsed="false">
      <c r="A81" s="5" t="n">
        <v>80</v>
      </c>
      <c r="B81" s="195" t="s">
        <v>116</v>
      </c>
      <c r="C81" s="196" t="s">
        <v>160</v>
      </c>
      <c r="D81" s="196" t="n">
        <f aca="false">SUM(C81*1)</f>
        <v>48000</v>
      </c>
      <c r="E81" s="197" t="n">
        <v>164.29</v>
      </c>
      <c r="F81" s="5" t="s">
        <v>57</v>
      </c>
      <c r="G81" s="198" t="n">
        <v>1.0432</v>
      </c>
      <c r="H81" s="196" t="n">
        <f aca="false">SUM(D81*G81)</f>
        <v>50073.6</v>
      </c>
      <c r="I81" s="198" t="n">
        <v>1.0495</v>
      </c>
      <c r="J81" s="196" t="n">
        <f aca="false">SUM(D81*I81)</f>
        <v>50376</v>
      </c>
    </row>
    <row r="82" customFormat="false" ht="12.75" hidden="false" customHeight="false" outlineLevel="0" collapsed="false">
      <c r="A82" s="5" t="n">
        <v>81</v>
      </c>
      <c r="B82" s="195" t="s">
        <v>116</v>
      </c>
      <c r="C82" s="196" t="s">
        <v>161</v>
      </c>
      <c r="D82" s="196" t="n">
        <f aca="false">SUM(C82*1)</f>
        <v>48500</v>
      </c>
      <c r="E82" s="197" t="n">
        <v>164.29</v>
      </c>
      <c r="F82" s="5" t="s">
        <v>57</v>
      </c>
      <c r="G82" s="198" t="n">
        <v>1.0432</v>
      </c>
      <c r="H82" s="196" t="n">
        <f aca="false">SUM(D82*G82)</f>
        <v>50595.2</v>
      </c>
      <c r="I82" s="198" t="n">
        <v>1.0495</v>
      </c>
      <c r="J82" s="196" t="n">
        <f aca="false">SUM(D82*I82)</f>
        <v>50900.75</v>
      </c>
    </row>
    <row r="83" customFormat="false" ht="12.75" hidden="false" customHeight="false" outlineLevel="0" collapsed="false">
      <c r="A83" s="5" t="n">
        <v>82</v>
      </c>
      <c r="B83" s="195" t="s">
        <v>116</v>
      </c>
      <c r="C83" s="196" t="s">
        <v>161</v>
      </c>
      <c r="D83" s="196" t="n">
        <f aca="false">SUM(C83*1)</f>
        <v>48500</v>
      </c>
      <c r="E83" s="197" t="n">
        <v>164.29</v>
      </c>
      <c r="F83" s="5" t="s">
        <v>57</v>
      </c>
      <c r="G83" s="198" t="n">
        <v>1.0432</v>
      </c>
      <c r="H83" s="196" t="n">
        <f aca="false">SUM(D83*G83)</f>
        <v>50595.2</v>
      </c>
      <c r="I83" s="198" t="n">
        <v>1.0495</v>
      </c>
      <c r="J83" s="196" t="n">
        <f aca="false">SUM(D83*I83)</f>
        <v>50900.75</v>
      </c>
    </row>
    <row r="84" customFormat="false" ht="12.75" hidden="false" customHeight="false" outlineLevel="0" collapsed="false">
      <c r="A84" s="5" t="n">
        <v>83</v>
      </c>
      <c r="B84" s="195" t="s">
        <v>116</v>
      </c>
      <c r="C84" s="196" t="s">
        <v>162</v>
      </c>
      <c r="D84" s="196" t="n">
        <f aca="false">SUM(C84*1)</f>
        <v>48850</v>
      </c>
      <c r="E84" s="197" t="n">
        <v>164.29</v>
      </c>
      <c r="F84" s="5" t="s">
        <v>57</v>
      </c>
      <c r="G84" s="198" t="n">
        <v>1.0432</v>
      </c>
      <c r="H84" s="196" t="n">
        <f aca="false">SUM(D84*G84)</f>
        <v>50960.32</v>
      </c>
      <c r="I84" s="198" t="n">
        <v>1.0495</v>
      </c>
      <c r="J84" s="196" t="n">
        <f aca="false">SUM(D84*I84)</f>
        <v>51268.075</v>
      </c>
    </row>
    <row r="85" customFormat="false" ht="12.75" hidden="false" customHeight="false" outlineLevel="0" collapsed="false">
      <c r="A85" s="5" t="n">
        <v>84</v>
      </c>
      <c r="B85" s="195" t="s">
        <v>116</v>
      </c>
      <c r="C85" s="196" t="s">
        <v>163</v>
      </c>
      <c r="D85" s="196" t="n">
        <f aca="false">SUM(C85*1)</f>
        <v>49008</v>
      </c>
      <c r="E85" s="197" t="n">
        <v>164.29</v>
      </c>
      <c r="F85" s="5" t="s">
        <v>57</v>
      </c>
      <c r="G85" s="198" t="n">
        <v>1.0432</v>
      </c>
      <c r="H85" s="196" t="n">
        <f aca="false">SUM(D85*G85)</f>
        <v>51125.1456</v>
      </c>
      <c r="I85" s="198" t="n">
        <v>1.0495</v>
      </c>
      <c r="J85" s="196" t="n">
        <f aca="false">SUM(D85*I85)</f>
        <v>51433.896</v>
      </c>
    </row>
    <row r="86" customFormat="false" ht="12.75" hidden="false" customHeight="false" outlineLevel="0" collapsed="false">
      <c r="A86" s="5" t="n">
        <v>85</v>
      </c>
      <c r="B86" s="195" t="s">
        <v>116</v>
      </c>
      <c r="C86" s="196" t="s">
        <v>164</v>
      </c>
      <c r="D86" s="196" t="n">
        <f aca="false">SUM(C86*1)</f>
        <v>50000</v>
      </c>
      <c r="E86" s="197" t="n">
        <v>102.39</v>
      </c>
      <c r="F86" s="199" t="s">
        <v>57</v>
      </c>
      <c r="G86" s="198" t="n">
        <v>1.0432</v>
      </c>
      <c r="H86" s="196" t="n">
        <f aca="false">SUM(D86*G86)</f>
        <v>52160</v>
      </c>
      <c r="I86" s="198" t="n">
        <v>1.0495</v>
      </c>
      <c r="J86" s="196" t="n">
        <f aca="false">SUM(D86*I86)</f>
        <v>52475</v>
      </c>
    </row>
    <row r="87" customFormat="false" ht="12.75" hidden="false" customHeight="false" outlineLevel="0" collapsed="false">
      <c r="A87" s="5" t="n">
        <v>86</v>
      </c>
      <c r="B87" s="195" t="s">
        <v>116</v>
      </c>
      <c r="C87" s="196" t="s">
        <v>164</v>
      </c>
      <c r="D87" s="196" t="n">
        <f aca="false">SUM(C87*1)</f>
        <v>50000</v>
      </c>
      <c r="E87" s="197" t="n">
        <v>141.29</v>
      </c>
      <c r="F87" s="199" t="s">
        <v>57</v>
      </c>
      <c r="G87" s="198" t="n">
        <v>1.0432</v>
      </c>
      <c r="H87" s="196" t="n">
        <f aca="false">SUM(D87*G87)</f>
        <v>52160</v>
      </c>
      <c r="I87" s="198" t="n">
        <v>1.0495</v>
      </c>
      <c r="J87" s="196" t="n">
        <f aca="false">SUM(D87*I87)</f>
        <v>52475</v>
      </c>
    </row>
    <row r="88" customFormat="false" ht="12.75" hidden="false" customHeight="false" outlineLevel="0" collapsed="false">
      <c r="A88" s="5" t="n">
        <v>87</v>
      </c>
      <c r="B88" s="195" t="s">
        <v>116</v>
      </c>
      <c r="C88" s="196" t="s">
        <v>164</v>
      </c>
      <c r="D88" s="196" t="n">
        <f aca="false">SUM(C88*1)</f>
        <v>50000</v>
      </c>
      <c r="E88" s="197" t="n">
        <v>164.29</v>
      </c>
      <c r="F88" s="5" t="s">
        <v>57</v>
      </c>
      <c r="G88" s="198" t="n">
        <v>1.0432</v>
      </c>
      <c r="H88" s="196" t="n">
        <f aca="false">SUM(D88*G88)</f>
        <v>52160</v>
      </c>
      <c r="I88" s="198" t="n">
        <v>1.0495</v>
      </c>
      <c r="J88" s="196" t="n">
        <f aca="false">SUM(D88*I88)</f>
        <v>52475</v>
      </c>
    </row>
    <row r="89" customFormat="false" ht="12.75" hidden="false" customHeight="false" outlineLevel="0" collapsed="false">
      <c r="A89" s="5" t="n">
        <v>88</v>
      </c>
      <c r="B89" s="195" t="s">
        <v>116</v>
      </c>
      <c r="C89" s="196" t="s">
        <v>164</v>
      </c>
      <c r="D89" s="196" t="n">
        <f aca="false">SUM(C89*1)</f>
        <v>50000</v>
      </c>
      <c r="E89" s="197" t="n">
        <v>164.29</v>
      </c>
      <c r="F89" s="5" t="s">
        <v>57</v>
      </c>
      <c r="G89" s="198" t="n">
        <v>1.0432</v>
      </c>
      <c r="H89" s="196" t="n">
        <f aca="false">SUM(D89*G89)</f>
        <v>52160</v>
      </c>
      <c r="I89" s="198" t="n">
        <v>1.0495</v>
      </c>
      <c r="J89" s="196" t="n">
        <f aca="false">SUM(D89*I89)</f>
        <v>52475</v>
      </c>
    </row>
    <row r="90" customFormat="false" ht="12.75" hidden="false" customHeight="false" outlineLevel="0" collapsed="false">
      <c r="A90" s="5" t="n">
        <v>89</v>
      </c>
      <c r="B90" s="195" t="s">
        <v>116</v>
      </c>
      <c r="C90" s="196" t="s">
        <v>164</v>
      </c>
      <c r="D90" s="196" t="n">
        <f aca="false">SUM(C90*1)</f>
        <v>50000</v>
      </c>
      <c r="E90" s="197" t="n">
        <v>164.29</v>
      </c>
      <c r="F90" s="5" t="s">
        <v>57</v>
      </c>
      <c r="G90" s="198" t="n">
        <v>1.0432</v>
      </c>
      <c r="H90" s="196" t="n">
        <f aca="false">SUM(D90*G90)</f>
        <v>52160</v>
      </c>
      <c r="I90" s="198" t="n">
        <v>1.0495</v>
      </c>
      <c r="J90" s="196" t="n">
        <f aca="false">SUM(D90*I90)</f>
        <v>52475</v>
      </c>
    </row>
    <row r="91" customFormat="false" ht="12.75" hidden="false" customHeight="false" outlineLevel="0" collapsed="false">
      <c r="A91" s="5" t="n">
        <v>90</v>
      </c>
      <c r="B91" s="195" t="s">
        <v>116</v>
      </c>
      <c r="C91" s="196" t="s">
        <v>164</v>
      </c>
      <c r="D91" s="196" t="n">
        <f aca="false">SUM(C91*1)</f>
        <v>50000</v>
      </c>
      <c r="E91" s="197" t="n">
        <v>164.29</v>
      </c>
      <c r="F91" s="5" t="s">
        <v>57</v>
      </c>
      <c r="G91" s="198" t="n">
        <v>1.0432</v>
      </c>
      <c r="H91" s="196" t="n">
        <f aca="false">SUM(D91*G91)</f>
        <v>52160</v>
      </c>
      <c r="I91" s="198" t="n">
        <v>1.0495</v>
      </c>
      <c r="J91" s="196" t="n">
        <f aca="false">SUM(D91*I91)</f>
        <v>52475</v>
      </c>
    </row>
    <row r="92" customFormat="false" ht="12.75" hidden="false" customHeight="false" outlineLevel="0" collapsed="false">
      <c r="A92" s="5" t="n">
        <v>91</v>
      </c>
      <c r="B92" s="195" t="s">
        <v>116</v>
      </c>
      <c r="C92" s="196" t="s">
        <v>164</v>
      </c>
      <c r="D92" s="196" t="n">
        <f aca="false">SUM(C92*1)</f>
        <v>50000</v>
      </c>
      <c r="E92" s="197" t="n">
        <v>164.29</v>
      </c>
      <c r="F92" s="5" t="s">
        <v>57</v>
      </c>
      <c r="G92" s="198" t="n">
        <v>1.0432</v>
      </c>
      <c r="H92" s="196" t="n">
        <f aca="false">SUM(D92*G92)</f>
        <v>52160</v>
      </c>
      <c r="I92" s="198" t="n">
        <v>1.0495</v>
      </c>
      <c r="J92" s="196" t="n">
        <f aca="false">SUM(D92*I92)</f>
        <v>52475</v>
      </c>
    </row>
    <row r="93" customFormat="false" ht="12.75" hidden="false" customHeight="false" outlineLevel="0" collapsed="false">
      <c r="A93" s="5" t="n">
        <v>92</v>
      </c>
      <c r="B93" s="195" t="s">
        <v>116</v>
      </c>
      <c r="C93" s="196" t="s">
        <v>164</v>
      </c>
      <c r="D93" s="196" t="n">
        <f aca="false">SUM(C93*1)</f>
        <v>50000</v>
      </c>
      <c r="E93" s="197" t="n">
        <v>164.29</v>
      </c>
      <c r="F93" s="5" t="s">
        <v>57</v>
      </c>
      <c r="G93" s="198" t="n">
        <v>1.0432</v>
      </c>
      <c r="H93" s="196" t="n">
        <f aca="false">SUM(D93*G93)</f>
        <v>52160</v>
      </c>
      <c r="I93" s="198" t="n">
        <v>1.0495</v>
      </c>
      <c r="J93" s="196" t="n">
        <f aca="false">SUM(D93*I93)</f>
        <v>52475</v>
      </c>
    </row>
    <row r="94" customFormat="false" ht="12.75" hidden="false" customHeight="false" outlineLevel="0" collapsed="false">
      <c r="A94" s="5" t="n">
        <v>93</v>
      </c>
      <c r="B94" s="195" t="s">
        <v>116</v>
      </c>
      <c r="C94" s="196" t="s">
        <v>164</v>
      </c>
      <c r="D94" s="196" t="n">
        <f aca="false">SUM(C94*1)</f>
        <v>50000</v>
      </c>
      <c r="E94" s="197" t="n">
        <v>164.29</v>
      </c>
      <c r="F94" s="5" t="s">
        <v>57</v>
      </c>
      <c r="G94" s="198" t="n">
        <v>1.0432</v>
      </c>
      <c r="H94" s="196" t="n">
        <f aca="false">SUM(D94*G94)</f>
        <v>52160</v>
      </c>
      <c r="I94" s="198" t="n">
        <v>1.0495</v>
      </c>
      <c r="J94" s="196" t="n">
        <f aca="false">SUM(D94*I94)</f>
        <v>52475</v>
      </c>
    </row>
    <row r="95" customFormat="false" ht="12.75" hidden="false" customHeight="false" outlineLevel="0" collapsed="false">
      <c r="A95" s="5" t="n">
        <v>94</v>
      </c>
      <c r="B95" s="195" t="s">
        <v>116</v>
      </c>
      <c r="C95" s="196" t="s">
        <v>164</v>
      </c>
      <c r="D95" s="196" t="n">
        <f aca="false">SUM(C95*1)</f>
        <v>50000</v>
      </c>
      <c r="E95" s="197" t="n">
        <v>164.29</v>
      </c>
      <c r="F95" s="5" t="s">
        <v>57</v>
      </c>
      <c r="G95" s="198" t="n">
        <v>1.0432</v>
      </c>
      <c r="H95" s="196" t="n">
        <f aca="false">SUM(D95*G95)</f>
        <v>52160</v>
      </c>
      <c r="I95" s="198" t="n">
        <v>1.0495</v>
      </c>
      <c r="J95" s="196" t="n">
        <f aca="false">SUM(D95*I95)</f>
        <v>52475</v>
      </c>
    </row>
    <row r="96" customFormat="false" ht="12.75" hidden="false" customHeight="false" outlineLevel="0" collapsed="false">
      <c r="A96" s="5" t="n">
        <v>95</v>
      </c>
      <c r="B96" s="195" t="s">
        <v>116</v>
      </c>
      <c r="C96" s="196" t="s">
        <v>164</v>
      </c>
      <c r="D96" s="196" t="n">
        <f aca="false">SUM(C96*1)</f>
        <v>50000</v>
      </c>
      <c r="E96" s="197" t="n">
        <v>164.29</v>
      </c>
      <c r="F96" s="5" t="s">
        <v>57</v>
      </c>
      <c r="G96" s="198" t="n">
        <v>1.0432</v>
      </c>
      <c r="H96" s="196" t="n">
        <f aca="false">SUM(D96*G96)</f>
        <v>52160</v>
      </c>
      <c r="I96" s="198" t="n">
        <v>1.0495</v>
      </c>
      <c r="J96" s="196" t="n">
        <f aca="false">SUM(D96*I96)</f>
        <v>52475</v>
      </c>
    </row>
    <row r="97" customFormat="false" ht="12.75" hidden="false" customHeight="false" outlineLevel="0" collapsed="false">
      <c r="A97" s="5" t="n">
        <v>96</v>
      </c>
      <c r="B97" s="195" t="s">
        <v>116</v>
      </c>
      <c r="C97" s="196" t="s">
        <v>164</v>
      </c>
      <c r="D97" s="196" t="n">
        <f aca="false">SUM(C97*1)</f>
        <v>50000</v>
      </c>
      <c r="E97" s="197" t="n">
        <v>164.29</v>
      </c>
      <c r="F97" s="5" t="s">
        <v>57</v>
      </c>
      <c r="G97" s="198" t="n">
        <v>1.0432</v>
      </c>
      <c r="H97" s="196" t="n">
        <f aca="false">SUM(D97*G97)</f>
        <v>52160</v>
      </c>
      <c r="I97" s="198" t="n">
        <v>1.0495</v>
      </c>
      <c r="J97" s="196" t="n">
        <f aca="false">SUM(D97*I97)</f>
        <v>52475</v>
      </c>
    </row>
    <row r="98" customFormat="false" ht="12.75" hidden="false" customHeight="false" outlineLevel="0" collapsed="false">
      <c r="A98" s="5" t="n">
        <v>97</v>
      </c>
      <c r="B98" s="195" t="s">
        <v>116</v>
      </c>
      <c r="C98" s="196" t="s">
        <v>164</v>
      </c>
      <c r="D98" s="196" t="n">
        <f aca="false">SUM(C98*1)</f>
        <v>50000</v>
      </c>
      <c r="E98" s="197" t="n">
        <v>164.29</v>
      </c>
      <c r="F98" s="5" t="s">
        <v>57</v>
      </c>
      <c r="G98" s="198" t="n">
        <v>1.0432</v>
      </c>
      <c r="H98" s="196" t="n">
        <f aca="false">SUM(D98*G98)</f>
        <v>52160</v>
      </c>
      <c r="I98" s="198" t="n">
        <v>1.0495</v>
      </c>
      <c r="J98" s="196" t="n">
        <f aca="false">SUM(D98*I98)</f>
        <v>52475</v>
      </c>
    </row>
    <row r="99" customFormat="false" ht="12.75" hidden="false" customHeight="false" outlineLevel="0" collapsed="false">
      <c r="A99" s="5" t="n">
        <v>98</v>
      </c>
      <c r="B99" s="195" t="s">
        <v>116</v>
      </c>
      <c r="C99" s="196" t="s">
        <v>164</v>
      </c>
      <c r="D99" s="196" t="n">
        <f aca="false">SUM(C99*1)</f>
        <v>50000</v>
      </c>
      <c r="E99" s="197" t="n">
        <v>164.29</v>
      </c>
      <c r="F99" s="5" t="s">
        <v>57</v>
      </c>
      <c r="G99" s="198" t="n">
        <v>1.0432</v>
      </c>
      <c r="H99" s="196" t="n">
        <f aca="false">SUM(D99*G99)</f>
        <v>52160</v>
      </c>
      <c r="I99" s="198" t="n">
        <v>1.0495</v>
      </c>
      <c r="J99" s="196" t="n">
        <f aca="false">SUM(D99*I99)</f>
        <v>52475</v>
      </c>
    </row>
    <row r="100" customFormat="false" ht="12.75" hidden="false" customHeight="false" outlineLevel="0" collapsed="false">
      <c r="A100" s="5" t="n">
        <v>99</v>
      </c>
      <c r="B100" s="195" t="s">
        <v>116</v>
      </c>
      <c r="C100" s="196" t="s">
        <v>165</v>
      </c>
      <c r="D100" s="196" t="n">
        <f aca="false">SUM(C100*1)</f>
        <v>50000.04</v>
      </c>
      <c r="E100" s="197" t="n">
        <v>164.29</v>
      </c>
      <c r="F100" s="5" t="s">
        <v>57</v>
      </c>
      <c r="G100" s="198" t="n">
        <v>1.0432</v>
      </c>
      <c r="H100" s="196" t="n">
        <f aca="false">SUM(D100*G100)</f>
        <v>52160.041728</v>
      </c>
      <c r="I100" s="198" t="n">
        <v>1.0495</v>
      </c>
      <c r="J100" s="196" t="n">
        <f aca="false">SUM(D100*I100)</f>
        <v>52475.04198</v>
      </c>
    </row>
    <row r="101" customFormat="false" ht="12.75" hidden="false" customHeight="false" outlineLevel="0" collapsed="false">
      <c r="A101" s="5" t="n">
        <v>100</v>
      </c>
      <c r="B101" s="195" t="s">
        <v>116</v>
      </c>
      <c r="C101" s="196" t="s">
        <v>166</v>
      </c>
      <c r="D101" s="196" t="n">
        <f aca="false">SUM(C101*1)</f>
        <v>50004</v>
      </c>
      <c r="E101" s="197" t="n">
        <v>164.29</v>
      </c>
      <c r="F101" s="5" t="s">
        <v>57</v>
      </c>
      <c r="G101" s="198" t="n">
        <v>1.0432</v>
      </c>
      <c r="H101" s="196" t="n">
        <f aca="false">SUM(D101*G101)</f>
        <v>52164.1728</v>
      </c>
      <c r="I101" s="198" t="n">
        <v>1.0495</v>
      </c>
      <c r="J101" s="196" t="n">
        <f aca="false">SUM(D101*I101)</f>
        <v>52479.198</v>
      </c>
    </row>
    <row r="102" customFormat="false" ht="12.75" hidden="false" customHeight="false" outlineLevel="0" collapsed="false">
      <c r="A102" s="5" t="n">
        <v>101</v>
      </c>
      <c r="B102" s="195" t="s">
        <v>116</v>
      </c>
      <c r="C102" s="196" t="s">
        <v>167</v>
      </c>
      <c r="D102" s="196" t="n">
        <f aca="false">SUM(C102*1)</f>
        <v>51000</v>
      </c>
      <c r="E102" s="197" t="n">
        <v>119.37</v>
      </c>
      <c r="F102" s="199" t="s">
        <v>57</v>
      </c>
      <c r="G102" s="198" t="n">
        <v>1.0432</v>
      </c>
      <c r="H102" s="196" t="n">
        <f aca="false">SUM(D102*G102)</f>
        <v>53203.2</v>
      </c>
      <c r="I102" s="198" t="n">
        <v>1.0495</v>
      </c>
      <c r="J102" s="196" t="n">
        <f aca="false">SUM(D102*I102)</f>
        <v>53524.5</v>
      </c>
    </row>
    <row r="103" customFormat="false" ht="12.75" hidden="false" customHeight="false" outlineLevel="0" collapsed="false">
      <c r="A103" s="5" t="n">
        <v>102</v>
      </c>
      <c r="B103" s="195" t="s">
        <v>116</v>
      </c>
      <c r="C103" s="196" t="s">
        <v>168</v>
      </c>
      <c r="D103" s="196" t="n">
        <f aca="false">SUM(C103*1)</f>
        <v>51149.92</v>
      </c>
      <c r="E103" s="197" t="n">
        <v>164.29</v>
      </c>
      <c r="F103" s="5" t="s">
        <v>57</v>
      </c>
      <c r="G103" s="198" t="n">
        <v>1.0432</v>
      </c>
      <c r="H103" s="196" t="n">
        <f aca="false">SUM(D103*G103)</f>
        <v>53359.596544</v>
      </c>
      <c r="I103" s="198" t="n">
        <v>1.0495</v>
      </c>
      <c r="J103" s="196" t="n">
        <f aca="false">SUM(D103*I103)</f>
        <v>53681.84104</v>
      </c>
    </row>
    <row r="104" customFormat="false" ht="12.75" hidden="false" customHeight="false" outlineLevel="0" collapsed="false">
      <c r="A104" s="5" t="n">
        <v>103</v>
      </c>
      <c r="B104" s="195" t="s">
        <v>116</v>
      </c>
      <c r="C104" s="196" t="s">
        <v>169</v>
      </c>
      <c r="D104" s="196" t="n">
        <f aca="false">SUM(C104*1)</f>
        <v>51750</v>
      </c>
      <c r="E104" s="197" t="n">
        <v>164.29</v>
      </c>
      <c r="F104" s="5" t="s">
        <v>57</v>
      </c>
      <c r="G104" s="198" t="n">
        <v>1.0432</v>
      </c>
      <c r="H104" s="196" t="n">
        <f aca="false">SUM(D104*G104)</f>
        <v>53985.6</v>
      </c>
      <c r="I104" s="198" t="n">
        <v>1.0495</v>
      </c>
      <c r="J104" s="196" t="n">
        <f aca="false">SUM(D104*I104)</f>
        <v>54311.625</v>
      </c>
    </row>
    <row r="105" customFormat="false" ht="12.75" hidden="false" customHeight="false" outlineLevel="0" collapsed="false">
      <c r="A105" s="5" t="n">
        <v>104</v>
      </c>
      <c r="B105" s="195" t="s">
        <v>116</v>
      </c>
      <c r="C105" s="196" t="s">
        <v>170</v>
      </c>
      <c r="D105" s="196" t="n">
        <f aca="false">SUM(C105*1)</f>
        <v>52000.44</v>
      </c>
      <c r="E105" s="197" t="n">
        <v>164.29</v>
      </c>
      <c r="F105" s="5" t="s">
        <v>57</v>
      </c>
      <c r="G105" s="198" t="n">
        <v>1.0432</v>
      </c>
      <c r="H105" s="196" t="n">
        <f aca="false">SUM(D105*G105)</f>
        <v>54246.859008</v>
      </c>
      <c r="I105" s="198" t="n">
        <v>1.0495</v>
      </c>
      <c r="J105" s="196" t="n">
        <f aca="false">SUM(D105*I105)</f>
        <v>54574.46178</v>
      </c>
    </row>
    <row r="106" customFormat="false" ht="12.75" hidden="false" customHeight="false" outlineLevel="0" collapsed="false">
      <c r="A106" s="5" t="n">
        <v>105</v>
      </c>
      <c r="B106" s="195" t="s">
        <v>116</v>
      </c>
      <c r="C106" s="196" t="s">
        <v>171</v>
      </c>
      <c r="D106" s="196" t="n">
        <f aca="false">SUM(C106*1)</f>
        <v>52500</v>
      </c>
      <c r="E106" s="197"/>
      <c r="F106" s="200" t="s">
        <v>57</v>
      </c>
      <c r="G106" s="198" t="n">
        <v>1.0432</v>
      </c>
      <c r="H106" s="196" t="n">
        <f aca="false">SUM(D106*G106)</f>
        <v>54768</v>
      </c>
      <c r="I106" s="198" t="n">
        <v>1.0495</v>
      </c>
      <c r="J106" s="196" t="n">
        <f aca="false">SUM(D106*I106)</f>
        <v>55098.75</v>
      </c>
    </row>
    <row r="107" customFormat="false" ht="12.75" hidden="false" customHeight="false" outlineLevel="0" collapsed="false">
      <c r="A107" s="5" t="n">
        <v>106</v>
      </c>
      <c r="B107" s="195" t="s">
        <v>116</v>
      </c>
      <c r="C107" s="196" t="s">
        <v>172</v>
      </c>
      <c r="D107" s="196" t="n">
        <f aca="false">SUM(C107*1)</f>
        <v>52950</v>
      </c>
      <c r="E107" s="197" t="n">
        <v>164.29</v>
      </c>
      <c r="F107" s="5" t="s">
        <v>57</v>
      </c>
      <c r="G107" s="198" t="n">
        <v>1.0432</v>
      </c>
      <c r="H107" s="196" t="n">
        <f aca="false">SUM(D107*G107)</f>
        <v>55237.44</v>
      </c>
      <c r="I107" s="198" t="n">
        <v>1.0495</v>
      </c>
      <c r="J107" s="196" t="n">
        <f aca="false">SUM(D107*I107)</f>
        <v>55571.025</v>
      </c>
    </row>
    <row r="108" customFormat="false" ht="12.75" hidden="false" customHeight="false" outlineLevel="0" collapsed="false">
      <c r="A108" s="5" t="n">
        <v>107</v>
      </c>
      <c r="B108" s="195" t="s">
        <v>116</v>
      </c>
      <c r="C108" s="196" t="s">
        <v>173</v>
      </c>
      <c r="D108" s="196" t="n">
        <f aca="false">SUM(C108*1)</f>
        <v>53000</v>
      </c>
      <c r="E108" s="197" t="n">
        <v>164.29</v>
      </c>
      <c r="F108" s="5" t="s">
        <v>57</v>
      </c>
      <c r="G108" s="198" t="n">
        <v>1.0432</v>
      </c>
      <c r="H108" s="196" t="n">
        <f aca="false">SUM(D108*G108)</f>
        <v>55289.6</v>
      </c>
      <c r="I108" s="198" t="n">
        <v>1.0495</v>
      </c>
      <c r="J108" s="196" t="n">
        <f aca="false">SUM(D108*I108)</f>
        <v>55623.5</v>
      </c>
    </row>
    <row r="109" customFormat="false" ht="12.75" hidden="false" customHeight="false" outlineLevel="0" collapsed="false">
      <c r="A109" s="5" t="n">
        <v>108</v>
      </c>
      <c r="B109" s="195" t="s">
        <v>116</v>
      </c>
      <c r="C109" s="196" t="s">
        <v>174</v>
      </c>
      <c r="D109" s="196" t="n">
        <f aca="false">SUM(C109*1)</f>
        <v>53000.04</v>
      </c>
      <c r="E109" s="197" t="n">
        <v>164.29</v>
      </c>
      <c r="F109" s="5" t="s">
        <v>57</v>
      </c>
      <c r="G109" s="198" t="n">
        <v>1.0432</v>
      </c>
      <c r="H109" s="196" t="n">
        <f aca="false">SUM(D109*G109)</f>
        <v>55289.641728</v>
      </c>
      <c r="I109" s="198" t="n">
        <v>1.0495</v>
      </c>
      <c r="J109" s="196" t="n">
        <f aca="false">SUM(D109*I109)</f>
        <v>55623.54198</v>
      </c>
    </row>
    <row r="110" customFormat="false" ht="12.75" hidden="false" customHeight="false" outlineLevel="0" collapsed="false">
      <c r="A110" s="5" t="n">
        <v>109</v>
      </c>
      <c r="B110" s="195" t="s">
        <v>116</v>
      </c>
      <c r="C110" s="196" t="s">
        <v>175</v>
      </c>
      <c r="D110" s="196" t="n">
        <f aca="false">SUM(C110*1)</f>
        <v>54000</v>
      </c>
      <c r="E110" s="197" t="n">
        <v>164.29</v>
      </c>
      <c r="F110" s="5" t="s">
        <v>57</v>
      </c>
      <c r="G110" s="198" t="n">
        <v>1.0432</v>
      </c>
      <c r="H110" s="196" t="n">
        <f aca="false">SUM(D110*G110)</f>
        <v>56332.8</v>
      </c>
      <c r="I110" s="198" t="n">
        <v>1.0495</v>
      </c>
      <c r="J110" s="196" t="n">
        <f aca="false">SUM(D110*I110)</f>
        <v>56673</v>
      </c>
    </row>
    <row r="111" customFormat="false" ht="12.75" hidden="false" customHeight="false" outlineLevel="0" collapsed="false">
      <c r="A111" s="5" t="n">
        <v>110</v>
      </c>
      <c r="B111" s="195" t="s">
        <v>116</v>
      </c>
      <c r="C111" s="196" t="s">
        <v>175</v>
      </c>
      <c r="D111" s="196" t="n">
        <f aca="false">SUM(C111*1)</f>
        <v>54000</v>
      </c>
      <c r="E111" s="197" t="n">
        <v>164.29</v>
      </c>
      <c r="F111" s="5" t="s">
        <v>57</v>
      </c>
      <c r="G111" s="198" t="n">
        <v>1.0432</v>
      </c>
      <c r="H111" s="196" t="n">
        <f aca="false">SUM(D111*G111)</f>
        <v>56332.8</v>
      </c>
      <c r="I111" s="198" t="n">
        <v>1.0495</v>
      </c>
      <c r="J111" s="196" t="n">
        <f aca="false">SUM(D111*I111)</f>
        <v>56673</v>
      </c>
    </row>
    <row r="112" customFormat="false" ht="12.75" hidden="false" customHeight="false" outlineLevel="0" collapsed="false">
      <c r="A112" s="5" t="n">
        <v>111</v>
      </c>
      <c r="B112" s="195" t="s">
        <v>116</v>
      </c>
      <c r="C112" s="196" t="s">
        <v>175</v>
      </c>
      <c r="D112" s="196" t="n">
        <f aca="false">SUM(C112*1)</f>
        <v>54000</v>
      </c>
      <c r="E112" s="197" t="n">
        <v>164.29</v>
      </c>
      <c r="F112" s="5" t="s">
        <v>57</v>
      </c>
      <c r="G112" s="198" t="n">
        <v>1.0432</v>
      </c>
      <c r="H112" s="196" t="n">
        <f aca="false">SUM(D112*G112)</f>
        <v>56332.8</v>
      </c>
      <c r="I112" s="198" t="n">
        <v>1.0495</v>
      </c>
      <c r="J112" s="196" t="n">
        <f aca="false">SUM(D112*I112)</f>
        <v>56673</v>
      </c>
    </row>
    <row r="113" customFormat="false" ht="12.75" hidden="false" customHeight="false" outlineLevel="0" collapsed="false">
      <c r="A113" s="5" t="n">
        <v>112</v>
      </c>
      <c r="B113" s="195" t="s">
        <v>116</v>
      </c>
      <c r="C113" s="196" t="s">
        <v>176</v>
      </c>
      <c r="D113" s="196" t="n">
        <f aca="false">SUM(C113*1)</f>
        <v>54100</v>
      </c>
      <c r="E113" s="197" t="n">
        <v>164.29</v>
      </c>
      <c r="F113" s="5" t="s">
        <v>57</v>
      </c>
      <c r="G113" s="198" t="n">
        <v>1.0432</v>
      </c>
      <c r="H113" s="196" t="n">
        <f aca="false">SUM(D113*G113)</f>
        <v>56437.12</v>
      </c>
      <c r="I113" s="198" t="n">
        <v>1.0495</v>
      </c>
      <c r="J113" s="196" t="n">
        <f aca="false">SUM(D113*I113)</f>
        <v>56777.95</v>
      </c>
    </row>
    <row r="114" customFormat="false" ht="12.75" hidden="false" customHeight="false" outlineLevel="0" collapsed="false">
      <c r="A114" s="5" t="n">
        <v>113</v>
      </c>
      <c r="B114" s="195" t="s">
        <v>116</v>
      </c>
      <c r="C114" s="196" t="s">
        <v>177</v>
      </c>
      <c r="D114" s="196" t="n">
        <f aca="false">SUM(C114*1)</f>
        <v>54999.96</v>
      </c>
      <c r="E114" s="197" t="n">
        <v>72.66</v>
      </c>
      <c r="F114" s="199" t="s">
        <v>57</v>
      </c>
      <c r="G114" s="198" t="n">
        <v>1.0432</v>
      </c>
      <c r="H114" s="196" t="n">
        <f aca="false">SUM(D114*G114)</f>
        <v>57375.958272</v>
      </c>
      <c r="I114" s="198" t="n">
        <v>1.0495</v>
      </c>
      <c r="J114" s="196" t="n">
        <f aca="false">SUM(D114*I114)</f>
        <v>57722.45802</v>
      </c>
    </row>
    <row r="115" customFormat="false" ht="12.75" hidden="false" customHeight="false" outlineLevel="0" collapsed="false">
      <c r="A115" s="5" t="n">
        <v>114</v>
      </c>
      <c r="B115" s="195" t="s">
        <v>116</v>
      </c>
      <c r="C115" s="196" t="s">
        <v>178</v>
      </c>
      <c r="D115" s="196" t="n">
        <f aca="false">SUM(C115*1)</f>
        <v>55000</v>
      </c>
      <c r="E115" s="197" t="n">
        <v>164.29</v>
      </c>
      <c r="F115" s="5" t="s">
        <v>57</v>
      </c>
      <c r="G115" s="198" t="n">
        <v>1.0432</v>
      </c>
      <c r="H115" s="196" t="n">
        <f aca="false">SUM(D115*G115)</f>
        <v>57376</v>
      </c>
      <c r="I115" s="198" t="n">
        <v>1.0495</v>
      </c>
      <c r="J115" s="196" t="n">
        <f aca="false">SUM(D115*I115)</f>
        <v>57722.5</v>
      </c>
    </row>
    <row r="116" customFormat="false" ht="12.75" hidden="false" customHeight="false" outlineLevel="0" collapsed="false">
      <c r="A116" s="5" t="n">
        <v>115</v>
      </c>
      <c r="B116" s="195" t="s">
        <v>116</v>
      </c>
      <c r="C116" s="196" t="s">
        <v>178</v>
      </c>
      <c r="D116" s="196" t="n">
        <f aca="false">SUM(C116*1)</f>
        <v>55000</v>
      </c>
      <c r="E116" s="197" t="n">
        <v>164.29</v>
      </c>
      <c r="F116" s="5" t="s">
        <v>57</v>
      </c>
      <c r="G116" s="198" t="n">
        <v>1.0432</v>
      </c>
      <c r="H116" s="196" t="n">
        <f aca="false">SUM(D116*G116)</f>
        <v>57376</v>
      </c>
      <c r="I116" s="198" t="n">
        <v>1.0495</v>
      </c>
      <c r="J116" s="196" t="n">
        <f aca="false">SUM(D116*I116)</f>
        <v>57722.5</v>
      </c>
    </row>
    <row r="117" customFormat="false" ht="12.75" hidden="false" customHeight="false" outlineLevel="0" collapsed="false">
      <c r="A117" s="5" t="n">
        <v>116</v>
      </c>
      <c r="B117" s="195" t="s">
        <v>116</v>
      </c>
      <c r="C117" s="196" t="s">
        <v>178</v>
      </c>
      <c r="D117" s="196" t="n">
        <f aca="false">SUM(C117*1)</f>
        <v>55000</v>
      </c>
      <c r="E117" s="197" t="n">
        <v>164.29</v>
      </c>
      <c r="F117" s="5" t="s">
        <v>57</v>
      </c>
      <c r="G117" s="198" t="n">
        <v>1.0432</v>
      </c>
      <c r="H117" s="196" t="n">
        <f aca="false">SUM(D117*G117)</f>
        <v>57376</v>
      </c>
      <c r="I117" s="198" t="n">
        <v>1.0495</v>
      </c>
      <c r="J117" s="196" t="n">
        <f aca="false">SUM(D117*I117)</f>
        <v>57722.5</v>
      </c>
    </row>
    <row r="118" customFormat="false" ht="12.75" hidden="false" customHeight="false" outlineLevel="0" collapsed="false">
      <c r="A118" s="5" t="n">
        <v>117</v>
      </c>
      <c r="B118" s="195" t="s">
        <v>116</v>
      </c>
      <c r="C118" s="196" t="s">
        <v>179</v>
      </c>
      <c r="D118" s="196" t="n">
        <f aca="false">SUM(C118*1)</f>
        <v>55000.08</v>
      </c>
      <c r="E118" s="197" t="n">
        <v>80.82</v>
      </c>
      <c r="F118" s="199" t="s">
        <v>57</v>
      </c>
      <c r="G118" s="198" t="n">
        <v>1.0432</v>
      </c>
      <c r="H118" s="196" t="n">
        <f aca="false">SUM(D118*G118)</f>
        <v>57376.083456</v>
      </c>
      <c r="I118" s="198" t="n">
        <v>1.0495</v>
      </c>
      <c r="J118" s="196" t="n">
        <f aca="false">SUM(D118*I118)</f>
        <v>57722.58396</v>
      </c>
    </row>
    <row r="119" customFormat="false" ht="12.75" hidden="false" customHeight="false" outlineLevel="0" collapsed="false">
      <c r="A119" s="5" t="n">
        <v>118</v>
      </c>
      <c r="B119" s="195" t="s">
        <v>116</v>
      </c>
      <c r="C119" s="196" t="s">
        <v>180</v>
      </c>
      <c r="D119" s="196" t="n">
        <f aca="false">SUM(C119*1)</f>
        <v>55008</v>
      </c>
      <c r="E119" s="197" t="n">
        <v>164.29</v>
      </c>
      <c r="F119" s="5" t="s">
        <v>57</v>
      </c>
      <c r="G119" s="198" t="n">
        <v>1.0432</v>
      </c>
      <c r="H119" s="196" t="n">
        <f aca="false">SUM(D119*G119)</f>
        <v>57384.3456</v>
      </c>
      <c r="I119" s="198" t="n">
        <v>1.0495</v>
      </c>
      <c r="J119" s="196" t="n">
        <f aca="false">SUM(D119*I119)</f>
        <v>57730.896</v>
      </c>
    </row>
    <row r="120" customFormat="false" ht="12.75" hidden="false" customHeight="false" outlineLevel="0" collapsed="false">
      <c r="A120" s="5" t="n">
        <v>119</v>
      </c>
      <c r="B120" s="195" t="s">
        <v>116</v>
      </c>
      <c r="C120" s="196" t="s">
        <v>181</v>
      </c>
      <c r="D120" s="196" t="n">
        <f aca="false">SUM(C120*1)</f>
        <v>57000</v>
      </c>
      <c r="E120" s="197" t="n">
        <v>117.91</v>
      </c>
      <c r="F120" s="199" t="s">
        <v>57</v>
      </c>
      <c r="G120" s="198" t="n">
        <v>1.0432</v>
      </c>
      <c r="H120" s="196" t="n">
        <f aca="false">SUM(D120*G120)</f>
        <v>59462.4</v>
      </c>
      <c r="I120" s="198" t="n">
        <v>1.0495</v>
      </c>
      <c r="J120" s="196" t="n">
        <f aca="false">SUM(D120*I120)</f>
        <v>59821.5</v>
      </c>
    </row>
    <row r="121" customFormat="false" ht="12.75" hidden="false" customHeight="false" outlineLevel="0" collapsed="false">
      <c r="A121" s="5" t="n">
        <v>120</v>
      </c>
      <c r="B121" s="195" t="s">
        <v>116</v>
      </c>
      <c r="C121" s="196" t="s">
        <v>181</v>
      </c>
      <c r="D121" s="196" t="n">
        <f aca="false">SUM(C121*1)</f>
        <v>57000</v>
      </c>
      <c r="E121" s="197" t="n">
        <v>164.29</v>
      </c>
      <c r="F121" s="5" t="s">
        <v>57</v>
      </c>
      <c r="G121" s="198" t="n">
        <v>1.0432</v>
      </c>
      <c r="H121" s="196" t="n">
        <f aca="false">SUM(D121*G121)</f>
        <v>59462.4</v>
      </c>
      <c r="I121" s="198" t="n">
        <v>1.0495</v>
      </c>
      <c r="J121" s="196" t="n">
        <f aca="false">SUM(D121*I121)</f>
        <v>59821.5</v>
      </c>
    </row>
    <row r="122" customFormat="false" ht="12.75" hidden="false" customHeight="false" outlineLevel="0" collapsed="false">
      <c r="A122" s="5" t="n">
        <v>121</v>
      </c>
      <c r="B122" s="195" t="s">
        <v>116</v>
      </c>
      <c r="C122" s="196" t="s">
        <v>181</v>
      </c>
      <c r="D122" s="196" t="n">
        <f aca="false">SUM(C122*1)</f>
        <v>57000</v>
      </c>
      <c r="E122" s="197" t="n">
        <v>164.29</v>
      </c>
      <c r="F122" s="5" t="s">
        <v>57</v>
      </c>
      <c r="G122" s="198" t="n">
        <v>1.0432</v>
      </c>
      <c r="H122" s="196" t="n">
        <f aca="false">SUM(D122*G122)</f>
        <v>59462.4</v>
      </c>
      <c r="I122" s="198" t="n">
        <v>1.0495</v>
      </c>
      <c r="J122" s="196" t="n">
        <f aca="false">SUM(D122*I122)</f>
        <v>59821.5</v>
      </c>
    </row>
    <row r="123" customFormat="false" ht="12.75" hidden="false" customHeight="false" outlineLevel="0" collapsed="false">
      <c r="A123" s="5" t="n">
        <v>122</v>
      </c>
      <c r="B123" s="195" t="s">
        <v>116</v>
      </c>
      <c r="C123" s="196" t="s">
        <v>181</v>
      </c>
      <c r="D123" s="196" t="n">
        <f aca="false">SUM(C123*1)</f>
        <v>57000</v>
      </c>
      <c r="E123" s="197" t="n">
        <v>164.29</v>
      </c>
      <c r="F123" s="5" t="s">
        <v>57</v>
      </c>
      <c r="G123" s="198" t="n">
        <v>1.0432</v>
      </c>
      <c r="H123" s="196" t="n">
        <f aca="false">SUM(D123*G123)</f>
        <v>59462.4</v>
      </c>
      <c r="I123" s="198" t="n">
        <v>1.0495</v>
      </c>
      <c r="J123" s="196" t="n">
        <f aca="false">SUM(D123*I123)</f>
        <v>59821.5</v>
      </c>
    </row>
    <row r="124" customFormat="false" ht="12.75" hidden="false" customHeight="false" outlineLevel="0" collapsed="false">
      <c r="A124" s="5" t="n">
        <v>123</v>
      </c>
      <c r="B124" s="195" t="s">
        <v>116</v>
      </c>
      <c r="C124" s="196" t="s">
        <v>181</v>
      </c>
      <c r="D124" s="196" t="n">
        <f aca="false">SUM(C124*1)</f>
        <v>57000</v>
      </c>
      <c r="E124" s="197" t="n">
        <v>164.29</v>
      </c>
      <c r="F124" s="5" t="s">
        <v>57</v>
      </c>
      <c r="G124" s="198" t="n">
        <v>1.0432</v>
      </c>
      <c r="H124" s="196" t="n">
        <f aca="false">SUM(D124*G124)</f>
        <v>59462.4</v>
      </c>
      <c r="I124" s="198" t="n">
        <v>1.0495</v>
      </c>
      <c r="J124" s="196" t="n">
        <f aca="false">SUM(D124*I124)</f>
        <v>59821.5</v>
      </c>
    </row>
    <row r="125" customFormat="false" ht="12.75" hidden="false" customHeight="false" outlineLevel="0" collapsed="false">
      <c r="A125" s="5" t="n">
        <v>124</v>
      </c>
      <c r="B125" s="195" t="s">
        <v>116</v>
      </c>
      <c r="C125" s="196" t="s">
        <v>182</v>
      </c>
      <c r="D125" s="196" t="n">
        <f aca="false">SUM(C125*1)</f>
        <v>57004</v>
      </c>
      <c r="E125" s="197" t="n">
        <v>164.29</v>
      </c>
      <c r="F125" s="5" t="s">
        <v>57</v>
      </c>
      <c r="G125" s="198" t="n">
        <v>1.0432</v>
      </c>
      <c r="H125" s="196" t="n">
        <f aca="false">SUM(D125*G125)</f>
        <v>59466.5728</v>
      </c>
      <c r="I125" s="198" t="n">
        <v>1.0495</v>
      </c>
      <c r="J125" s="196" t="n">
        <f aca="false">SUM(D125*I125)</f>
        <v>59825.698</v>
      </c>
    </row>
    <row r="126" customFormat="false" ht="12.75" hidden="false" customHeight="false" outlineLevel="0" collapsed="false">
      <c r="A126" s="5" t="n">
        <v>125</v>
      </c>
      <c r="B126" s="195" t="s">
        <v>116</v>
      </c>
      <c r="C126" s="196" t="s">
        <v>183</v>
      </c>
      <c r="D126" s="196" t="n">
        <f aca="false">SUM(C126*1)</f>
        <v>57500</v>
      </c>
      <c r="E126" s="197" t="n">
        <v>84.61</v>
      </c>
      <c r="F126" s="199" t="s">
        <v>57</v>
      </c>
      <c r="G126" s="198" t="n">
        <v>1.0432</v>
      </c>
      <c r="H126" s="196" t="n">
        <f aca="false">SUM(D126*G126)</f>
        <v>59984</v>
      </c>
      <c r="I126" s="198" t="n">
        <v>1.0495</v>
      </c>
      <c r="J126" s="196" t="n">
        <f aca="false">SUM(D126*I126)</f>
        <v>60346.25</v>
      </c>
    </row>
    <row r="127" customFormat="false" ht="12.75" hidden="false" customHeight="false" outlineLevel="0" collapsed="false">
      <c r="A127" s="5" t="n">
        <v>126</v>
      </c>
      <c r="B127" s="195" t="s">
        <v>116</v>
      </c>
      <c r="C127" s="196" t="s">
        <v>184</v>
      </c>
      <c r="D127" s="196" t="n">
        <f aca="false">SUM(C127*1)</f>
        <v>57504</v>
      </c>
      <c r="E127" s="197" t="n">
        <v>164.29</v>
      </c>
      <c r="F127" s="5" t="s">
        <v>57</v>
      </c>
      <c r="G127" s="198" t="n">
        <v>1.0432</v>
      </c>
      <c r="H127" s="196" t="n">
        <f aca="false">SUM(D127*G127)</f>
        <v>59988.1728</v>
      </c>
      <c r="I127" s="198" t="n">
        <v>1.0495</v>
      </c>
      <c r="J127" s="196" t="n">
        <f aca="false">SUM(D127*I127)</f>
        <v>60350.448</v>
      </c>
    </row>
    <row r="128" customFormat="false" ht="12.75" hidden="false" customHeight="false" outlineLevel="0" collapsed="false">
      <c r="A128" s="5" t="n">
        <v>127</v>
      </c>
      <c r="B128" s="195" t="s">
        <v>116</v>
      </c>
      <c r="C128" s="196" t="s">
        <v>185</v>
      </c>
      <c r="D128" s="196" t="n">
        <f aca="false">SUM(C128*1)</f>
        <v>58000</v>
      </c>
      <c r="E128" s="197" t="n">
        <v>164.29</v>
      </c>
      <c r="F128" s="5" t="s">
        <v>57</v>
      </c>
      <c r="G128" s="198" t="n">
        <v>1.0432</v>
      </c>
      <c r="H128" s="196" t="n">
        <f aca="false">SUM(D128*G128)</f>
        <v>60505.6</v>
      </c>
      <c r="I128" s="198" t="n">
        <v>1.0495</v>
      </c>
      <c r="J128" s="196" t="n">
        <f aca="false">SUM(D128*I128)</f>
        <v>60871</v>
      </c>
    </row>
    <row r="129" customFormat="false" ht="12.75" hidden="false" customHeight="false" outlineLevel="0" collapsed="false">
      <c r="A129" s="5" t="n">
        <v>128</v>
      </c>
      <c r="B129" s="195" t="s">
        <v>116</v>
      </c>
      <c r="C129" s="196" t="s">
        <v>185</v>
      </c>
      <c r="D129" s="196" t="n">
        <f aca="false">SUM(C129*1)</f>
        <v>58000</v>
      </c>
      <c r="E129" s="197" t="n">
        <v>164.29</v>
      </c>
      <c r="F129" s="5" t="s">
        <v>57</v>
      </c>
      <c r="G129" s="198" t="n">
        <v>1.0432</v>
      </c>
      <c r="H129" s="196" t="n">
        <f aca="false">SUM(D129*G129)</f>
        <v>60505.6</v>
      </c>
      <c r="I129" s="198" t="n">
        <v>1.0495</v>
      </c>
      <c r="J129" s="196" t="n">
        <f aca="false">SUM(D129*I129)</f>
        <v>60871</v>
      </c>
    </row>
    <row r="130" customFormat="false" ht="12.75" hidden="false" customHeight="false" outlineLevel="0" collapsed="false">
      <c r="A130" s="5" t="n">
        <v>129</v>
      </c>
      <c r="B130" s="195" t="s">
        <v>116</v>
      </c>
      <c r="C130" s="196" t="s">
        <v>185</v>
      </c>
      <c r="D130" s="196" t="n">
        <f aca="false">SUM(C130*1)</f>
        <v>58000</v>
      </c>
      <c r="E130" s="197" t="n">
        <v>164.29</v>
      </c>
      <c r="F130" s="5" t="s">
        <v>57</v>
      </c>
      <c r="G130" s="198" t="n">
        <v>1.0432</v>
      </c>
      <c r="H130" s="196" t="n">
        <f aca="false">SUM(D130*G130)</f>
        <v>60505.6</v>
      </c>
      <c r="I130" s="198" t="n">
        <v>1.0495</v>
      </c>
      <c r="J130" s="196" t="n">
        <f aca="false">SUM(D130*I130)</f>
        <v>60871</v>
      </c>
    </row>
    <row r="131" customFormat="false" ht="12.75" hidden="false" customHeight="false" outlineLevel="0" collapsed="false">
      <c r="A131" s="5" t="n">
        <v>130</v>
      </c>
      <c r="B131" s="195" t="s">
        <v>116</v>
      </c>
      <c r="C131" s="196" t="s">
        <v>185</v>
      </c>
      <c r="D131" s="196" t="n">
        <f aca="false">SUM(C131*1)</f>
        <v>58000</v>
      </c>
      <c r="E131" s="197" t="n">
        <v>164.29</v>
      </c>
      <c r="F131" s="5" t="s">
        <v>57</v>
      </c>
      <c r="G131" s="198" t="n">
        <v>1.0432</v>
      </c>
      <c r="H131" s="196" t="n">
        <f aca="false">SUM(D131*G131)</f>
        <v>60505.6</v>
      </c>
      <c r="I131" s="198" t="n">
        <v>1.0495</v>
      </c>
      <c r="J131" s="196" t="n">
        <f aca="false">SUM(D131*I131)</f>
        <v>60871</v>
      </c>
    </row>
    <row r="132" customFormat="false" ht="12.75" hidden="false" customHeight="false" outlineLevel="0" collapsed="false">
      <c r="A132" s="5" t="n">
        <v>131</v>
      </c>
      <c r="B132" s="195" t="s">
        <v>116</v>
      </c>
      <c r="C132" s="196" t="s">
        <v>186</v>
      </c>
      <c r="D132" s="196" t="n">
        <f aca="false">SUM(C132*1)</f>
        <v>58008</v>
      </c>
      <c r="E132" s="197"/>
      <c r="F132" s="200" t="s">
        <v>57</v>
      </c>
      <c r="G132" s="198" t="n">
        <v>1.0432</v>
      </c>
      <c r="H132" s="196" t="n">
        <f aca="false">SUM(D132*G132)</f>
        <v>60513.9456</v>
      </c>
      <c r="I132" s="198" t="n">
        <v>1.0495</v>
      </c>
      <c r="J132" s="196" t="n">
        <f aca="false">SUM(D132*I132)</f>
        <v>60879.396</v>
      </c>
    </row>
    <row r="133" customFormat="false" ht="12.75" hidden="false" customHeight="false" outlineLevel="0" collapsed="false">
      <c r="A133" s="5" t="n">
        <v>132</v>
      </c>
      <c r="B133" s="195" t="s">
        <v>116</v>
      </c>
      <c r="C133" s="196" t="s">
        <v>187</v>
      </c>
      <c r="D133" s="196" t="n">
        <f aca="false">SUM(C133*1)</f>
        <v>58020</v>
      </c>
      <c r="E133" s="197" t="n">
        <v>164.29</v>
      </c>
      <c r="F133" s="5" t="s">
        <v>57</v>
      </c>
      <c r="G133" s="198" t="n">
        <v>1.0432</v>
      </c>
      <c r="H133" s="196" t="n">
        <f aca="false">SUM(D133*G133)</f>
        <v>60526.464</v>
      </c>
      <c r="I133" s="198" t="n">
        <v>1.0495</v>
      </c>
      <c r="J133" s="196" t="n">
        <f aca="false">SUM(D133*I133)</f>
        <v>60891.99</v>
      </c>
    </row>
    <row r="134" customFormat="false" ht="12.75" hidden="false" customHeight="false" outlineLevel="0" collapsed="false">
      <c r="A134" s="5" t="n">
        <v>133</v>
      </c>
      <c r="B134" s="195" t="s">
        <v>116</v>
      </c>
      <c r="C134" s="196" t="s">
        <v>188</v>
      </c>
      <c r="D134" s="196" t="n">
        <f aca="false">SUM(C134*1)</f>
        <v>59000</v>
      </c>
      <c r="E134" s="197" t="n">
        <v>140.07</v>
      </c>
      <c r="F134" s="199" t="s">
        <v>57</v>
      </c>
      <c r="G134" s="198" t="n">
        <v>1.0432</v>
      </c>
      <c r="H134" s="196" t="n">
        <f aca="false">SUM(D134*G134)</f>
        <v>61548.8</v>
      </c>
      <c r="I134" s="198" t="n">
        <v>1.0495</v>
      </c>
      <c r="J134" s="196" t="n">
        <f aca="false">SUM(D134*I134)</f>
        <v>61920.5</v>
      </c>
    </row>
    <row r="135" customFormat="false" ht="12.75" hidden="false" customHeight="false" outlineLevel="0" collapsed="false">
      <c r="A135" s="5" t="n">
        <v>134</v>
      </c>
      <c r="B135" s="195" t="s">
        <v>116</v>
      </c>
      <c r="C135" s="196" t="s">
        <v>189</v>
      </c>
      <c r="D135" s="196" t="n">
        <f aca="false">SUM(C135*1)</f>
        <v>59042.96</v>
      </c>
      <c r="E135" s="197" t="n">
        <v>164.29</v>
      </c>
      <c r="F135" s="5" t="s">
        <v>57</v>
      </c>
      <c r="G135" s="198" t="n">
        <v>1.0432</v>
      </c>
      <c r="H135" s="196" t="n">
        <f aca="false">SUM(D135*G135)</f>
        <v>61593.615872</v>
      </c>
      <c r="I135" s="198" t="n">
        <v>1.0495</v>
      </c>
      <c r="J135" s="196" t="n">
        <f aca="false">SUM(D135*I135)</f>
        <v>61965.58652</v>
      </c>
    </row>
    <row r="136" customFormat="false" ht="12.75" hidden="false" customHeight="false" outlineLevel="0" collapsed="false">
      <c r="A136" s="5" t="n">
        <v>135</v>
      </c>
      <c r="B136" s="195" t="s">
        <v>116</v>
      </c>
      <c r="C136" s="196" t="s">
        <v>190</v>
      </c>
      <c r="D136" s="196" t="n">
        <f aca="false">SUM(C136*1)</f>
        <v>60000</v>
      </c>
      <c r="E136" s="197" t="n">
        <v>164.29</v>
      </c>
      <c r="F136" s="5" t="s">
        <v>57</v>
      </c>
      <c r="G136" s="198" t="n">
        <v>1.0315</v>
      </c>
      <c r="H136" s="196" t="n">
        <f aca="false">SUM(D136*G136)</f>
        <v>61890</v>
      </c>
      <c r="I136" s="198" t="n">
        <v>1.0378</v>
      </c>
      <c r="J136" s="196" t="n">
        <f aca="false">SUM(D136*I136)</f>
        <v>62268</v>
      </c>
    </row>
    <row r="137" customFormat="false" ht="12.75" hidden="false" customHeight="false" outlineLevel="0" collapsed="false">
      <c r="A137" s="5" t="n">
        <v>136</v>
      </c>
      <c r="B137" s="195" t="s">
        <v>116</v>
      </c>
      <c r="C137" s="196" t="s">
        <v>190</v>
      </c>
      <c r="D137" s="196" t="n">
        <f aca="false">SUM(C137*1)</f>
        <v>60000</v>
      </c>
      <c r="E137" s="197" t="n">
        <v>164.29</v>
      </c>
      <c r="F137" s="5" t="s">
        <v>57</v>
      </c>
      <c r="G137" s="198" t="n">
        <v>1.0315</v>
      </c>
      <c r="H137" s="196" t="n">
        <f aca="false">SUM(D137*G137)</f>
        <v>61890</v>
      </c>
      <c r="I137" s="198" t="n">
        <v>1.0378</v>
      </c>
      <c r="J137" s="196" t="n">
        <f aca="false">SUM(D137*I137)</f>
        <v>62268</v>
      </c>
    </row>
    <row r="138" customFormat="false" ht="12.75" hidden="false" customHeight="false" outlineLevel="0" collapsed="false">
      <c r="A138" s="5" t="n">
        <v>137</v>
      </c>
      <c r="B138" s="195" t="s">
        <v>116</v>
      </c>
      <c r="C138" s="196" t="s">
        <v>190</v>
      </c>
      <c r="D138" s="196" t="n">
        <f aca="false">SUM(C138*1)</f>
        <v>60000</v>
      </c>
      <c r="E138" s="197" t="n">
        <v>164.29</v>
      </c>
      <c r="F138" s="5" t="s">
        <v>57</v>
      </c>
      <c r="G138" s="198" t="n">
        <v>1.0315</v>
      </c>
      <c r="H138" s="196" t="n">
        <f aca="false">SUM(D138*G138)</f>
        <v>61890</v>
      </c>
      <c r="I138" s="198" t="n">
        <v>1.0378</v>
      </c>
      <c r="J138" s="196" t="n">
        <f aca="false">SUM(D138*I138)</f>
        <v>62268</v>
      </c>
    </row>
    <row r="139" customFormat="false" ht="12.75" hidden="false" customHeight="false" outlineLevel="0" collapsed="false">
      <c r="A139" s="5" t="n">
        <v>138</v>
      </c>
      <c r="B139" s="195" t="s">
        <v>116</v>
      </c>
      <c r="C139" s="196" t="s">
        <v>190</v>
      </c>
      <c r="D139" s="196" t="n">
        <f aca="false">SUM(C139*1)</f>
        <v>60000</v>
      </c>
      <c r="E139" s="197" t="n">
        <v>164.29</v>
      </c>
      <c r="F139" s="5" t="s">
        <v>57</v>
      </c>
      <c r="G139" s="198" t="n">
        <v>1.0315</v>
      </c>
      <c r="H139" s="196" t="n">
        <f aca="false">SUM(D139*G139)</f>
        <v>61890</v>
      </c>
      <c r="I139" s="198" t="n">
        <v>1.0378</v>
      </c>
      <c r="J139" s="196" t="n">
        <f aca="false">SUM(D139*I139)</f>
        <v>62268</v>
      </c>
    </row>
    <row r="140" customFormat="false" ht="12.75" hidden="false" customHeight="false" outlineLevel="0" collapsed="false">
      <c r="A140" s="5" t="n">
        <v>139</v>
      </c>
      <c r="B140" s="195" t="s">
        <v>116</v>
      </c>
      <c r="C140" s="196" t="s">
        <v>190</v>
      </c>
      <c r="D140" s="196" t="n">
        <f aca="false">SUM(C140*1)</f>
        <v>60000</v>
      </c>
      <c r="E140" s="197" t="n">
        <v>164.29</v>
      </c>
      <c r="F140" s="5" t="s">
        <v>57</v>
      </c>
      <c r="G140" s="198" t="n">
        <v>1.0315</v>
      </c>
      <c r="H140" s="196" t="n">
        <f aca="false">SUM(D140*G140)</f>
        <v>61890</v>
      </c>
      <c r="I140" s="198" t="n">
        <v>1.0378</v>
      </c>
      <c r="J140" s="196" t="n">
        <f aca="false">SUM(D140*I140)</f>
        <v>62268</v>
      </c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201"/>
      <c r="AT140" s="201"/>
      <c r="AU140" s="201"/>
      <c r="AV140" s="201"/>
      <c r="AW140" s="201"/>
      <c r="AX140" s="201"/>
      <c r="AY140" s="201"/>
      <c r="AZ140" s="201"/>
      <c r="BA140" s="201"/>
      <c r="BB140" s="201"/>
      <c r="BC140" s="201"/>
      <c r="BD140" s="201"/>
      <c r="BE140" s="201"/>
      <c r="BF140" s="201"/>
      <c r="BG140" s="201"/>
      <c r="BH140" s="201"/>
      <c r="BI140" s="201"/>
      <c r="BJ140" s="201"/>
      <c r="BK140" s="201"/>
      <c r="BL140" s="201"/>
      <c r="BM140" s="201"/>
      <c r="BN140" s="201"/>
      <c r="BO140" s="201"/>
      <c r="BP140" s="201"/>
      <c r="BQ140" s="201"/>
      <c r="BR140" s="201"/>
      <c r="BS140" s="201"/>
      <c r="BT140" s="201"/>
      <c r="BU140" s="201"/>
      <c r="BV140" s="201"/>
      <c r="BW140" s="201"/>
      <c r="BX140" s="201"/>
      <c r="BY140" s="201"/>
      <c r="BZ140" s="201"/>
      <c r="CA140" s="201"/>
      <c r="CB140" s="201"/>
      <c r="CC140" s="201"/>
      <c r="CD140" s="201"/>
      <c r="CE140" s="201"/>
      <c r="CF140" s="201"/>
      <c r="CG140" s="201"/>
      <c r="CH140" s="201"/>
      <c r="CI140" s="201"/>
      <c r="CJ140" s="201"/>
      <c r="CK140" s="201"/>
      <c r="CL140" s="201"/>
      <c r="CM140" s="201"/>
      <c r="CN140" s="201"/>
      <c r="CO140" s="201"/>
      <c r="CP140" s="201"/>
      <c r="CQ140" s="201"/>
      <c r="CR140" s="201"/>
      <c r="CS140" s="201"/>
      <c r="CT140" s="201"/>
      <c r="CU140" s="201"/>
      <c r="CV140" s="201"/>
      <c r="CW140" s="201"/>
      <c r="CX140" s="201"/>
      <c r="CY140" s="201"/>
      <c r="CZ140" s="201"/>
      <c r="DA140" s="201"/>
      <c r="DB140" s="201"/>
      <c r="DC140" s="201"/>
      <c r="DD140" s="201"/>
      <c r="DE140" s="201"/>
      <c r="DF140" s="201"/>
      <c r="DG140" s="201"/>
      <c r="DH140" s="201"/>
      <c r="DI140" s="201"/>
      <c r="DJ140" s="201"/>
      <c r="DK140" s="201"/>
      <c r="DL140" s="201"/>
      <c r="DM140" s="201"/>
      <c r="DN140" s="201"/>
      <c r="DO140" s="201"/>
      <c r="DP140" s="201"/>
      <c r="DQ140" s="201"/>
      <c r="DR140" s="201"/>
      <c r="DS140" s="201"/>
      <c r="DT140" s="201"/>
      <c r="DU140" s="201"/>
      <c r="DV140" s="201"/>
      <c r="DW140" s="201"/>
      <c r="DX140" s="201"/>
      <c r="DY140" s="201"/>
      <c r="DZ140" s="201"/>
      <c r="EA140" s="201"/>
      <c r="EB140" s="201"/>
      <c r="EC140" s="201"/>
      <c r="ED140" s="201"/>
      <c r="EE140" s="201"/>
      <c r="EF140" s="201"/>
      <c r="EG140" s="201"/>
      <c r="EH140" s="201"/>
      <c r="EI140" s="201"/>
      <c r="EJ140" s="201"/>
      <c r="EK140" s="201"/>
      <c r="EL140" s="201"/>
      <c r="EM140" s="201"/>
      <c r="EN140" s="201"/>
      <c r="EO140" s="201"/>
      <c r="EP140" s="201"/>
      <c r="EQ140" s="201"/>
      <c r="ER140" s="201"/>
      <c r="ES140" s="201"/>
      <c r="ET140" s="201"/>
      <c r="EU140" s="201"/>
      <c r="EV140" s="201"/>
      <c r="EW140" s="201"/>
      <c r="EX140" s="201"/>
      <c r="EY140" s="201"/>
      <c r="EZ140" s="201"/>
      <c r="FA140" s="201"/>
      <c r="FB140" s="201"/>
      <c r="FC140" s="201"/>
      <c r="FD140" s="201"/>
      <c r="FE140" s="201"/>
      <c r="FF140" s="201"/>
      <c r="FG140" s="201"/>
      <c r="FH140" s="201"/>
      <c r="FI140" s="201"/>
      <c r="FJ140" s="201"/>
      <c r="FK140" s="201"/>
      <c r="FL140" s="201"/>
      <c r="FM140" s="201"/>
      <c r="FN140" s="201"/>
      <c r="FO140" s="201"/>
      <c r="FP140" s="201"/>
      <c r="FQ140" s="201"/>
      <c r="FR140" s="201"/>
      <c r="FS140" s="201"/>
      <c r="FT140" s="201"/>
      <c r="FU140" s="201"/>
      <c r="FV140" s="201"/>
      <c r="FW140" s="201"/>
      <c r="FX140" s="201"/>
      <c r="FY140" s="201"/>
      <c r="FZ140" s="201"/>
      <c r="GA140" s="201"/>
      <c r="GB140" s="201"/>
      <c r="GC140" s="201"/>
      <c r="GD140" s="201"/>
      <c r="GE140" s="201"/>
      <c r="GF140" s="201"/>
      <c r="GG140" s="201"/>
      <c r="GH140" s="201"/>
      <c r="GI140" s="201"/>
      <c r="GJ140" s="201"/>
      <c r="GK140" s="201"/>
      <c r="GL140" s="201"/>
      <c r="GM140" s="201"/>
      <c r="GN140" s="201"/>
      <c r="GO140" s="201"/>
      <c r="GP140" s="201"/>
      <c r="GQ140" s="201"/>
      <c r="GR140" s="201"/>
      <c r="GS140" s="201"/>
      <c r="GT140" s="201"/>
      <c r="GU140" s="201"/>
      <c r="GV140" s="201"/>
      <c r="GW140" s="201"/>
      <c r="GX140" s="201"/>
      <c r="GY140" s="201"/>
      <c r="GZ140" s="201"/>
      <c r="HA140" s="201"/>
      <c r="HB140" s="201"/>
      <c r="HC140" s="201"/>
      <c r="HD140" s="201"/>
      <c r="HE140" s="201"/>
      <c r="HF140" s="201"/>
      <c r="HG140" s="201"/>
      <c r="HH140" s="201"/>
      <c r="HI140" s="201"/>
      <c r="HJ140" s="201"/>
      <c r="HK140" s="201"/>
      <c r="HL140" s="201"/>
      <c r="HM140" s="201"/>
      <c r="HN140" s="201"/>
      <c r="HO140" s="201"/>
      <c r="HP140" s="201"/>
      <c r="HQ140" s="201"/>
      <c r="HR140" s="201"/>
      <c r="HS140" s="201"/>
      <c r="HT140" s="201"/>
      <c r="HU140" s="201"/>
      <c r="HV140" s="201"/>
      <c r="HW140" s="201"/>
      <c r="HX140" s="201"/>
      <c r="HY140" s="201"/>
      <c r="HZ140" s="201"/>
      <c r="IA140" s="201"/>
      <c r="IB140" s="201"/>
      <c r="IC140" s="201"/>
      <c r="ID140" s="201"/>
      <c r="IE140" s="201"/>
      <c r="IF140" s="201"/>
      <c r="IG140" s="201"/>
      <c r="IH140" s="201"/>
      <c r="II140" s="201"/>
      <c r="IJ140" s="201"/>
      <c r="IK140" s="201"/>
      <c r="IL140" s="201"/>
      <c r="IM140" s="201"/>
      <c r="IN140" s="201"/>
      <c r="IO140" s="201"/>
      <c r="IP140" s="201"/>
      <c r="IQ140" s="201"/>
      <c r="IR140" s="201"/>
      <c r="IS140" s="201"/>
      <c r="IT140" s="201"/>
      <c r="IU140" s="201"/>
      <c r="IV140" s="201"/>
      <c r="IW140" s="201"/>
    </row>
    <row r="141" customFormat="false" ht="12.75" hidden="false" customHeight="false" outlineLevel="0" collapsed="false">
      <c r="A141" s="5" t="n">
        <v>140</v>
      </c>
      <c r="B141" s="195" t="s">
        <v>116</v>
      </c>
      <c r="C141" s="196" t="s">
        <v>190</v>
      </c>
      <c r="D141" s="196" t="n">
        <f aca="false">SUM(C141*1)</f>
        <v>60000</v>
      </c>
      <c r="E141" s="197" t="n">
        <v>164.29</v>
      </c>
      <c r="F141" s="5" t="s">
        <v>57</v>
      </c>
      <c r="G141" s="198" t="n">
        <v>1.0315</v>
      </c>
      <c r="H141" s="196" t="n">
        <f aca="false">SUM(D141*G141)</f>
        <v>61890</v>
      </c>
      <c r="I141" s="198" t="n">
        <v>1.0378</v>
      </c>
      <c r="J141" s="196" t="n">
        <f aca="false">SUM(D141*I141)</f>
        <v>62268</v>
      </c>
    </row>
    <row r="142" customFormat="false" ht="12.75" hidden="false" customHeight="false" outlineLevel="0" collapsed="false">
      <c r="A142" s="5" t="n">
        <v>141</v>
      </c>
      <c r="B142" s="195" t="s">
        <v>116</v>
      </c>
      <c r="C142" s="196" t="s">
        <v>190</v>
      </c>
      <c r="D142" s="196" t="n">
        <f aca="false">SUM(C142*1)</f>
        <v>60000</v>
      </c>
      <c r="E142" s="197" t="n">
        <v>164.29</v>
      </c>
      <c r="F142" s="5" t="s">
        <v>57</v>
      </c>
      <c r="G142" s="198" t="n">
        <v>1.0315</v>
      </c>
      <c r="H142" s="196" t="n">
        <f aca="false">SUM(D142*G142)</f>
        <v>61890</v>
      </c>
      <c r="I142" s="198" t="n">
        <v>1.0378</v>
      </c>
      <c r="J142" s="196" t="n">
        <f aca="false">SUM(D142*I142)</f>
        <v>62268</v>
      </c>
    </row>
    <row r="143" customFormat="false" ht="12.75" hidden="false" customHeight="false" outlineLevel="0" collapsed="false">
      <c r="A143" s="5" t="n">
        <v>142</v>
      </c>
      <c r="B143" s="195" t="s">
        <v>116</v>
      </c>
      <c r="C143" s="196" t="s">
        <v>190</v>
      </c>
      <c r="D143" s="196" t="n">
        <f aca="false">SUM(C143*1)</f>
        <v>60000</v>
      </c>
      <c r="E143" s="197" t="n">
        <v>164.29</v>
      </c>
      <c r="F143" s="5" t="s">
        <v>57</v>
      </c>
      <c r="G143" s="198" t="n">
        <v>1.0315</v>
      </c>
      <c r="H143" s="196" t="n">
        <f aca="false">SUM(D143*G143)</f>
        <v>61890</v>
      </c>
      <c r="I143" s="198" t="n">
        <v>1.0378</v>
      </c>
      <c r="J143" s="196" t="n">
        <f aca="false">SUM(D143*I143)</f>
        <v>62268</v>
      </c>
    </row>
    <row r="144" customFormat="false" ht="12.75" hidden="false" customHeight="false" outlineLevel="0" collapsed="false">
      <c r="A144" s="5" t="n">
        <v>143</v>
      </c>
      <c r="B144" s="195" t="s">
        <v>116</v>
      </c>
      <c r="C144" s="196" t="s">
        <v>190</v>
      </c>
      <c r="D144" s="196" t="n">
        <f aca="false">SUM(C144*1)</f>
        <v>60000</v>
      </c>
      <c r="E144" s="197" t="n">
        <v>164.29</v>
      </c>
      <c r="F144" s="5" t="s">
        <v>57</v>
      </c>
      <c r="G144" s="198" t="n">
        <v>1.0315</v>
      </c>
      <c r="H144" s="196" t="n">
        <f aca="false">SUM(D144*G144)</f>
        <v>61890</v>
      </c>
      <c r="I144" s="198" t="n">
        <v>1.0378</v>
      </c>
      <c r="J144" s="196" t="n">
        <f aca="false">SUM(D144*I144)</f>
        <v>62268</v>
      </c>
    </row>
    <row r="145" customFormat="false" ht="12.75" hidden="false" customHeight="false" outlineLevel="0" collapsed="false">
      <c r="A145" s="5" t="n">
        <v>144</v>
      </c>
      <c r="B145" s="195" t="s">
        <v>116</v>
      </c>
      <c r="C145" s="196" t="s">
        <v>190</v>
      </c>
      <c r="D145" s="196" t="n">
        <f aca="false">SUM(C145*1)</f>
        <v>60000</v>
      </c>
      <c r="E145" s="197" t="n">
        <v>164.29</v>
      </c>
      <c r="F145" s="5" t="s">
        <v>57</v>
      </c>
      <c r="G145" s="198" t="n">
        <v>1.0315</v>
      </c>
      <c r="H145" s="196" t="n">
        <f aca="false">SUM(D145*G145)</f>
        <v>61890</v>
      </c>
      <c r="I145" s="198" t="n">
        <v>1.0378</v>
      </c>
      <c r="J145" s="196" t="n">
        <f aca="false">SUM(D145*I145)</f>
        <v>62268</v>
      </c>
    </row>
    <row r="146" customFormat="false" ht="12.75" hidden="false" customHeight="false" outlineLevel="0" collapsed="false">
      <c r="A146" s="5" t="n">
        <v>145</v>
      </c>
      <c r="B146" s="195" t="s">
        <v>116</v>
      </c>
      <c r="C146" s="196" t="s">
        <v>190</v>
      </c>
      <c r="D146" s="196" t="n">
        <f aca="false">SUM(C146*1)</f>
        <v>60000</v>
      </c>
      <c r="E146" s="197" t="n">
        <v>164.29</v>
      </c>
      <c r="F146" s="5" t="s">
        <v>57</v>
      </c>
      <c r="G146" s="198" t="n">
        <v>1.0315</v>
      </c>
      <c r="H146" s="196" t="n">
        <f aca="false">SUM(D146*G146)</f>
        <v>61890</v>
      </c>
      <c r="I146" s="198" t="n">
        <v>1.0378</v>
      </c>
      <c r="J146" s="196" t="n">
        <f aca="false">SUM(D146*I146)</f>
        <v>62268</v>
      </c>
    </row>
    <row r="147" customFormat="false" ht="12.75" hidden="false" customHeight="false" outlineLevel="0" collapsed="false">
      <c r="A147" s="5" t="n">
        <v>146</v>
      </c>
      <c r="B147" s="195" t="s">
        <v>116</v>
      </c>
      <c r="C147" s="196" t="s">
        <v>190</v>
      </c>
      <c r="D147" s="196" t="n">
        <f aca="false">SUM(C147*1)</f>
        <v>60000</v>
      </c>
      <c r="E147" s="197" t="n">
        <v>328.58</v>
      </c>
      <c r="F147" s="200" t="s">
        <v>57</v>
      </c>
      <c r="G147" s="198" t="n">
        <v>1.0315</v>
      </c>
      <c r="H147" s="196" t="n">
        <f aca="false">SUM(D147*G147)</f>
        <v>61890</v>
      </c>
      <c r="I147" s="198" t="n">
        <v>1.0378</v>
      </c>
      <c r="J147" s="196" t="n">
        <f aca="false">SUM(D147*I147)</f>
        <v>62268</v>
      </c>
    </row>
    <row r="148" customFormat="false" ht="12.75" hidden="false" customHeight="false" outlineLevel="0" collapsed="false">
      <c r="A148" s="5" t="n">
        <v>147</v>
      </c>
      <c r="B148" s="195" t="s">
        <v>116</v>
      </c>
      <c r="C148" s="196" t="s">
        <v>191</v>
      </c>
      <c r="D148" s="196" t="n">
        <f aca="false">SUM(C148*1)</f>
        <v>61000</v>
      </c>
      <c r="E148" s="197" t="n">
        <v>164.29</v>
      </c>
      <c r="F148" s="5" t="s">
        <v>57</v>
      </c>
      <c r="G148" s="198" t="n">
        <v>1.0315</v>
      </c>
      <c r="H148" s="196" t="n">
        <f aca="false">SUM(D148*G148)</f>
        <v>62921.5</v>
      </c>
      <c r="I148" s="198" t="n">
        <v>1.0378</v>
      </c>
      <c r="J148" s="196" t="n">
        <f aca="false">SUM(D148*I148)</f>
        <v>63305.8</v>
      </c>
    </row>
    <row r="149" customFormat="false" ht="12.75" hidden="false" customHeight="false" outlineLevel="0" collapsed="false">
      <c r="A149" s="5" t="n">
        <v>148</v>
      </c>
      <c r="B149" s="195" t="s">
        <v>116</v>
      </c>
      <c r="C149" s="196" t="s">
        <v>191</v>
      </c>
      <c r="D149" s="196" t="n">
        <f aca="false">SUM(C149*1)</f>
        <v>61000</v>
      </c>
      <c r="E149" s="197" t="n">
        <v>164.29</v>
      </c>
      <c r="F149" s="5" t="s">
        <v>57</v>
      </c>
      <c r="G149" s="198" t="n">
        <v>1.0315</v>
      </c>
      <c r="H149" s="196" t="n">
        <f aca="false">SUM(D149*G149)</f>
        <v>62921.5</v>
      </c>
      <c r="I149" s="198" t="n">
        <v>1.0378</v>
      </c>
      <c r="J149" s="196" t="n">
        <f aca="false">SUM(D149*I149)</f>
        <v>63305.8</v>
      </c>
    </row>
    <row r="150" customFormat="false" ht="12.75" hidden="false" customHeight="false" outlineLevel="0" collapsed="false">
      <c r="A150" s="5" t="n">
        <v>149</v>
      </c>
      <c r="B150" s="195" t="s">
        <v>116</v>
      </c>
      <c r="C150" s="196" t="s">
        <v>191</v>
      </c>
      <c r="D150" s="196" t="n">
        <f aca="false">SUM(C150*1)</f>
        <v>61000</v>
      </c>
      <c r="E150" s="197" t="n">
        <v>164.29</v>
      </c>
      <c r="F150" s="5" t="s">
        <v>57</v>
      </c>
      <c r="G150" s="198" t="n">
        <v>1.0315</v>
      </c>
      <c r="H150" s="196" t="n">
        <f aca="false">SUM(D150*G150)</f>
        <v>62921.5</v>
      </c>
      <c r="I150" s="198" t="n">
        <v>1.0378</v>
      </c>
      <c r="J150" s="196" t="n">
        <f aca="false">SUM(D150*I150)</f>
        <v>63305.8</v>
      </c>
    </row>
    <row r="151" customFormat="false" ht="12.75" hidden="false" customHeight="false" outlineLevel="0" collapsed="false">
      <c r="A151" s="5" t="n">
        <v>150</v>
      </c>
      <c r="B151" s="195" t="s">
        <v>116</v>
      </c>
      <c r="C151" s="196" t="s">
        <v>191</v>
      </c>
      <c r="D151" s="196" t="n">
        <f aca="false">SUM(C151*1)</f>
        <v>61000</v>
      </c>
      <c r="E151" s="197" t="n">
        <v>164.29</v>
      </c>
      <c r="F151" s="5" t="s">
        <v>57</v>
      </c>
      <c r="G151" s="198" t="n">
        <v>1.0315</v>
      </c>
      <c r="H151" s="196" t="n">
        <f aca="false">SUM(D151*G151)</f>
        <v>62921.5</v>
      </c>
      <c r="I151" s="198" t="n">
        <v>1.0378</v>
      </c>
      <c r="J151" s="196" t="n">
        <f aca="false">SUM(D151*I151)</f>
        <v>63305.8</v>
      </c>
    </row>
    <row r="152" customFormat="false" ht="12.75" hidden="false" customHeight="false" outlineLevel="0" collapsed="false">
      <c r="A152" s="5" t="n">
        <v>151</v>
      </c>
      <c r="B152" s="195" t="s">
        <v>116</v>
      </c>
      <c r="C152" s="196" t="s">
        <v>192</v>
      </c>
      <c r="D152" s="196" t="n">
        <f aca="false">SUM(C152*1)</f>
        <v>61250</v>
      </c>
      <c r="E152" s="197" t="n">
        <v>164.29</v>
      </c>
      <c r="F152" s="5" t="s">
        <v>57</v>
      </c>
      <c r="G152" s="198" t="n">
        <v>1.0315</v>
      </c>
      <c r="H152" s="196" t="n">
        <f aca="false">SUM(D152*G152)</f>
        <v>63179.375</v>
      </c>
      <c r="I152" s="198" t="n">
        <v>1.0378</v>
      </c>
      <c r="J152" s="196" t="n">
        <f aca="false">SUM(D152*I152)</f>
        <v>63565.25</v>
      </c>
    </row>
    <row r="153" customFormat="false" ht="12.75" hidden="false" customHeight="false" outlineLevel="0" collapsed="false">
      <c r="A153" s="5" t="n">
        <v>152</v>
      </c>
      <c r="B153" s="195" t="s">
        <v>116</v>
      </c>
      <c r="C153" s="196" t="s">
        <v>193</v>
      </c>
      <c r="D153" s="196" t="n">
        <f aca="false">SUM(C153*1)</f>
        <v>61276</v>
      </c>
      <c r="E153" s="197" t="n">
        <v>164.29</v>
      </c>
      <c r="F153" s="5" t="s">
        <v>57</v>
      </c>
      <c r="G153" s="198" t="n">
        <v>1.0315</v>
      </c>
      <c r="H153" s="196" t="n">
        <f aca="false">SUM(D153*G153)</f>
        <v>63206.194</v>
      </c>
      <c r="I153" s="198" t="n">
        <v>1.0378</v>
      </c>
      <c r="J153" s="196" t="n">
        <f aca="false">SUM(D153*I153)</f>
        <v>63592.2328</v>
      </c>
    </row>
    <row r="154" customFormat="false" ht="12.75" hidden="false" customHeight="false" outlineLevel="0" collapsed="false">
      <c r="A154" s="5" t="n">
        <v>153</v>
      </c>
      <c r="B154" s="195" t="s">
        <v>116</v>
      </c>
      <c r="C154" s="196" t="s">
        <v>194</v>
      </c>
      <c r="D154" s="196" t="n">
        <f aca="false">SUM(C154*1)</f>
        <v>61560</v>
      </c>
      <c r="E154" s="197" t="n">
        <v>119.84</v>
      </c>
      <c r="F154" s="199" t="s">
        <v>57</v>
      </c>
      <c r="G154" s="198" t="n">
        <v>1.0315</v>
      </c>
      <c r="H154" s="196" t="n">
        <f aca="false">SUM(D154*G154)</f>
        <v>63499.14</v>
      </c>
      <c r="I154" s="198" t="n">
        <v>1.0378</v>
      </c>
      <c r="J154" s="196" t="n">
        <f aca="false">SUM(D154*I154)</f>
        <v>63886.968</v>
      </c>
    </row>
    <row r="155" customFormat="false" ht="12.75" hidden="false" customHeight="false" outlineLevel="0" collapsed="false">
      <c r="A155" s="5" t="n">
        <v>154</v>
      </c>
      <c r="B155" s="195" t="s">
        <v>116</v>
      </c>
      <c r="C155" s="196" t="s">
        <v>195</v>
      </c>
      <c r="D155" s="196" t="n">
        <f aca="false">SUM(C155*1)</f>
        <v>62000</v>
      </c>
      <c r="E155" s="197" t="n">
        <v>164.29</v>
      </c>
      <c r="F155" s="5" t="s">
        <v>57</v>
      </c>
      <c r="G155" s="198" t="n">
        <v>1.0315</v>
      </c>
      <c r="H155" s="196" t="n">
        <f aca="false">SUM(D155*G155)</f>
        <v>63953</v>
      </c>
      <c r="I155" s="198" t="n">
        <v>1.0378</v>
      </c>
      <c r="J155" s="196" t="n">
        <f aca="false">SUM(D155*I155)</f>
        <v>64343.6</v>
      </c>
    </row>
    <row r="156" customFormat="false" ht="12.75" hidden="false" customHeight="false" outlineLevel="0" collapsed="false">
      <c r="A156" s="5" t="n">
        <v>155</v>
      </c>
      <c r="B156" s="195" t="s">
        <v>116</v>
      </c>
      <c r="C156" s="196" t="s">
        <v>195</v>
      </c>
      <c r="D156" s="196" t="n">
        <f aca="false">SUM(C156*1)</f>
        <v>62000</v>
      </c>
      <c r="E156" s="197" t="n">
        <v>164.29</v>
      </c>
      <c r="F156" s="5" t="s">
        <v>57</v>
      </c>
      <c r="G156" s="198" t="n">
        <v>1.0315</v>
      </c>
      <c r="H156" s="196" t="n">
        <f aca="false">SUM(D156*G156)</f>
        <v>63953</v>
      </c>
      <c r="I156" s="198" t="n">
        <v>1.0378</v>
      </c>
      <c r="J156" s="196" t="n">
        <f aca="false">SUM(D156*I156)</f>
        <v>64343.6</v>
      </c>
    </row>
    <row r="157" customFormat="false" ht="12.75" hidden="false" customHeight="false" outlineLevel="0" collapsed="false">
      <c r="A157" s="5" t="n">
        <v>156</v>
      </c>
      <c r="B157" s="195" t="s">
        <v>116</v>
      </c>
      <c r="C157" s="196" t="s">
        <v>195</v>
      </c>
      <c r="D157" s="196" t="n">
        <f aca="false">SUM(C157*1)</f>
        <v>62000</v>
      </c>
      <c r="E157" s="197" t="n">
        <v>164.29</v>
      </c>
      <c r="F157" s="5" t="s">
        <v>57</v>
      </c>
      <c r="G157" s="198" t="n">
        <v>1.0315</v>
      </c>
      <c r="H157" s="196" t="n">
        <f aca="false">SUM(D157*G157)</f>
        <v>63953</v>
      </c>
      <c r="I157" s="198" t="n">
        <v>1.0378</v>
      </c>
      <c r="J157" s="196" t="n">
        <f aca="false">SUM(D157*I157)</f>
        <v>64343.6</v>
      </c>
    </row>
    <row r="158" customFormat="false" ht="12.75" hidden="false" customHeight="false" outlineLevel="0" collapsed="false">
      <c r="A158" s="5" t="n">
        <v>157</v>
      </c>
      <c r="B158" s="195" t="s">
        <v>116</v>
      </c>
      <c r="C158" s="196" t="s">
        <v>195</v>
      </c>
      <c r="D158" s="196" t="n">
        <f aca="false">SUM(C158*1)</f>
        <v>62000</v>
      </c>
      <c r="E158" s="197" t="n">
        <v>164.29</v>
      </c>
      <c r="F158" s="5" t="s">
        <v>57</v>
      </c>
      <c r="G158" s="198" t="n">
        <v>1.0315</v>
      </c>
      <c r="H158" s="196" t="n">
        <f aca="false">SUM(D158*G158)</f>
        <v>63953</v>
      </c>
      <c r="I158" s="198" t="n">
        <v>1.0378</v>
      </c>
      <c r="J158" s="196" t="n">
        <f aca="false">SUM(D158*I158)</f>
        <v>64343.6</v>
      </c>
    </row>
    <row r="159" customFormat="false" ht="12.75" hidden="false" customHeight="false" outlineLevel="0" collapsed="false">
      <c r="A159" s="5" t="n">
        <v>158</v>
      </c>
      <c r="B159" s="195" t="s">
        <v>116</v>
      </c>
      <c r="C159" s="196" t="s">
        <v>195</v>
      </c>
      <c r="D159" s="196" t="n">
        <f aca="false">SUM(C159*1)</f>
        <v>62000</v>
      </c>
      <c r="E159" s="197" t="n">
        <v>164.29</v>
      </c>
      <c r="F159" s="5" t="s">
        <v>57</v>
      </c>
      <c r="G159" s="198" t="n">
        <v>1.0315</v>
      </c>
      <c r="H159" s="196" t="n">
        <f aca="false">SUM(D159*G159)</f>
        <v>63953</v>
      </c>
      <c r="I159" s="198" t="n">
        <v>1.0378</v>
      </c>
      <c r="J159" s="196" t="n">
        <f aca="false">SUM(D159*I159)</f>
        <v>64343.6</v>
      </c>
    </row>
    <row r="160" customFormat="false" ht="12.75" hidden="false" customHeight="false" outlineLevel="0" collapsed="false">
      <c r="A160" s="5" t="n">
        <v>159</v>
      </c>
      <c r="B160" s="195" t="s">
        <v>116</v>
      </c>
      <c r="C160" s="196" t="s">
        <v>196</v>
      </c>
      <c r="D160" s="196" t="n">
        <f aca="false">SUM(C160*1)</f>
        <v>62073.96</v>
      </c>
      <c r="E160" s="197" t="n">
        <v>164.29</v>
      </c>
      <c r="F160" s="5" t="s">
        <v>57</v>
      </c>
      <c r="G160" s="198" t="n">
        <v>1.0315</v>
      </c>
      <c r="H160" s="196" t="n">
        <f aca="false">SUM(D160*G160)</f>
        <v>64029.28974</v>
      </c>
      <c r="I160" s="198" t="n">
        <v>1.0378</v>
      </c>
      <c r="J160" s="196" t="n">
        <f aca="false">SUM(D160*I160)</f>
        <v>64420.355688</v>
      </c>
    </row>
    <row r="161" customFormat="false" ht="12.75" hidden="false" customHeight="false" outlineLevel="0" collapsed="false">
      <c r="A161" s="5" t="n">
        <v>160</v>
      </c>
      <c r="B161" s="195" t="s">
        <v>116</v>
      </c>
      <c r="C161" s="196" t="s">
        <v>197</v>
      </c>
      <c r="D161" s="196" t="n">
        <f aca="false">SUM(C161*1)</f>
        <v>62556</v>
      </c>
      <c r="E161" s="197" t="n">
        <v>164.29</v>
      </c>
      <c r="F161" s="5" t="s">
        <v>57</v>
      </c>
      <c r="G161" s="198" t="n">
        <v>1.0315</v>
      </c>
      <c r="H161" s="196" t="n">
        <f aca="false">SUM(D161*G161)</f>
        <v>64526.514</v>
      </c>
      <c r="I161" s="198" t="n">
        <v>1.0378</v>
      </c>
      <c r="J161" s="196" t="n">
        <f aca="false">SUM(D161*I161)</f>
        <v>64920.6168</v>
      </c>
    </row>
    <row r="162" customFormat="false" ht="12.75" hidden="false" customHeight="false" outlineLevel="0" collapsed="false">
      <c r="A162" s="5" t="n">
        <v>161</v>
      </c>
      <c r="B162" s="195" t="s">
        <v>116</v>
      </c>
      <c r="C162" s="196" t="s">
        <v>198</v>
      </c>
      <c r="D162" s="196" t="n">
        <f aca="false">SUM(C162*1)</f>
        <v>63000</v>
      </c>
      <c r="E162" s="197" t="n">
        <v>164.29</v>
      </c>
      <c r="F162" s="5" t="s">
        <v>57</v>
      </c>
      <c r="G162" s="198" t="n">
        <v>1.0315</v>
      </c>
      <c r="H162" s="196" t="n">
        <f aca="false">SUM(D162*G162)</f>
        <v>64984.5</v>
      </c>
      <c r="I162" s="198" t="n">
        <v>1.0378</v>
      </c>
      <c r="J162" s="196" t="n">
        <f aca="false">SUM(D162*I162)</f>
        <v>65381.4</v>
      </c>
    </row>
    <row r="163" customFormat="false" ht="12.75" hidden="false" customHeight="false" outlineLevel="0" collapsed="false">
      <c r="A163" s="5" t="n">
        <v>162</v>
      </c>
      <c r="B163" s="195" t="s">
        <v>116</v>
      </c>
      <c r="C163" s="196" t="s">
        <v>199</v>
      </c>
      <c r="D163" s="196" t="n">
        <f aca="false">SUM(C163*1)</f>
        <v>63864</v>
      </c>
      <c r="E163" s="197" t="n">
        <v>164.29</v>
      </c>
      <c r="F163" s="5" t="s">
        <v>57</v>
      </c>
      <c r="G163" s="198" t="n">
        <v>1.0315</v>
      </c>
      <c r="H163" s="196" t="n">
        <f aca="false">SUM(D163*G163)</f>
        <v>65875.716</v>
      </c>
      <c r="I163" s="198" t="n">
        <v>1.0378</v>
      </c>
      <c r="J163" s="196" t="n">
        <f aca="false">SUM(D163*I163)</f>
        <v>66278.0592</v>
      </c>
    </row>
    <row r="164" customFormat="false" ht="12.75" hidden="false" customHeight="false" outlineLevel="0" collapsed="false">
      <c r="A164" s="5" t="n">
        <v>163</v>
      </c>
      <c r="B164" s="195" t="s">
        <v>116</v>
      </c>
      <c r="C164" s="196" t="s">
        <v>200</v>
      </c>
      <c r="D164" s="196" t="n">
        <f aca="false">SUM(C164*1)</f>
        <v>64276</v>
      </c>
      <c r="E164" s="197" t="n">
        <v>164.29</v>
      </c>
      <c r="F164" s="5" t="s">
        <v>57</v>
      </c>
      <c r="G164" s="198" t="n">
        <v>1.0315</v>
      </c>
      <c r="H164" s="196" t="n">
        <f aca="false">SUM(D164*G164)</f>
        <v>66300.694</v>
      </c>
      <c r="I164" s="198" t="n">
        <v>1.0378</v>
      </c>
      <c r="J164" s="196" t="n">
        <f aca="false">SUM(D164*I164)</f>
        <v>66705.6328</v>
      </c>
    </row>
    <row r="165" customFormat="false" ht="12.75" hidden="false" customHeight="false" outlineLevel="0" collapsed="false">
      <c r="A165" s="5" t="n">
        <v>164</v>
      </c>
      <c r="B165" s="195" t="s">
        <v>116</v>
      </c>
      <c r="C165" s="196" t="s">
        <v>201</v>
      </c>
      <c r="D165" s="196" t="n">
        <f aca="false">SUM(C165*1)</f>
        <v>65000</v>
      </c>
      <c r="E165" s="197" t="n">
        <v>74.7</v>
      </c>
      <c r="F165" s="199" t="s">
        <v>57</v>
      </c>
      <c r="G165" s="198" t="n">
        <v>1.0315</v>
      </c>
      <c r="H165" s="196" t="n">
        <f aca="false">SUM(D165*G165)</f>
        <v>67047.5</v>
      </c>
      <c r="I165" s="198" t="n">
        <v>1.0378</v>
      </c>
      <c r="J165" s="196" t="n">
        <f aca="false">SUM(D165*I165)</f>
        <v>67457</v>
      </c>
    </row>
    <row r="166" customFormat="false" ht="12.75" hidden="false" customHeight="false" outlineLevel="0" collapsed="false">
      <c r="A166" s="5" t="n">
        <v>165</v>
      </c>
      <c r="B166" s="195" t="s">
        <v>116</v>
      </c>
      <c r="C166" s="196" t="s">
        <v>201</v>
      </c>
      <c r="D166" s="196" t="n">
        <f aca="false">SUM(C166*1)</f>
        <v>65000</v>
      </c>
      <c r="E166" s="197" t="n">
        <v>164.29</v>
      </c>
      <c r="F166" s="5" t="s">
        <v>57</v>
      </c>
      <c r="G166" s="198" t="n">
        <v>1.0315</v>
      </c>
      <c r="H166" s="196" t="n">
        <f aca="false">SUM(D166*G166)</f>
        <v>67047.5</v>
      </c>
      <c r="I166" s="198" t="n">
        <v>1.0378</v>
      </c>
      <c r="J166" s="196" t="n">
        <f aca="false">SUM(D166*I166)</f>
        <v>67457</v>
      </c>
    </row>
    <row r="167" customFormat="false" ht="12.75" hidden="false" customHeight="false" outlineLevel="0" collapsed="false">
      <c r="A167" s="5" t="n">
        <v>166</v>
      </c>
      <c r="B167" s="195" t="s">
        <v>116</v>
      </c>
      <c r="C167" s="196" t="s">
        <v>201</v>
      </c>
      <c r="D167" s="196" t="n">
        <f aca="false">SUM(C167*1)</f>
        <v>65000</v>
      </c>
      <c r="E167" s="197" t="n">
        <v>164.29</v>
      </c>
      <c r="F167" s="5" t="s">
        <v>57</v>
      </c>
      <c r="G167" s="198" t="n">
        <v>1.0315</v>
      </c>
      <c r="H167" s="196" t="n">
        <f aca="false">SUM(D167*G167)</f>
        <v>67047.5</v>
      </c>
      <c r="I167" s="198" t="n">
        <v>1.0378</v>
      </c>
      <c r="J167" s="196" t="n">
        <f aca="false">SUM(D167*I167)</f>
        <v>67457</v>
      </c>
    </row>
    <row r="168" customFormat="false" ht="12.75" hidden="false" customHeight="false" outlineLevel="0" collapsed="false">
      <c r="A168" s="5" t="n">
        <v>167</v>
      </c>
      <c r="B168" s="195" t="s">
        <v>116</v>
      </c>
      <c r="C168" s="196" t="s">
        <v>201</v>
      </c>
      <c r="D168" s="196" t="n">
        <f aca="false">SUM(C168*1)</f>
        <v>65000</v>
      </c>
      <c r="E168" s="197" t="n">
        <v>164.29</v>
      </c>
      <c r="F168" s="5" t="s">
        <v>57</v>
      </c>
      <c r="G168" s="198" t="n">
        <v>1.0315</v>
      </c>
      <c r="H168" s="196" t="n">
        <f aca="false">SUM(D168*G168)</f>
        <v>67047.5</v>
      </c>
      <c r="I168" s="198" t="n">
        <v>1.0378</v>
      </c>
      <c r="J168" s="196" t="n">
        <f aca="false">SUM(D168*I168)</f>
        <v>67457</v>
      </c>
    </row>
    <row r="169" customFormat="false" ht="12.75" hidden="false" customHeight="false" outlineLevel="0" collapsed="false">
      <c r="A169" s="5" t="n">
        <v>168</v>
      </c>
      <c r="B169" s="195" t="s">
        <v>116</v>
      </c>
      <c r="C169" s="196" t="s">
        <v>201</v>
      </c>
      <c r="D169" s="196" t="n">
        <f aca="false">SUM(C169*1)</f>
        <v>65000</v>
      </c>
      <c r="E169" s="197" t="n">
        <v>164.29</v>
      </c>
      <c r="F169" s="5" t="s">
        <v>57</v>
      </c>
      <c r="G169" s="198" t="n">
        <v>1.0315</v>
      </c>
      <c r="H169" s="196" t="n">
        <f aca="false">SUM(D169*G169)</f>
        <v>67047.5</v>
      </c>
      <c r="I169" s="198" t="n">
        <v>1.0378</v>
      </c>
      <c r="J169" s="196" t="n">
        <f aca="false">SUM(D169*I169)</f>
        <v>67457</v>
      </c>
    </row>
    <row r="170" customFormat="false" ht="12.75" hidden="false" customHeight="false" outlineLevel="0" collapsed="false">
      <c r="A170" s="5" t="n">
        <v>169</v>
      </c>
      <c r="B170" s="195" t="s">
        <v>116</v>
      </c>
      <c r="C170" s="196" t="s">
        <v>201</v>
      </c>
      <c r="D170" s="196" t="n">
        <f aca="false">SUM(C170*1)</f>
        <v>65000</v>
      </c>
      <c r="E170" s="197" t="n">
        <v>164.29</v>
      </c>
      <c r="F170" s="5" t="s">
        <v>57</v>
      </c>
      <c r="G170" s="198" t="n">
        <v>1.0315</v>
      </c>
      <c r="H170" s="196" t="n">
        <f aca="false">SUM(D170*G170)</f>
        <v>67047.5</v>
      </c>
      <c r="I170" s="198" t="n">
        <v>1.0378</v>
      </c>
      <c r="J170" s="196" t="n">
        <f aca="false">SUM(D170*I170)</f>
        <v>67457</v>
      </c>
    </row>
    <row r="171" customFormat="false" ht="12.75" hidden="false" customHeight="false" outlineLevel="0" collapsed="false">
      <c r="A171" s="5" t="n">
        <v>170</v>
      </c>
      <c r="B171" s="195" t="s">
        <v>116</v>
      </c>
      <c r="C171" s="196" t="s">
        <v>201</v>
      </c>
      <c r="D171" s="196" t="n">
        <f aca="false">SUM(C171*1)</f>
        <v>65000</v>
      </c>
      <c r="E171" s="197" t="n">
        <v>164.29</v>
      </c>
      <c r="F171" s="5" t="s">
        <v>57</v>
      </c>
      <c r="G171" s="198" t="n">
        <v>1.0315</v>
      </c>
      <c r="H171" s="196" t="n">
        <f aca="false">SUM(D171*G171)</f>
        <v>67047.5</v>
      </c>
      <c r="I171" s="198" t="n">
        <v>1.0378</v>
      </c>
      <c r="J171" s="196" t="n">
        <f aca="false">SUM(D171*I171)</f>
        <v>67457</v>
      </c>
    </row>
    <row r="172" customFormat="false" ht="12.75" hidden="false" customHeight="false" outlineLevel="0" collapsed="false">
      <c r="A172" s="5" t="n">
        <v>171</v>
      </c>
      <c r="B172" s="195" t="s">
        <v>116</v>
      </c>
      <c r="C172" s="196" t="s">
        <v>202</v>
      </c>
      <c r="D172" s="196" t="n">
        <f aca="false">SUM(C172*1)</f>
        <v>65004</v>
      </c>
      <c r="E172" s="197" t="n">
        <v>113.2</v>
      </c>
      <c r="F172" s="199" t="s">
        <v>57</v>
      </c>
      <c r="G172" s="198" t="n">
        <v>1.0315</v>
      </c>
      <c r="H172" s="196" t="n">
        <f aca="false">SUM(D172*G172)</f>
        <v>67051.626</v>
      </c>
      <c r="I172" s="198" t="n">
        <v>1.0378</v>
      </c>
      <c r="J172" s="196" t="n">
        <f aca="false">SUM(D172*I172)</f>
        <v>67461.1512</v>
      </c>
    </row>
    <row r="173" customFormat="false" ht="12.75" hidden="false" customHeight="false" outlineLevel="0" collapsed="false">
      <c r="A173" s="5" t="n">
        <v>172</v>
      </c>
      <c r="B173" s="195" t="s">
        <v>116</v>
      </c>
      <c r="C173" s="196" t="s">
        <v>202</v>
      </c>
      <c r="D173" s="196" t="n">
        <f aca="false">SUM(C173*1)</f>
        <v>65004</v>
      </c>
      <c r="E173" s="197" t="n">
        <v>164.29</v>
      </c>
      <c r="F173" s="5" t="s">
        <v>57</v>
      </c>
      <c r="G173" s="198" t="n">
        <v>1.0315</v>
      </c>
      <c r="H173" s="196" t="n">
        <f aca="false">SUM(D173*G173)</f>
        <v>67051.626</v>
      </c>
      <c r="I173" s="198" t="n">
        <v>1.0378</v>
      </c>
      <c r="J173" s="196" t="n">
        <f aca="false">SUM(D173*I173)</f>
        <v>67461.1512</v>
      </c>
    </row>
    <row r="174" customFormat="false" ht="12.75" hidden="false" customHeight="false" outlineLevel="0" collapsed="false">
      <c r="A174" s="5" t="n">
        <v>173</v>
      </c>
      <c r="B174" s="195" t="s">
        <v>116</v>
      </c>
      <c r="C174" s="196" t="s">
        <v>203</v>
      </c>
      <c r="D174" s="196" t="n">
        <f aca="false">SUM(C174*1)</f>
        <v>65320</v>
      </c>
      <c r="E174" s="197" t="n">
        <v>164.29</v>
      </c>
      <c r="F174" s="5" t="s">
        <v>57</v>
      </c>
      <c r="G174" s="198" t="n">
        <v>1.0315</v>
      </c>
      <c r="H174" s="196" t="n">
        <f aca="false">SUM(D174*G174)</f>
        <v>67377.58</v>
      </c>
      <c r="I174" s="198" t="n">
        <v>1.0378</v>
      </c>
      <c r="J174" s="196" t="n">
        <f aca="false">SUM(D174*I174)</f>
        <v>67789.096</v>
      </c>
    </row>
    <row r="175" customFormat="false" ht="12.75" hidden="false" customHeight="false" outlineLevel="0" collapsed="false">
      <c r="A175" s="5" t="n">
        <v>174</v>
      </c>
      <c r="B175" s="195" t="s">
        <v>116</v>
      </c>
      <c r="C175" s="196" t="s">
        <v>204</v>
      </c>
      <c r="D175" s="196" t="n">
        <f aca="false">SUM(C175*1)</f>
        <v>66630.84</v>
      </c>
      <c r="E175" s="197" t="n">
        <v>164.29</v>
      </c>
      <c r="F175" s="5" t="s">
        <v>57</v>
      </c>
      <c r="G175" s="198" t="n">
        <v>1.0315</v>
      </c>
      <c r="H175" s="196" t="n">
        <f aca="false">SUM(D175*G175)</f>
        <v>68729.71146</v>
      </c>
      <c r="I175" s="198" t="n">
        <v>1.0378</v>
      </c>
      <c r="J175" s="196" t="n">
        <f aca="false">SUM(D175*I175)</f>
        <v>69149.485752</v>
      </c>
    </row>
    <row r="176" customFormat="false" ht="12.75" hidden="false" customHeight="false" outlineLevel="0" collapsed="false">
      <c r="A176" s="5" t="n">
        <v>175</v>
      </c>
      <c r="B176" s="195" t="s">
        <v>116</v>
      </c>
      <c r="C176" s="196" t="s">
        <v>205</v>
      </c>
      <c r="D176" s="196" t="n">
        <f aca="false">SUM(C176*1)</f>
        <v>66659.04</v>
      </c>
      <c r="E176" s="197" t="n">
        <v>164.29</v>
      </c>
      <c r="F176" s="5" t="s">
        <v>57</v>
      </c>
      <c r="G176" s="198" t="n">
        <v>1.0315</v>
      </c>
      <c r="H176" s="196" t="n">
        <f aca="false">SUM(D176*G176)</f>
        <v>68758.79976</v>
      </c>
      <c r="I176" s="198" t="n">
        <v>1.0378</v>
      </c>
      <c r="J176" s="196" t="n">
        <f aca="false">SUM(D176*I176)</f>
        <v>69178.751712</v>
      </c>
    </row>
    <row r="177" customFormat="false" ht="12.75" hidden="false" customHeight="false" outlineLevel="0" collapsed="false">
      <c r="A177" s="5" t="n">
        <v>176</v>
      </c>
      <c r="B177" s="195" t="s">
        <v>116</v>
      </c>
      <c r="C177" s="196" t="s">
        <v>206</v>
      </c>
      <c r="D177" s="196" t="n">
        <f aca="false">SUM(C177*1)</f>
        <v>67008</v>
      </c>
      <c r="E177" s="197" t="n">
        <v>164.29</v>
      </c>
      <c r="F177" s="5" t="s">
        <v>57</v>
      </c>
      <c r="G177" s="198" t="n">
        <v>1.0315</v>
      </c>
      <c r="H177" s="196" t="n">
        <f aca="false">SUM(D177*G177)</f>
        <v>69118.752</v>
      </c>
      <c r="I177" s="198" t="n">
        <v>1.0378</v>
      </c>
      <c r="J177" s="196" t="n">
        <f aca="false">SUM(D177*I177)</f>
        <v>69540.9024</v>
      </c>
    </row>
    <row r="178" customFormat="false" ht="12.75" hidden="false" customHeight="false" outlineLevel="0" collapsed="false">
      <c r="A178" s="5" t="n">
        <v>177</v>
      </c>
      <c r="B178" s="195" t="s">
        <v>116</v>
      </c>
      <c r="C178" s="196" t="s">
        <v>207</v>
      </c>
      <c r="D178" s="196" t="n">
        <f aca="false">SUM(C178*1)</f>
        <v>67733</v>
      </c>
      <c r="E178" s="197" t="n">
        <v>135.79</v>
      </c>
      <c r="F178" s="199" t="s">
        <v>57</v>
      </c>
      <c r="G178" s="198" t="n">
        <v>1.0315</v>
      </c>
      <c r="H178" s="196" t="n">
        <f aca="false">SUM(D178*G178)</f>
        <v>69866.5895</v>
      </c>
      <c r="I178" s="198" t="n">
        <v>1.0378</v>
      </c>
      <c r="J178" s="196" t="n">
        <f aca="false">SUM(D178*I178)</f>
        <v>70293.3074</v>
      </c>
    </row>
    <row r="179" customFormat="false" ht="12.75" hidden="false" customHeight="false" outlineLevel="0" collapsed="false">
      <c r="A179" s="5" t="n">
        <v>178</v>
      </c>
      <c r="B179" s="195" t="s">
        <v>116</v>
      </c>
      <c r="C179" s="196" t="s">
        <v>208</v>
      </c>
      <c r="D179" s="196" t="n">
        <f aca="false">SUM(C179*1)</f>
        <v>68000</v>
      </c>
      <c r="E179" s="197" t="n">
        <v>164.29</v>
      </c>
      <c r="F179" s="5" t="s">
        <v>57</v>
      </c>
      <c r="G179" s="198" t="n">
        <v>1.0315</v>
      </c>
      <c r="H179" s="196" t="n">
        <f aca="false">SUM(D179*G179)</f>
        <v>70142</v>
      </c>
      <c r="I179" s="198" t="n">
        <v>1.0378</v>
      </c>
      <c r="J179" s="196" t="n">
        <f aca="false">SUM(D179*I179)</f>
        <v>70570.4</v>
      </c>
    </row>
    <row r="180" customFormat="false" ht="12.75" hidden="false" customHeight="false" outlineLevel="0" collapsed="false">
      <c r="A180" s="5" t="n">
        <v>179</v>
      </c>
      <c r="B180" s="195" t="s">
        <v>116</v>
      </c>
      <c r="C180" s="196" t="s">
        <v>208</v>
      </c>
      <c r="D180" s="196" t="n">
        <f aca="false">SUM(C180*1)</f>
        <v>68000</v>
      </c>
      <c r="E180" s="197" t="n">
        <v>164.29</v>
      </c>
      <c r="F180" s="5" t="s">
        <v>57</v>
      </c>
      <c r="G180" s="198" t="n">
        <v>1.0315</v>
      </c>
      <c r="H180" s="196" t="n">
        <f aca="false">SUM(D180*G180)</f>
        <v>70142</v>
      </c>
      <c r="I180" s="198" t="n">
        <v>1.0378</v>
      </c>
      <c r="J180" s="196" t="n">
        <f aca="false">SUM(D180*I180)</f>
        <v>70570.4</v>
      </c>
    </row>
    <row r="181" customFormat="false" ht="12.75" hidden="false" customHeight="false" outlineLevel="0" collapsed="false">
      <c r="A181" s="5" t="n">
        <v>180</v>
      </c>
      <c r="B181" s="195" t="s">
        <v>116</v>
      </c>
      <c r="C181" s="196" t="s">
        <v>208</v>
      </c>
      <c r="D181" s="196" t="n">
        <f aca="false">SUM(C181*1)</f>
        <v>68000</v>
      </c>
      <c r="E181" s="197" t="n">
        <v>164.29</v>
      </c>
      <c r="F181" s="5" t="s">
        <v>57</v>
      </c>
      <c r="G181" s="198" t="n">
        <v>1.0315</v>
      </c>
      <c r="H181" s="196" t="n">
        <f aca="false">SUM(D181*G181)</f>
        <v>70142</v>
      </c>
      <c r="I181" s="198" t="n">
        <v>1.0378</v>
      </c>
      <c r="J181" s="196" t="n">
        <f aca="false">SUM(D181*I181)</f>
        <v>70570.4</v>
      </c>
    </row>
    <row r="182" customFormat="false" ht="12.75" hidden="false" customHeight="false" outlineLevel="0" collapsed="false">
      <c r="A182" s="5" t="n">
        <v>181</v>
      </c>
      <c r="B182" s="195" t="s">
        <v>116</v>
      </c>
      <c r="C182" s="196" t="s">
        <v>209</v>
      </c>
      <c r="D182" s="196" t="n">
        <f aca="false">SUM(C182*1)</f>
        <v>69000</v>
      </c>
      <c r="E182" s="197" t="n">
        <v>124.19</v>
      </c>
      <c r="F182" s="199" t="s">
        <v>57</v>
      </c>
      <c r="G182" s="198" t="n">
        <v>1.0315</v>
      </c>
      <c r="H182" s="196" t="n">
        <f aca="false">SUM(D182*G182)</f>
        <v>71173.5</v>
      </c>
      <c r="I182" s="198" t="n">
        <v>1.0378</v>
      </c>
      <c r="J182" s="196" t="n">
        <f aca="false">SUM(D182*I182)</f>
        <v>71608.2</v>
      </c>
    </row>
    <row r="183" customFormat="false" ht="12.75" hidden="false" customHeight="false" outlineLevel="0" collapsed="false">
      <c r="A183" s="5" t="n">
        <v>182</v>
      </c>
      <c r="B183" s="195" t="s">
        <v>116</v>
      </c>
      <c r="C183" s="196" t="s">
        <v>210</v>
      </c>
      <c r="D183" s="196" t="n">
        <f aca="false">SUM(C183*1)</f>
        <v>69500</v>
      </c>
      <c r="E183" s="197" t="n">
        <v>164.29</v>
      </c>
      <c r="F183" s="5" t="s">
        <v>57</v>
      </c>
      <c r="G183" s="198" t="n">
        <v>1.0315</v>
      </c>
      <c r="H183" s="196" t="n">
        <f aca="false">SUM(D183*G183)</f>
        <v>71689.25</v>
      </c>
      <c r="I183" s="198" t="n">
        <v>1.0378</v>
      </c>
      <c r="J183" s="196" t="n">
        <f aca="false">SUM(D183*I183)</f>
        <v>72127.1</v>
      </c>
    </row>
    <row r="184" customFormat="false" ht="12.75" hidden="false" customHeight="false" outlineLevel="0" collapsed="false">
      <c r="A184" s="5" t="n">
        <v>183</v>
      </c>
      <c r="B184" s="195" t="s">
        <v>116</v>
      </c>
      <c r="C184" s="196" t="s">
        <v>211</v>
      </c>
      <c r="D184" s="196" t="n">
        <f aca="false">SUM(C184*1)</f>
        <v>70000</v>
      </c>
      <c r="E184" s="197" t="n">
        <v>77.18</v>
      </c>
      <c r="F184" s="199" t="s">
        <v>57</v>
      </c>
      <c r="G184" s="198" t="n">
        <v>1.0315</v>
      </c>
      <c r="H184" s="196" t="n">
        <f aca="false">SUM(D184*G184)</f>
        <v>72205</v>
      </c>
      <c r="I184" s="198" t="n">
        <v>1.0378</v>
      </c>
      <c r="J184" s="196" t="n">
        <f aca="false">SUM(D184*I184)</f>
        <v>72646</v>
      </c>
    </row>
    <row r="185" customFormat="false" ht="12.75" hidden="false" customHeight="false" outlineLevel="0" collapsed="false">
      <c r="A185" s="5" t="n">
        <v>184</v>
      </c>
      <c r="B185" s="195" t="s">
        <v>116</v>
      </c>
      <c r="C185" s="196" t="s">
        <v>211</v>
      </c>
      <c r="D185" s="196" t="n">
        <f aca="false">SUM(C185*1)</f>
        <v>70000</v>
      </c>
      <c r="E185" s="197" t="n">
        <v>94.57</v>
      </c>
      <c r="F185" s="199" t="s">
        <v>57</v>
      </c>
      <c r="G185" s="198" t="n">
        <v>1.0315</v>
      </c>
      <c r="H185" s="196" t="n">
        <f aca="false">SUM(D185*G185)</f>
        <v>72205</v>
      </c>
      <c r="I185" s="198" t="n">
        <v>1.0378</v>
      </c>
      <c r="J185" s="196" t="n">
        <f aca="false">SUM(D185*I185)</f>
        <v>72646</v>
      </c>
    </row>
    <row r="186" customFormat="false" ht="12.75" hidden="false" customHeight="false" outlineLevel="0" collapsed="false">
      <c r="A186" s="5" t="n">
        <v>185</v>
      </c>
      <c r="B186" s="195" t="s">
        <v>116</v>
      </c>
      <c r="C186" s="196" t="s">
        <v>211</v>
      </c>
      <c r="D186" s="196" t="n">
        <f aca="false">SUM(C186*1)</f>
        <v>70000</v>
      </c>
      <c r="E186" s="197" t="n">
        <v>164.29</v>
      </c>
      <c r="F186" s="5" t="s">
        <v>57</v>
      </c>
      <c r="G186" s="198" t="n">
        <v>1.0315</v>
      </c>
      <c r="H186" s="196" t="n">
        <f aca="false">SUM(D186*G186)</f>
        <v>72205</v>
      </c>
      <c r="I186" s="198" t="n">
        <v>1.0378</v>
      </c>
      <c r="J186" s="196" t="n">
        <f aca="false">SUM(D186*I186)</f>
        <v>72646</v>
      </c>
    </row>
    <row r="187" customFormat="false" ht="12.75" hidden="false" customHeight="false" outlineLevel="0" collapsed="false">
      <c r="A187" s="5" t="n">
        <v>186</v>
      </c>
      <c r="B187" s="195" t="s">
        <v>116</v>
      </c>
      <c r="C187" s="196" t="s">
        <v>211</v>
      </c>
      <c r="D187" s="196" t="n">
        <f aca="false">SUM(C187*1)</f>
        <v>70000</v>
      </c>
      <c r="E187" s="197" t="n">
        <v>164.29</v>
      </c>
      <c r="F187" s="5" t="s">
        <v>57</v>
      </c>
      <c r="G187" s="198" t="n">
        <v>1.0315</v>
      </c>
      <c r="H187" s="196" t="n">
        <f aca="false">SUM(D187*G187)</f>
        <v>72205</v>
      </c>
      <c r="I187" s="198" t="n">
        <v>1.0378</v>
      </c>
      <c r="J187" s="196" t="n">
        <f aca="false">SUM(D187*I187)</f>
        <v>72646</v>
      </c>
    </row>
    <row r="188" customFormat="false" ht="12.75" hidden="false" customHeight="false" outlineLevel="0" collapsed="false">
      <c r="A188" s="5" t="n">
        <v>187</v>
      </c>
      <c r="B188" s="195" t="s">
        <v>116</v>
      </c>
      <c r="C188" s="196" t="s">
        <v>211</v>
      </c>
      <c r="D188" s="196" t="n">
        <f aca="false">SUM(C188*1)</f>
        <v>70000</v>
      </c>
      <c r="E188" s="197" t="n">
        <v>164.29</v>
      </c>
      <c r="F188" s="5" t="s">
        <v>57</v>
      </c>
      <c r="G188" s="198" t="n">
        <v>1.0315</v>
      </c>
      <c r="H188" s="196" t="n">
        <f aca="false">SUM(D188*G188)</f>
        <v>72205</v>
      </c>
      <c r="I188" s="198" t="n">
        <v>1.0378</v>
      </c>
      <c r="J188" s="196" t="n">
        <f aca="false">SUM(D188*I188)</f>
        <v>72646</v>
      </c>
    </row>
    <row r="189" customFormat="false" ht="12.75" hidden="false" customHeight="false" outlineLevel="0" collapsed="false">
      <c r="A189" s="5" t="n">
        <v>188</v>
      </c>
      <c r="B189" s="195" t="s">
        <v>116</v>
      </c>
      <c r="C189" s="196" t="s">
        <v>211</v>
      </c>
      <c r="D189" s="196" t="n">
        <f aca="false">SUM(C189*1)</f>
        <v>70000</v>
      </c>
      <c r="E189" s="197" t="n">
        <v>164.29</v>
      </c>
      <c r="F189" s="5" t="s">
        <v>57</v>
      </c>
      <c r="G189" s="198" t="n">
        <v>1.0315</v>
      </c>
      <c r="H189" s="196" t="n">
        <f aca="false">SUM(D189*G189)</f>
        <v>72205</v>
      </c>
      <c r="I189" s="198" t="n">
        <v>1.0378</v>
      </c>
      <c r="J189" s="196" t="n">
        <f aca="false">SUM(D189*I189)</f>
        <v>72646</v>
      </c>
    </row>
    <row r="190" customFormat="false" ht="12.75" hidden="false" customHeight="false" outlineLevel="0" collapsed="false">
      <c r="A190" s="5" t="n">
        <v>189</v>
      </c>
      <c r="B190" s="195" t="s">
        <v>116</v>
      </c>
      <c r="C190" s="196" t="s">
        <v>212</v>
      </c>
      <c r="D190" s="196" t="n">
        <f aca="false">SUM(C190*1)</f>
        <v>70008</v>
      </c>
      <c r="E190" s="197" t="n">
        <v>162.38</v>
      </c>
      <c r="F190" s="199" t="s">
        <v>57</v>
      </c>
      <c r="G190" s="198" t="n">
        <v>1.0315</v>
      </c>
      <c r="H190" s="196" t="n">
        <f aca="false">SUM(D190*G190)</f>
        <v>72213.252</v>
      </c>
      <c r="I190" s="198" t="n">
        <v>1.0378</v>
      </c>
      <c r="J190" s="196" t="n">
        <f aca="false">SUM(D190*I190)</f>
        <v>72654.3024</v>
      </c>
    </row>
    <row r="191" customFormat="false" ht="12.75" hidden="false" customHeight="false" outlineLevel="0" collapsed="false">
      <c r="A191" s="5" t="n">
        <v>190</v>
      </c>
      <c r="B191" s="195" t="s">
        <v>116</v>
      </c>
      <c r="C191" s="196" t="s">
        <v>212</v>
      </c>
      <c r="D191" s="196" t="n">
        <f aca="false">SUM(C191*1)</f>
        <v>70008</v>
      </c>
      <c r="E191" s="197" t="n">
        <v>164.29</v>
      </c>
      <c r="F191" s="5" t="s">
        <v>57</v>
      </c>
      <c r="G191" s="198" t="n">
        <v>1.0315</v>
      </c>
      <c r="H191" s="196" t="n">
        <f aca="false">SUM(D191*G191)</f>
        <v>72213.252</v>
      </c>
      <c r="I191" s="198" t="n">
        <v>1.0378</v>
      </c>
      <c r="J191" s="196" t="n">
        <f aca="false">SUM(D191*I191)</f>
        <v>72654.3024</v>
      </c>
    </row>
    <row r="192" customFormat="false" ht="12.75" hidden="false" customHeight="false" outlineLevel="0" collapsed="false">
      <c r="A192" s="5" t="n">
        <v>191</v>
      </c>
      <c r="B192" s="195" t="s">
        <v>116</v>
      </c>
      <c r="C192" s="196" t="s">
        <v>212</v>
      </c>
      <c r="D192" s="196" t="n">
        <f aca="false">SUM(C192*1)</f>
        <v>70008</v>
      </c>
      <c r="E192" s="197" t="n">
        <v>164.29</v>
      </c>
      <c r="F192" s="5" t="s">
        <v>57</v>
      </c>
      <c r="G192" s="198" t="n">
        <v>1.0315</v>
      </c>
      <c r="H192" s="196" t="n">
        <f aca="false">SUM(D192*G192)</f>
        <v>72213.252</v>
      </c>
      <c r="I192" s="198" t="n">
        <v>1.0378</v>
      </c>
      <c r="J192" s="196" t="n">
        <f aca="false">SUM(D192*I192)</f>
        <v>72654.3024</v>
      </c>
    </row>
    <row r="193" customFormat="false" ht="12.75" hidden="false" customHeight="false" outlineLevel="0" collapsed="false">
      <c r="A193" s="5" t="n">
        <v>192</v>
      </c>
      <c r="B193" s="195" t="s">
        <v>116</v>
      </c>
      <c r="C193" s="196" t="s">
        <v>213</v>
      </c>
      <c r="D193" s="196" t="n">
        <f aca="false">SUM(C193*1)</f>
        <v>70358</v>
      </c>
      <c r="E193" s="197" t="n">
        <v>164.29</v>
      </c>
      <c r="F193" s="5" t="s">
        <v>57</v>
      </c>
      <c r="G193" s="198" t="n">
        <v>1.0315</v>
      </c>
      <c r="H193" s="196" t="n">
        <f aca="false">SUM(D193*G193)</f>
        <v>72574.277</v>
      </c>
      <c r="I193" s="198" t="n">
        <v>1.0378</v>
      </c>
      <c r="J193" s="196" t="n">
        <f aca="false">SUM(D193*I193)</f>
        <v>73017.5324</v>
      </c>
    </row>
    <row r="194" customFormat="false" ht="12.75" hidden="false" customHeight="false" outlineLevel="0" collapsed="false">
      <c r="A194" s="5" t="n">
        <v>193</v>
      </c>
      <c r="B194" s="195" t="s">
        <v>116</v>
      </c>
      <c r="C194" s="196" t="s">
        <v>214</v>
      </c>
      <c r="D194" s="196" t="n">
        <f aca="false">SUM(C194*1)</f>
        <v>71008</v>
      </c>
      <c r="E194" s="197" t="n">
        <v>164.29</v>
      </c>
      <c r="F194" s="5" t="s">
        <v>57</v>
      </c>
      <c r="G194" s="198" t="n">
        <v>1.0315</v>
      </c>
      <c r="H194" s="196" t="n">
        <f aca="false">SUM(D194*G194)</f>
        <v>73244.752</v>
      </c>
      <c r="I194" s="198" t="n">
        <v>1.0378</v>
      </c>
      <c r="J194" s="196" t="n">
        <f aca="false">SUM(D194*I194)</f>
        <v>73692.1024</v>
      </c>
    </row>
    <row r="195" customFormat="false" ht="12.75" hidden="false" customHeight="false" outlineLevel="0" collapsed="false">
      <c r="A195" s="5" t="n">
        <v>194</v>
      </c>
      <c r="B195" s="195" t="s">
        <v>116</v>
      </c>
      <c r="C195" s="196" t="s">
        <v>215</v>
      </c>
      <c r="D195" s="196" t="n">
        <f aca="false">SUM(C195*1)</f>
        <v>71500</v>
      </c>
      <c r="E195" s="197" t="n">
        <v>164.29</v>
      </c>
      <c r="F195" s="5" t="s">
        <v>57</v>
      </c>
      <c r="G195" s="198" t="n">
        <v>1.0315</v>
      </c>
      <c r="H195" s="196" t="n">
        <f aca="false">SUM(D195*G195)</f>
        <v>73752.25</v>
      </c>
      <c r="I195" s="198" t="n">
        <v>1.0378</v>
      </c>
      <c r="J195" s="196" t="n">
        <f aca="false">SUM(D195*I195)</f>
        <v>74202.7</v>
      </c>
    </row>
    <row r="196" customFormat="false" ht="12.75" hidden="false" customHeight="false" outlineLevel="0" collapsed="false">
      <c r="A196" s="5" t="n">
        <v>195</v>
      </c>
      <c r="B196" s="195" t="s">
        <v>116</v>
      </c>
      <c r="C196" s="196" t="s">
        <v>216</v>
      </c>
      <c r="D196" s="196" t="n">
        <f aca="false">SUM(C196*1)</f>
        <v>71629.04</v>
      </c>
      <c r="E196" s="197" t="n">
        <v>164.29</v>
      </c>
      <c r="F196" s="5" t="s">
        <v>57</v>
      </c>
      <c r="G196" s="198" t="n">
        <v>1.0315</v>
      </c>
      <c r="H196" s="196" t="n">
        <f aca="false">SUM(D196*G196)</f>
        <v>73885.35476</v>
      </c>
      <c r="I196" s="198" t="n">
        <v>1.0378</v>
      </c>
      <c r="J196" s="196" t="n">
        <f aca="false">SUM(D196*I196)</f>
        <v>74336.617712</v>
      </c>
    </row>
    <row r="197" customFormat="false" ht="12.75" hidden="false" customHeight="false" outlineLevel="0" collapsed="false">
      <c r="A197" s="5" t="n">
        <v>196</v>
      </c>
      <c r="B197" s="195" t="s">
        <v>116</v>
      </c>
      <c r="C197" s="196" t="s">
        <v>217</v>
      </c>
      <c r="D197" s="196" t="n">
        <f aca="false">SUM(C197*1)</f>
        <v>72000</v>
      </c>
      <c r="E197" s="197" t="n">
        <v>164.29</v>
      </c>
      <c r="F197" s="5" t="s">
        <v>57</v>
      </c>
      <c r="G197" s="198" t="n">
        <v>1.0315</v>
      </c>
      <c r="H197" s="196" t="n">
        <f aca="false">SUM(D197*G197)</f>
        <v>74268</v>
      </c>
      <c r="I197" s="198" t="n">
        <v>1.0378</v>
      </c>
      <c r="J197" s="196" t="n">
        <f aca="false">SUM(D197*I197)</f>
        <v>74721.6</v>
      </c>
    </row>
    <row r="198" customFormat="false" ht="12.75" hidden="false" customHeight="false" outlineLevel="0" collapsed="false">
      <c r="A198" s="5" t="n">
        <v>197</v>
      </c>
      <c r="B198" s="195" t="s">
        <v>116</v>
      </c>
      <c r="C198" s="196" t="s">
        <v>217</v>
      </c>
      <c r="D198" s="196" t="n">
        <f aca="false">SUM(C198*1)</f>
        <v>72000</v>
      </c>
      <c r="E198" s="197" t="n">
        <v>164.29</v>
      </c>
      <c r="F198" s="5" t="s">
        <v>57</v>
      </c>
      <c r="G198" s="198" t="n">
        <v>1.0315</v>
      </c>
      <c r="H198" s="196" t="n">
        <f aca="false">SUM(D198*G198)</f>
        <v>74268</v>
      </c>
      <c r="I198" s="198" t="n">
        <v>1.0378</v>
      </c>
      <c r="J198" s="196" t="n">
        <f aca="false">SUM(D198*I198)</f>
        <v>74721.6</v>
      </c>
    </row>
    <row r="199" customFormat="false" ht="12.75" hidden="false" customHeight="false" outlineLevel="0" collapsed="false">
      <c r="A199" s="5" t="n">
        <v>198</v>
      </c>
      <c r="B199" s="195" t="s">
        <v>116</v>
      </c>
      <c r="C199" s="196" t="s">
        <v>218</v>
      </c>
      <c r="D199" s="196" t="n">
        <f aca="false">SUM(C199*1)</f>
        <v>72001</v>
      </c>
      <c r="E199" s="197" t="n">
        <v>164.29</v>
      </c>
      <c r="F199" s="5" t="s">
        <v>57</v>
      </c>
      <c r="G199" s="198" t="n">
        <v>1.0315</v>
      </c>
      <c r="H199" s="196" t="n">
        <f aca="false">SUM(D199*G199)</f>
        <v>74269.0315</v>
      </c>
      <c r="I199" s="198" t="n">
        <v>1.0378</v>
      </c>
      <c r="J199" s="196" t="n">
        <f aca="false">SUM(D199*I199)</f>
        <v>74722.6378</v>
      </c>
      <c r="K199" s="201"/>
      <c r="L199" s="201"/>
      <c r="M199" s="201"/>
      <c r="N199" s="201"/>
      <c r="O199" s="201"/>
      <c r="P199" s="201"/>
      <c r="Q199" s="201"/>
      <c r="R199" s="201"/>
      <c r="S199" s="201"/>
      <c r="T199" s="201"/>
      <c r="U199" s="201"/>
      <c r="V199" s="201"/>
      <c r="W199" s="201"/>
      <c r="X199" s="201"/>
      <c r="Y199" s="201"/>
      <c r="Z199" s="201"/>
      <c r="AA199" s="201"/>
      <c r="AB199" s="201"/>
      <c r="AC199" s="201"/>
      <c r="AD199" s="201"/>
      <c r="AE199" s="201"/>
      <c r="AF199" s="201"/>
      <c r="AG199" s="201"/>
      <c r="AH199" s="201"/>
      <c r="AI199" s="201"/>
      <c r="AJ199" s="201"/>
      <c r="AK199" s="201"/>
      <c r="AL199" s="201"/>
      <c r="AM199" s="201"/>
      <c r="AN199" s="201"/>
      <c r="AO199" s="201"/>
      <c r="AP199" s="201"/>
      <c r="AQ199" s="201"/>
      <c r="AR199" s="201"/>
      <c r="AS199" s="201"/>
      <c r="AT199" s="201"/>
      <c r="AU199" s="201"/>
      <c r="AV199" s="201"/>
      <c r="AW199" s="201"/>
      <c r="AX199" s="201"/>
      <c r="AY199" s="201"/>
      <c r="AZ199" s="201"/>
      <c r="BA199" s="201"/>
      <c r="BB199" s="201"/>
      <c r="BC199" s="201"/>
      <c r="BD199" s="201"/>
      <c r="BE199" s="201"/>
      <c r="BF199" s="201"/>
      <c r="BG199" s="201"/>
      <c r="BH199" s="201"/>
      <c r="BI199" s="201"/>
      <c r="BJ199" s="201"/>
      <c r="BK199" s="201"/>
      <c r="BL199" s="201"/>
      <c r="BM199" s="201"/>
      <c r="BN199" s="201"/>
      <c r="BO199" s="201"/>
      <c r="BP199" s="201"/>
      <c r="BQ199" s="201"/>
      <c r="BR199" s="201"/>
      <c r="BS199" s="201"/>
      <c r="BT199" s="201"/>
      <c r="BU199" s="201"/>
      <c r="BV199" s="201"/>
      <c r="BW199" s="201"/>
      <c r="BX199" s="201"/>
      <c r="BY199" s="201"/>
      <c r="BZ199" s="201"/>
      <c r="CA199" s="201"/>
      <c r="CB199" s="201"/>
      <c r="CC199" s="201"/>
      <c r="CD199" s="201"/>
      <c r="CE199" s="201"/>
      <c r="CF199" s="201"/>
      <c r="CG199" s="201"/>
      <c r="CH199" s="201"/>
      <c r="CI199" s="201"/>
      <c r="CJ199" s="201"/>
      <c r="CK199" s="201"/>
      <c r="CL199" s="201"/>
      <c r="CM199" s="201"/>
      <c r="CN199" s="201"/>
      <c r="CO199" s="201"/>
      <c r="CP199" s="201"/>
      <c r="CQ199" s="201"/>
      <c r="CR199" s="201"/>
      <c r="CS199" s="201"/>
      <c r="CT199" s="201"/>
      <c r="CU199" s="201"/>
      <c r="CV199" s="201"/>
      <c r="CW199" s="201"/>
      <c r="CX199" s="201"/>
      <c r="CY199" s="201"/>
      <c r="CZ199" s="201"/>
      <c r="DA199" s="201"/>
      <c r="DB199" s="201"/>
      <c r="DC199" s="201"/>
      <c r="DD199" s="201"/>
      <c r="DE199" s="201"/>
      <c r="DF199" s="201"/>
      <c r="DG199" s="201"/>
      <c r="DH199" s="201"/>
      <c r="DI199" s="201"/>
      <c r="DJ199" s="201"/>
      <c r="DK199" s="201"/>
      <c r="DL199" s="201"/>
      <c r="DM199" s="201"/>
      <c r="DN199" s="201"/>
      <c r="DO199" s="201"/>
      <c r="DP199" s="201"/>
      <c r="DQ199" s="201"/>
      <c r="DR199" s="201"/>
      <c r="DS199" s="201"/>
      <c r="DT199" s="201"/>
      <c r="DU199" s="201"/>
      <c r="DV199" s="201"/>
      <c r="DW199" s="201"/>
      <c r="DX199" s="201"/>
      <c r="DY199" s="201"/>
      <c r="DZ199" s="201"/>
      <c r="EA199" s="201"/>
      <c r="EB199" s="201"/>
      <c r="EC199" s="201"/>
      <c r="ED199" s="201"/>
      <c r="EE199" s="201"/>
      <c r="EF199" s="201"/>
      <c r="EG199" s="201"/>
      <c r="EH199" s="201"/>
      <c r="EI199" s="201"/>
      <c r="EJ199" s="201"/>
      <c r="EK199" s="201"/>
      <c r="EL199" s="201"/>
      <c r="EM199" s="201"/>
      <c r="EN199" s="201"/>
      <c r="EO199" s="201"/>
      <c r="EP199" s="201"/>
      <c r="EQ199" s="201"/>
      <c r="ER199" s="201"/>
      <c r="ES199" s="201"/>
      <c r="ET199" s="201"/>
      <c r="EU199" s="201"/>
      <c r="EV199" s="201"/>
      <c r="EW199" s="201"/>
      <c r="EX199" s="201"/>
      <c r="EY199" s="201"/>
      <c r="EZ199" s="201"/>
      <c r="FA199" s="201"/>
      <c r="FB199" s="201"/>
      <c r="FC199" s="201"/>
      <c r="FD199" s="201"/>
      <c r="FE199" s="201"/>
      <c r="FF199" s="201"/>
      <c r="FG199" s="201"/>
      <c r="FH199" s="201"/>
      <c r="FI199" s="201"/>
      <c r="FJ199" s="201"/>
      <c r="FK199" s="201"/>
      <c r="FL199" s="201"/>
      <c r="FM199" s="201"/>
      <c r="FN199" s="201"/>
      <c r="FO199" s="201"/>
      <c r="FP199" s="201"/>
      <c r="FQ199" s="201"/>
      <c r="FR199" s="201"/>
      <c r="FS199" s="201"/>
      <c r="FT199" s="201"/>
      <c r="FU199" s="201"/>
      <c r="FV199" s="201"/>
      <c r="FW199" s="201"/>
      <c r="FX199" s="201"/>
      <c r="FY199" s="201"/>
      <c r="FZ199" s="201"/>
      <c r="GA199" s="201"/>
      <c r="GB199" s="201"/>
      <c r="GC199" s="201"/>
      <c r="GD199" s="201"/>
      <c r="GE199" s="201"/>
      <c r="GF199" s="201"/>
      <c r="GG199" s="201"/>
      <c r="GH199" s="201"/>
      <c r="GI199" s="201"/>
      <c r="GJ199" s="201"/>
      <c r="GK199" s="201"/>
      <c r="GL199" s="201"/>
      <c r="GM199" s="201"/>
      <c r="GN199" s="201"/>
      <c r="GO199" s="201"/>
      <c r="GP199" s="201"/>
      <c r="GQ199" s="201"/>
      <c r="GR199" s="201"/>
      <c r="GS199" s="201"/>
      <c r="GT199" s="201"/>
      <c r="GU199" s="201"/>
      <c r="GV199" s="201"/>
      <c r="GW199" s="201"/>
      <c r="GX199" s="201"/>
      <c r="GY199" s="201"/>
      <c r="GZ199" s="201"/>
      <c r="HA199" s="201"/>
      <c r="HB199" s="201"/>
      <c r="HC199" s="201"/>
      <c r="HD199" s="201"/>
      <c r="HE199" s="201"/>
      <c r="HF199" s="201"/>
      <c r="HG199" s="201"/>
      <c r="HH199" s="201"/>
      <c r="HI199" s="201"/>
      <c r="HJ199" s="201"/>
      <c r="HK199" s="201"/>
      <c r="HL199" s="201"/>
      <c r="HM199" s="201"/>
      <c r="HN199" s="201"/>
      <c r="HO199" s="201"/>
      <c r="HP199" s="201"/>
      <c r="HQ199" s="201"/>
      <c r="HR199" s="201"/>
      <c r="HS199" s="201"/>
      <c r="HT199" s="201"/>
      <c r="HU199" s="201"/>
      <c r="HV199" s="201"/>
      <c r="HW199" s="201"/>
      <c r="HX199" s="201"/>
      <c r="HY199" s="201"/>
      <c r="HZ199" s="201"/>
      <c r="IA199" s="201"/>
      <c r="IB199" s="201"/>
      <c r="IC199" s="201"/>
      <c r="ID199" s="201"/>
      <c r="IE199" s="201"/>
      <c r="IF199" s="201"/>
      <c r="IG199" s="201"/>
      <c r="IH199" s="201"/>
      <c r="II199" s="201"/>
      <c r="IJ199" s="201"/>
      <c r="IK199" s="201"/>
      <c r="IL199" s="201"/>
      <c r="IM199" s="201"/>
      <c r="IN199" s="201"/>
      <c r="IO199" s="201"/>
      <c r="IP199" s="201"/>
      <c r="IQ199" s="201"/>
      <c r="IR199" s="201"/>
      <c r="IS199" s="201"/>
      <c r="IT199" s="201"/>
      <c r="IU199" s="201"/>
      <c r="IV199" s="201"/>
      <c r="IW199" s="201"/>
    </row>
    <row r="200" customFormat="false" ht="12.75" hidden="false" customHeight="false" outlineLevel="0" collapsed="false">
      <c r="A200" s="5" t="n">
        <v>199</v>
      </c>
      <c r="B200" s="195" t="s">
        <v>116</v>
      </c>
      <c r="C200" s="196" t="s">
        <v>219</v>
      </c>
      <c r="D200" s="196" t="n">
        <f aca="false">SUM(C200*1)</f>
        <v>72500</v>
      </c>
      <c r="E200" s="197" t="n">
        <v>164.29</v>
      </c>
      <c r="F200" s="5" t="s">
        <v>57</v>
      </c>
      <c r="G200" s="198" t="n">
        <v>1.0315</v>
      </c>
      <c r="H200" s="196" t="n">
        <f aca="false">SUM(D200*G200)</f>
        <v>74783.75</v>
      </c>
      <c r="I200" s="198" t="n">
        <v>1.0378</v>
      </c>
      <c r="J200" s="196" t="n">
        <f aca="false">SUM(D200*I200)</f>
        <v>75240.5</v>
      </c>
    </row>
    <row r="201" customFormat="false" ht="12.75" hidden="false" customHeight="false" outlineLevel="0" collapsed="false">
      <c r="A201" s="5" t="n">
        <v>200</v>
      </c>
      <c r="B201" s="195" t="s">
        <v>116</v>
      </c>
      <c r="C201" s="196" t="s">
        <v>220</v>
      </c>
      <c r="D201" s="196" t="n">
        <f aca="false">SUM(C201*1)</f>
        <v>74000</v>
      </c>
      <c r="E201" s="197" t="n">
        <v>-182.67</v>
      </c>
      <c r="F201" s="199" t="s">
        <v>57</v>
      </c>
      <c r="G201" s="198" t="n">
        <v>1.0315</v>
      </c>
      <c r="H201" s="196" t="n">
        <f aca="false">SUM(D201*G201)</f>
        <v>76331</v>
      </c>
      <c r="I201" s="198" t="n">
        <v>1.0378</v>
      </c>
      <c r="J201" s="196" t="n">
        <f aca="false">SUM(D201*I201)</f>
        <v>76797.2</v>
      </c>
    </row>
    <row r="202" customFormat="false" ht="12.75" hidden="false" customHeight="false" outlineLevel="0" collapsed="false">
      <c r="A202" s="5" t="n">
        <v>201</v>
      </c>
      <c r="B202" s="195" t="s">
        <v>116</v>
      </c>
      <c r="C202" s="196" t="s">
        <v>220</v>
      </c>
      <c r="D202" s="196" t="n">
        <f aca="false">SUM(C202*1)</f>
        <v>74000</v>
      </c>
      <c r="E202" s="197" t="n">
        <v>164.29</v>
      </c>
      <c r="F202" s="5" t="s">
        <v>57</v>
      </c>
      <c r="G202" s="198" t="n">
        <v>1.0315</v>
      </c>
      <c r="H202" s="196" t="n">
        <f aca="false">SUM(D202*G202)</f>
        <v>76331</v>
      </c>
      <c r="I202" s="198" t="n">
        <v>1.0378</v>
      </c>
      <c r="J202" s="196" t="n">
        <f aca="false">SUM(D202*I202)</f>
        <v>76797.2</v>
      </c>
    </row>
    <row r="203" customFormat="false" ht="12.75" hidden="false" customHeight="false" outlineLevel="0" collapsed="false">
      <c r="A203" s="5" t="n">
        <v>202</v>
      </c>
      <c r="B203" s="195" t="s">
        <v>116</v>
      </c>
      <c r="C203" s="196" t="s">
        <v>220</v>
      </c>
      <c r="D203" s="196" t="n">
        <f aca="false">SUM(C203*1)</f>
        <v>74000</v>
      </c>
      <c r="E203" s="197" t="n">
        <v>346.96</v>
      </c>
      <c r="F203" s="200" t="s">
        <v>57</v>
      </c>
      <c r="G203" s="198" t="n">
        <v>1.0315</v>
      </c>
      <c r="H203" s="196" t="n">
        <f aca="false">SUM(D203*G203)</f>
        <v>76331</v>
      </c>
      <c r="I203" s="198" t="n">
        <v>1.0378</v>
      </c>
      <c r="J203" s="196" t="n">
        <f aca="false">SUM(D203*I203)</f>
        <v>76797.2</v>
      </c>
    </row>
    <row r="204" customFormat="false" ht="12.75" hidden="false" customHeight="false" outlineLevel="0" collapsed="false">
      <c r="A204" s="5" t="n">
        <v>203</v>
      </c>
      <c r="B204" s="195" t="s">
        <v>116</v>
      </c>
      <c r="C204" s="196" t="s">
        <v>221</v>
      </c>
      <c r="D204" s="196" t="n">
        <f aca="false">SUM(C204*1)</f>
        <v>75000</v>
      </c>
      <c r="E204" s="197" t="n">
        <v>164.29</v>
      </c>
      <c r="F204" s="5" t="s">
        <v>57</v>
      </c>
      <c r="G204" s="198" t="n">
        <v>1.0315</v>
      </c>
      <c r="H204" s="196" t="n">
        <f aca="false">SUM(D204*G204)</f>
        <v>77362.5</v>
      </c>
      <c r="I204" s="198" t="n">
        <v>1.0378</v>
      </c>
      <c r="J204" s="196" t="n">
        <f aca="false">SUM(D204*I204)</f>
        <v>77835</v>
      </c>
    </row>
    <row r="205" customFormat="false" ht="12.75" hidden="false" customHeight="false" outlineLevel="0" collapsed="false">
      <c r="A205" s="5" t="n">
        <v>204</v>
      </c>
      <c r="B205" s="195" t="s">
        <v>116</v>
      </c>
      <c r="C205" s="196" t="s">
        <v>221</v>
      </c>
      <c r="D205" s="196" t="n">
        <f aca="false">SUM(C205*1)</f>
        <v>75000</v>
      </c>
      <c r="E205" s="197" t="n">
        <v>164.29</v>
      </c>
      <c r="F205" s="5" t="s">
        <v>57</v>
      </c>
      <c r="G205" s="198" t="n">
        <v>1.0315</v>
      </c>
      <c r="H205" s="196" t="n">
        <f aca="false">SUM(D205*G205)</f>
        <v>77362.5</v>
      </c>
      <c r="I205" s="198" t="n">
        <v>1.0378</v>
      </c>
      <c r="J205" s="196" t="n">
        <f aca="false">SUM(D205*I205)</f>
        <v>77835</v>
      </c>
    </row>
    <row r="206" customFormat="false" ht="12.75" hidden="false" customHeight="false" outlineLevel="0" collapsed="false">
      <c r="A206" s="5" t="n">
        <v>205</v>
      </c>
      <c r="B206" s="195" t="s">
        <v>116</v>
      </c>
      <c r="C206" s="196" t="s">
        <v>221</v>
      </c>
      <c r="D206" s="196" t="n">
        <f aca="false">SUM(C206*1)</f>
        <v>75000</v>
      </c>
      <c r="E206" s="197" t="n">
        <v>164.29</v>
      </c>
      <c r="F206" s="5" t="s">
        <v>57</v>
      </c>
      <c r="G206" s="198" t="n">
        <v>1.0315</v>
      </c>
      <c r="H206" s="196" t="n">
        <f aca="false">SUM(D206*G206)</f>
        <v>77362.5</v>
      </c>
      <c r="I206" s="198" t="n">
        <v>1.0378</v>
      </c>
      <c r="J206" s="196" t="n">
        <f aca="false">SUM(D206*I206)</f>
        <v>77835</v>
      </c>
    </row>
    <row r="207" customFormat="false" ht="12.75" hidden="false" customHeight="false" outlineLevel="0" collapsed="false">
      <c r="A207" s="5" t="n">
        <v>206</v>
      </c>
      <c r="B207" s="195" t="s">
        <v>116</v>
      </c>
      <c r="C207" s="196" t="s">
        <v>221</v>
      </c>
      <c r="D207" s="196" t="n">
        <f aca="false">SUM(C207*1)</f>
        <v>75000</v>
      </c>
      <c r="E207" s="197" t="n">
        <v>164.29</v>
      </c>
      <c r="F207" s="5" t="s">
        <v>57</v>
      </c>
      <c r="G207" s="198" t="n">
        <v>1.0315</v>
      </c>
      <c r="H207" s="196" t="n">
        <f aca="false">SUM(D207*G207)</f>
        <v>77362.5</v>
      </c>
      <c r="I207" s="198" t="n">
        <v>1.0378</v>
      </c>
      <c r="J207" s="196" t="n">
        <f aca="false">SUM(D207*I207)</f>
        <v>77835</v>
      </c>
    </row>
    <row r="208" customFormat="false" ht="12.75" hidden="false" customHeight="false" outlineLevel="0" collapsed="false">
      <c r="A208" s="5" t="n">
        <v>207</v>
      </c>
      <c r="B208" s="195" t="s">
        <v>116</v>
      </c>
      <c r="C208" s="196" t="s">
        <v>221</v>
      </c>
      <c r="D208" s="196" t="n">
        <f aca="false">SUM(C208*1)</f>
        <v>75000</v>
      </c>
      <c r="E208" s="197" t="n">
        <v>164.29</v>
      </c>
      <c r="F208" s="5" t="s">
        <v>57</v>
      </c>
      <c r="G208" s="198" t="n">
        <v>1.0315</v>
      </c>
      <c r="H208" s="196" t="n">
        <f aca="false">SUM(D208*G208)</f>
        <v>77362.5</v>
      </c>
      <c r="I208" s="198" t="n">
        <v>1.0378</v>
      </c>
      <c r="J208" s="196" t="n">
        <f aca="false">SUM(D208*I208)</f>
        <v>77835</v>
      </c>
    </row>
    <row r="209" customFormat="false" ht="12.75" hidden="false" customHeight="false" outlineLevel="0" collapsed="false">
      <c r="A209" s="5" t="n">
        <v>208</v>
      </c>
      <c r="B209" s="195" t="s">
        <v>116</v>
      </c>
      <c r="C209" s="196" t="s">
        <v>221</v>
      </c>
      <c r="D209" s="196" t="n">
        <f aca="false">SUM(C209*1)</f>
        <v>75000</v>
      </c>
      <c r="E209" s="197" t="n">
        <v>164.29</v>
      </c>
      <c r="F209" s="5" t="s">
        <v>57</v>
      </c>
      <c r="G209" s="198" t="n">
        <v>1.0315</v>
      </c>
      <c r="H209" s="196" t="n">
        <f aca="false">SUM(D209*G209)</f>
        <v>77362.5</v>
      </c>
      <c r="I209" s="198" t="n">
        <v>1.0378</v>
      </c>
      <c r="J209" s="196" t="n">
        <f aca="false">SUM(D209*I209)</f>
        <v>77835</v>
      </c>
    </row>
    <row r="210" customFormat="false" ht="12.75" hidden="false" customHeight="false" outlineLevel="0" collapsed="false">
      <c r="A210" s="5" t="n">
        <v>209</v>
      </c>
      <c r="B210" s="195" t="s">
        <v>116</v>
      </c>
      <c r="C210" s="196" t="s">
        <v>221</v>
      </c>
      <c r="D210" s="196" t="n">
        <f aca="false">SUM(C210*1)</f>
        <v>75000</v>
      </c>
      <c r="E210" s="197" t="n">
        <v>164.29</v>
      </c>
      <c r="F210" s="5" t="s">
        <v>57</v>
      </c>
      <c r="G210" s="198" t="n">
        <v>1.0315</v>
      </c>
      <c r="H210" s="196" t="n">
        <f aca="false">SUM(D210*G210)</f>
        <v>77362.5</v>
      </c>
      <c r="I210" s="198" t="n">
        <v>1.0378</v>
      </c>
      <c r="J210" s="196" t="n">
        <f aca="false">SUM(D210*I210)</f>
        <v>77835</v>
      </c>
    </row>
    <row r="211" customFormat="false" ht="12.75" hidden="false" customHeight="false" outlineLevel="0" collapsed="false">
      <c r="A211" s="5" t="n">
        <v>210</v>
      </c>
      <c r="B211" s="195" t="s">
        <v>116</v>
      </c>
      <c r="C211" s="196" t="s">
        <v>221</v>
      </c>
      <c r="D211" s="196" t="n">
        <f aca="false">SUM(C211*1)</f>
        <v>75000</v>
      </c>
      <c r="E211" s="197" t="n">
        <v>164.29</v>
      </c>
      <c r="F211" s="5" t="s">
        <v>57</v>
      </c>
      <c r="G211" s="198" t="n">
        <v>1.0315</v>
      </c>
      <c r="H211" s="196" t="n">
        <f aca="false">SUM(D211*G211)</f>
        <v>77362.5</v>
      </c>
      <c r="I211" s="198" t="n">
        <v>1.0378</v>
      </c>
      <c r="J211" s="196" t="n">
        <f aca="false">SUM(D211*I211)</f>
        <v>77835</v>
      </c>
    </row>
    <row r="212" customFormat="false" ht="12.75" hidden="false" customHeight="false" outlineLevel="0" collapsed="false">
      <c r="A212" s="5" t="n">
        <v>211</v>
      </c>
      <c r="B212" s="195" t="s">
        <v>116</v>
      </c>
      <c r="C212" s="196" t="s">
        <v>221</v>
      </c>
      <c r="D212" s="196" t="n">
        <f aca="false">SUM(C212*1)</f>
        <v>75000</v>
      </c>
      <c r="E212" s="197" t="n">
        <v>164.29</v>
      </c>
      <c r="F212" s="5" t="s">
        <v>57</v>
      </c>
      <c r="G212" s="198" t="n">
        <v>1.0315</v>
      </c>
      <c r="H212" s="196" t="n">
        <f aca="false">SUM(D212*G212)</f>
        <v>77362.5</v>
      </c>
      <c r="I212" s="198" t="n">
        <v>1.0378</v>
      </c>
      <c r="J212" s="196" t="n">
        <f aca="false">SUM(D212*I212)</f>
        <v>77835</v>
      </c>
    </row>
    <row r="213" customFormat="false" ht="12.75" hidden="false" customHeight="false" outlineLevel="0" collapsed="false">
      <c r="A213" s="5" t="n">
        <v>212</v>
      </c>
      <c r="B213" s="195" t="s">
        <v>116</v>
      </c>
      <c r="C213" s="196" t="s">
        <v>221</v>
      </c>
      <c r="D213" s="196" t="n">
        <f aca="false">SUM(C213*1)</f>
        <v>75000</v>
      </c>
      <c r="E213" s="197" t="n">
        <v>164.29</v>
      </c>
      <c r="F213" s="5" t="s">
        <v>57</v>
      </c>
      <c r="G213" s="198" t="n">
        <v>1.0315</v>
      </c>
      <c r="H213" s="196" t="n">
        <f aca="false">SUM(D213*G213)</f>
        <v>77362.5</v>
      </c>
      <c r="I213" s="198" t="n">
        <v>1.0378</v>
      </c>
      <c r="J213" s="196" t="n">
        <f aca="false">SUM(D213*I213)</f>
        <v>77835</v>
      </c>
    </row>
    <row r="214" customFormat="false" ht="12.75" hidden="false" customHeight="false" outlineLevel="0" collapsed="false">
      <c r="A214" s="5" t="n">
        <v>213</v>
      </c>
      <c r="B214" s="195" t="s">
        <v>116</v>
      </c>
      <c r="C214" s="196" t="s">
        <v>221</v>
      </c>
      <c r="D214" s="196" t="n">
        <f aca="false">SUM(C214*1)</f>
        <v>75000</v>
      </c>
      <c r="E214" s="197" t="n">
        <v>164.29</v>
      </c>
      <c r="F214" s="5" t="s">
        <v>57</v>
      </c>
      <c r="G214" s="198" t="n">
        <v>1.0315</v>
      </c>
      <c r="H214" s="196" t="n">
        <f aca="false">SUM(D214*G214)</f>
        <v>77362.5</v>
      </c>
      <c r="I214" s="198" t="n">
        <v>1.0378</v>
      </c>
      <c r="J214" s="196" t="n">
        <f aca="false">SUM(D214*I214)</f>
        <v>77835</v>
      </c>
    </row>
    <row r="215" customFormat="false" ht="12.75" hidden="false" customHeight="false" outlineLevel="0" collapsed="false">
      <c r="A215" s="5" t="n">
        <v>214</v>
      </c>
      <c r="B215" s="195" t="s">
        <v>116</v>
      </c>
      <c r="C215" s="196" t="s">
        <v>221</v>
      </c>
      <c r="D215" s="196" t="n">
        <f aca="false">SUM(C215*1)</f>
        <v>75000</v>
      </c>
      <c r="E215" s="197" t="n">
        <v>164.29</v>
      </c>
      <c r="F215" s="5" t="s">
        <v>57</v>
      </c>
      <c r="G215" s="198" t="n">
        <v>1.0315</v>
      </c>
      <c r="H215" s="196" t="n">
        <f aca="false">SUM(D215*G215)</f>
        <v>77362.5</v>
      </c>
      <c r="I215" s="198" t="n">
        <v>1.0378</v>
      </c>
      <c r="J215" s="196" t="n">
        <f aca="false">SUM(D215*I215)</f>
        <v>77835</v>
      </c>
    </row>
    <row r="216" customFormat="false" ht="12.75" hidden="false" customHeight="false" outlineLevel="0" collapsed="false">
      <c r="A216" s="5" t="n">
        <v>215</v>
      </c>
      <c r="B216" s="195" t="s">
        <v>116</v>
      </c>
      <c r="C216" s="196" t="s">
        <v>221</v>
      </c>
      <c r="D216" s="196" t="n">
        <f aca="false">SUM(C216*1)</f>
        <v>75000</v>
      </c>
      <c r="E216" s="197" t="n">
        <v>164.29</v>
      </c>
      <c r="F216" s="5" t="s">
        <v>57</v>
      </c>
      <c r="G216" s="198" t="n">
        <v>1.0315</v>
      </c>
      <c r="H216" s="196" t="n">
        <f aca="false">SUM(D216*G216)</f>
        <v>77362.5</v>
      </c>
      <c r="I216" s="198" t="n">
        <v>1.0378</v>
      </c>
      <c r="J216" s="196" t="n">
        <f aca="false">SUM(D216*I216)</f>
        <v>77835</v>
      </c>
    </row>
    <row r="217" customFormat="false" ht="12.75" hidden="false" customHeight="false" outlineLevel="0" collapsed="false">
      <c r="A217" s="5" t="n">
        <v>216</v>
      </c>
      <c r="B217" s="195" t="s">
        <v>116</v>
      </c>
      <c r="C217" s="196" t="s">
        <v>221</v>
      </c>
      <c r="D217" s="196" t="n">
        <f aca="false">SUM(C217*1)</f>
        <v>75000</v>
      </c>
      <c r="E217" s="197"/>
      <c r="F217" s="200" t="s">
        <v>57</v>
      </c>
      <c r="G217" s="198" t="n">
        <v>1.0315</v>
      </c>
      <c r="H217" s="196" t="n">
        <f aca="false">SUM(D217*G217)</f>
        <v>77362.5</v>
      </c>
      <c r="I217" s="198" t="n">
        <v>1.0378</v>
      </c>
      <c r="J217" s="196" t="n">
        <f aca="false">SUM(D217*I217)</f>
        <v>77835</v>
      </c>
    </row>
    <row r="218" customFormat="false" ht="12.75" hidden="false" customHeight="false" outlineLevel="0" collapsed="false">
      <c r="A218" s="5" t="n">
        <v>217</v>
      </c>
      <c r="B218" s="195" t="s">
        <v>116</v>
      </c>
      <c r="C218" s="196" t="s">
        <v>222</v>
      </c>
      <c r="D218" s="196" t="n">
        <f aca="false">SUM(C218*1)</f>
        <v>75100</v>
      </c>
      <c r="E218" s="197" t="n">
        <v>365.34</v>
      </c>
      <c r="F218" s="200" t="s">
        <v>57</v>
      </c>
      <c r="G218" s="198" t="n">
        <v>1.0315</v>
      </c>
      <c r="H218" s="196" t="n">
        <f aca="false">SUM(D218*G218)</f>
        <v>77465.65</v>
      </c>
      <c r="I218" s="198" t="n">
        <v>1.0378</v>
      </c>
      <c r="J218" s="196" t="n">
        <f aca="false">SUM(D218*I218)</f>
        <v>77938.78</v>
      </c>
    </row>
    <row r="219" customFormat="false" ht="12.75" hidden="false" customHeight="false" outlineLevel="0" collapsed="false">
      <c r="A219" s="5" t="n">
        <v>218</v>
      </c>
      <c r="B219" s="195" t="s">
        <v>116</v>
      </c>
      <c r="C219" s="196" t="s">
        <v>223</v>
      </c>
      <c r="D219" s="196" t="n">
        <f aca="false">SUM(C219*1)</f>
        <v>76000</v>
      </c>
      <c r="E219" s="197" t="n">
        <v>164.29</v>
      </c>
      <c r="F219" s="5" t="s">
        <v>57</v>
      </c>
      <c r="G219" s="198" t="n">
        <v>1.0315</v>
      </c>
      <c r="H219" s="196" t="n">
        <f aca="false">SUM(D219*G219)</f>
        <v>78394</v>
      </c>
      <c r="I219" s="198" t="n">
        <v>1.0378</v>
      </c>
      <c r="J219" s="196" t="n">
        <f aca="false">SUM(D219*I219)</f>
        <v>78872.8</v>
      </c>
    </row>
    <row r="220" customFormat="false" ht="12.75" hidden="false" customHeight="false" outlineLevel="0" collapsed="false">
      <c r="A220" s="5" t="n">
        <v>219</v>
      </c>
      <c r="B220" s="195" t="s">
        <v>116</v>
      </c>
      <c r="C220" s="196" t="s">
        <v>224</v>
      </c>
      <c r="D220" s="196" t="n">
        <f aca="false">SUM(C220*1)</f>
        <v>76008</v>
      </c>
      <c r="E220" s="197" t="n">
        <v>164.29</v>
      </c>
      <c r="F220" s="5" t="s">
        <v>57</v>
      </c>
      <c r="G220" s="198" t="n">
        <v>1.0315</v>
      </c>
      <c r="H220" s="196" t="n">
        <f aca="false">SUM(D220*G220)</f>
        <v>78402.252</v>
      </c>
      <c r="I220" s="198" t="n">
        <v>1.0378</v>
      </c>
      <c r="J220" s="196" t="n">
        <f aca="false">SUM(D220*I220)</f>
        <v>78881.1024</v>
      </c>
    </row>
    <row r="221" customFormat="false" ht="12.75" hidden="false" customHeight="false" outlineLevel="0" collapsed="false">
      <c r="A221" s="5" t="n">
        <v>220</v>
      </c>
      <c r="B221" s="195" t="s">
        <v>116</v>
      </c>
      <c r="C221" s="196" t="s">
        <v>224</v>
      </c>
      <c r="D221" s="196" t="n">
        <f aca="false">SUM(C221*1)</f>
        <v>76008</v>
      </c>
      <c r="E221" s="197" t="n">
        <v>164.29</v>
      </c>
      <c r="F221" s="5" t="s">
        <v>57</v>
      </c>
      <c r="G221" s="198" t="n">
        <v>1.0315</v>
      </c>
      <c r="H221" s="196" t="n">
        <f aca="false">SUM(D221*G221)</f>
        <v>78402.252</v>
      </c>
      <c r="I221" s="198" t="n">
        <v>1.0378</v>
      </c>
      <c r="J221" s="196" t="n">
        <f aca="false">SUM(D221*I221)</f>
        <v>78881.1024</v>
      </c>
    </row>
    <row r="222" customFormat="false" ht="12.75" hidden="false" customHeight="false" outlineLevel="0" collapsed="false">
      <c r="A222" s="5" t="n">
        <v>221</v>
      </c>
      <c r="B222" s="195" t="s">
        <v>116</v>
      </c>
      <c r="C222" s="196" t="s">
        <v>224</v>
      </c>
      <c r="D222" s="196" t="n">
        <f aca="false">SUM(C222*1)</f>
        <v>76008</v>
      </c>
      <c r="E222" s="197" t="n">
        <v>164.29</v>
      </c>
      <c r="F222" s="5" t="s">
        <v>57</v>
      </c>
      <c r="G222" s="198" t="n">
        <v>1.0315</v>
      </c>
      <c r="H222" s="196" t="n">
        <f aca="false">SUM(D222*G222)</f>
        <v>78402.252</v>
      </c>
      <c r="I222" s="198" t="n">
        <v>1.0378</v>
      </c>
      <c r="J222" s="196" t="n">
        <f aca="false">SUM(D222*I222)</f>
        <v>78881.1024</v>
      </c>
    </row>
    <row r="223" customFormat="false" ht="12.75" hidden="false" customHeight="false" outlineLevel="0" collapsed="false">
      <c r="A223" s="5" t="n">
        <v>222</v>
      </c>
      <c r="B223" s="195" t="s">
        <v>116</v>
      </c>
      <c r="C223" s="196" t="s">
        <v>224</v>
      </c>
      <c r="D223" s="196" t="n">
        <f aca="false">SUM(C223*1)</f>
        <v>76008</v>
      </c>
      <c r="E223" s="197" t="n">
        <v>164.29</v>
      </c>
      <c r="F223" s="5" t="s">
        <v>57</v>
      </c>
      <c r="G223" s="198" t="n">
        <v>1.0315</v>
      </c>
      <c r="H223" s="196" t="n">
        <f aca="false">SUM(D223*G223)</f>
        <v>78402.252</v>
      </c>
      <c r="I223" s="198" t="n">
        <v>1.0378</v>
      </c>
      <c r="J223" s="196" t="n">
        <f aca="false">SUM(D223*I223)</f>
        <v>78881.1024</v>
      </c>
    </row>
    <row r="224" customFormat="false" ht="12.75" hidden="false" customHeight="false" outlineLevel="0" collapsed="false">
      <c r="A224" s="5" t="n">
        <v>223</v>
      </c>
      <c r="B224" s="195" t="s">
        <v>116</v>
      </c>
      <c r="C224" s="196" t="s">
        <v>224</v>
      </c>
      <c r="D224" s="196" t="n">
        <f aca="false">SUM(C224*1)</f>
        <v>76008</v>
      </c>
      <c r="E224" s="197" t="n">
        <v>164.29</v>
      </c>
      <c r="F224" s="5" t="s">
        <v>57</v>
      </c>
      <c r="G224" s="198" t="n">
        <v>1.0315</v>
      </c>
      <c r="H224" s="196" t="n">
        <f aca="false">SUM(D224*G224)</f>
        <v>78402.252</v>
      </c>
      <c r="I224" s="198" t="n">
        <v>1.0378</v>
      </c>
      <c r="J224" s="196" t="n">
        <f aca="false">SUM(D224*I224)</f>
        <v>78881.1024</v>
      </c>
    </row>
    <row r="225" customFormat="false" ht="12.75" hidden="false" customHeight="false" outlineLevel="0" collapsed="false">
      <c r="A225" s="5" t="n">
        <v>224</v>
      </c>
      <c r="B225" s="195" t="s">
        <v>116</v>
      </c>
      <c r="C225" s="196" t="s">
        <v>224</v>
      </c>
      <c r="D225" s="196" t="n">
        <f aca="false">SUM(C225*1)</f>
        <v>76008</v>
      </c>
      <c r="E225" s="197" t="n">
        <v>164.29</v>
      </c>
      <c r="F225" s="5" t="s">
        <v>57</v>
      </c>
      <c r="G225" s="198" t="n">
        <v>1.0315</v>
      </c>
      <c r="H225" s="196" t="n">
        <f aca="false">SUM(D225*G225)</f>
        <v>78402.252</v>
      </c>
      <c r="I225" s="198" t="n">
        <v>1.0378</v>
      </c>
      <c r="J225" s="196" t="n">
        <f aca="false">SUM(D225*I225)</f>
        <v>78881.1024</v>
      </c>
    </row>
    <row r="226" customFormat="false" ht="12.75" hidden="false" customHeight="false" outlineLevel="0" collapsed="false">
      <c r="A226" s="5" t="n">
        <v>225</v>
      </c>
      <c r="B226" s="195" t="s">
        <v>116</v>
      </c>
      <c r="C226" s="196" t="s">
        <v>224</v>
      </c>
      <c r="D226" s="196" t="n">
        <f aca="false">SUM(C226*1)</f>
        <v>76008</v>
      </c>
      <c r="E226" s="197" t="n">
        <v>164.29</v>
      </c>
      <c r="F226" s="5" t="s">
        <v>57</v>
      </c>
      <c r="G226" s="198" t="n">
        <v>1.0315</v>
      </c>
      <c r="H226" s="196" t="n">
        <f aca="false">SUM(D226*G226)</f>
        <v>78402.252</v>
      </c>
      <c r="I226" s="198" t="n">
        <v>1.0378</v>
      </c>
      <c r="J226" s="196" t="n">
        <f aca="false">SUM(D226*I226)</f>
        <v>78881.1024</v>
      </c>
    </row>
    <row r="227" customFormat="false" ht="12.75" hidden="false" customHeight="false" outlineLevel="0" collapsed="false">
      <c r="A227" s="5" t="n">
        <v>226</v>
      </c>
      <c r="B227" s="195" t="s">
        <v>116</v>
      </c>
      <c r="C227" s="196" t="s">
        <v>224</v>
      </c>
      <c r="D227" s="196" t="n">
        <f aca="false">SUM(C227*1)</f>
        <v>76008</v>
      </c>
      <c r="E227" s="197"/>
      <c r="F227" s="200" t="s">
        <v>57</v>
      </c>
      <c r="G227" s="198" t="n">
        <v>1.0315</v>
      </c>
      <c r="H227" s="196" t="n">
        <f aca="false">SUM(D227*G227)</f>
        <v>78402.252</v>
      </c>
      <c r="I227" s="198" t="n">
        <v>1.0378</v>
      </c>
      <c r="J227" s="196" t="n">
        <f aca="false">SUM(D227*I227)</f>
        <v>78881.1024</v>
      </c>
    </row>
    <row r="228" customFormat="false" ht="12.75" hidden="false" customHeight="false" outlineLevel="0" collapsed="false">
      <c r="A228" s="5" t="n">
        <v>227</v>
      </c>
      <c r="B228" s="195" t="s">
        <v>116</v>
      </c>
      <c r="C228" s="196" t="s">
        <v>225</v>
      </c>
      <c r="D228" s="196" t="n">
        <f aca="false">SUM(C228*1)</f>
        <v>77000</v>
      </c>
      <c r="E228" s="197" t="n">
        <v>116.26</v>
      </c>
      <c r="F228" s="199" t="s">
        <v>57</v>
      </c>
      <c r="G228" s="198" t="n">
        <v>1.0315</v>
      </c>
      <c r="H228" s="196" t="n">
        <f aca="false">SUM(D228*G228)</f>
        <v>79425.5</v>
      </c>
      <c r="I228" s="198" t="n">
        <v>1.0378</v>
      </c>
      <c r="J228" s="196" t="n">
        <f aca="false">SUM(D228*I228)</f>
        <v>79910.6</v>
      </c>
    </row>
    <row r="229" customFormat="false" ht="12.75" hidden="false" customHeight="false" outlineLevel="0" collapsed="false">
      <c r="A229" s="5" t="n">
        <v>228</v>
      </c>
      <c r="B229" s="195" t="s">
        <v>116</v>
      </c>
      <c r="C229" s="196" t="s">
        <v>225</v>
      </c>
      <c r="D229" s="196" t="n">
        <f aca="false">SUM(C229*1)</f>
        <v>77000</v>
      </c>
      <c r="E229" s="197" t="n">
        <v>164.29</v>
      </c>
      <c r="F229" s="5" t="s">
        <v>57</v>
      </c>
      <c r="G229" s="198" t="n">
        <v>1.0315</v>
      </c>
      <c r="H229" s="196" t="n">
        <f aca="false">SUM(D229*G229)</f>
        <v>79425.5</v>
      </c>
      <c r="I229" s="198" t="n">
        <v>1.0378</v>
      </c>
      <c r="J229" s="196" t="n">
        <f aca="false">SUM(D229*I229)</f>
        <v>79910.6</v>
      </c>
    </row>
    <row r="230" customFormat="false" ht="12.75" hidden="false" customHeight="false" outlineLevel="0" collapsed="false">
      <c r="A230" s="5" t="n">
        <v>229</v>
      </c>
      <c r="B230" s="195" t="s">
        <v>116</v>
      </c>
      <c r="C230" s="196" t="s">
        <v>225</v>
      </c>
      <c r="D230" s="196" t="n">
        <f aca="false">SUM(C230*1)</f>
        <v>77000</v>
      </c>
      <c r="E230" s="197" t="n">
        <v>164.29</v>
      </c>
      <c r="F230" s="5" t="s">
        <v>57</v>
      </c>
      <c r="G230" s="198" t="n">
        <v>1.0315</v>
      </c>
      <c r="H230" s="196" t="n">
        <f aca="false">SUM(D230*G230)</f>
        <v>79425.5</v>
      </c>
      <c r="I230" s="198" t="n">
        <v>1.0378</v>
      </c>
      <c r="J230" s="196" t="n">
        <f aca="false">SUM(D230*I230)</f>
        <v>79910.6</v>
      </c>
    </row>
    <row r="231" customFormat="false" ht="12.75" hidden="false" customHeight="false" outlineLevel="0" collapsed="false">
      <c r="A231" s="5" t="n">
        <v>230</v>
      </c>
      <c r="B231" s="195" t="s">
        <v>116</v>
      </c>
      <c r="C231" s="196" t="s">
        <v>226</v>
      </c>
      <c r="D231" s="196" t="n">
        <f aca="false">SUM(C231*1)</f>
        <v>77004</v>
      </c>
      <c r="E231" s="197" t="n">
        <v>164.29</v>
      </c>
      <c r="F231" s="5" t="s">
        <v>57</v>
      </c>
      <c r="G231" s="198" t="n">
        <v>1.0315</v>
      </c>
      <c r="H231" s="196" t="n">
        <f aca="false">SUM(D231*G231)</f>
        <v>79429.626</v>
      </c>
      <c r="I231" s="198" t="n">
        <v>1.0378</v>
      </c>
      <c r="J231" s="196" t="n">
        <f aca="false">SUM(D231*I231)</f>
        <v>79914.7512</v>
      </c>
    </row>
    <row r="232" customFormat="false" ht="12.75" hidden="false" customHeight="false" outlineLevel="0" collapsed="false">
      <c r="A232" s="5" t="n">
        <v>231</v>
      </c>
      <c r="B232" s="195" t="s">
        <v>116</v>
      </c>
      <c r="C232" s="196" t="s">
        <v>227</v>
      </c>
      <c r="D232" s="196" t="n">
        <f aca="false">SUM(C232*1)</f>
        <v>78000</v>
      </c>
      <c r="E232" s="197" t="n">
        <v>164.29</v>
      </c>
      <c r="F232" s="5" t="s">
        <v>57</v>
      </c>
      <c r="G232" s="198" t="n">
        <v>1.0315</v>
      </c>
      <c r="H232" s="196" t="n">
        <f aca="false">SUM(D232*G232)</f>
        <v>80457</v>
      </c>
      <c r="I232" s="198" t="n">
        <v>1.0378</v>
      </c>
      <c r="J232" s="196" t="n">
        <f aca="false">SUM(D232*I232)</f>
        <v>80948.4</v>
      </c>
    </row>
    <row r="233" customFormat="false" ht="12.75" hidden="false" customHeight="false" outlineLevel="0" collapsed="false">
      <c r="A233" s="5" t="n">
        <v>232</v>
      </c>
      <c r="B233" s="195" t="s">
        <v>116</v>
      </c>
      <c r="C233" s="196" t="s">
        <v>227</v>
      </c>
      <c r="D233" s="196" t="n">
        <f aca="false">SUM(C233*1)</f>
        <v>78000</v>
      </c>
      <c r="E233" s="197" t="n">
        <v>164.29</v>
      </c>
      <c r="F233" s="5" t="s">
        <v>57</v>
      </c>
      <c r="G233" s="198" t="n">
        <v>1.0315</v>
      </c>
      <c r="H233" s="196" t="n">
        <f aca="false">SUM(D233*G233)</f>
        <v>80457</v>
      </c>
      <c r="I233" s="198" t="n">
        <v>1.0378</v>
      </c>
      <c r="J233" s="196" t="n">
        <f aca="false">SUM(D233*I233)</f>
        <v>80948.4</v>
      </c>
    </row>
    <row r="234" customFormat="false" ht="12.75" hidden="false" customHeight="false" outlineLevel="0" collapsed="false">
      <c r="A234" s="5" t="n">
        <v>233</v>
      </c>
      <c r="B234" s="195" t="s">
        <v>116</v>
      </c>
      <c r="C234" s="196" t="s">
        <v>228</v>
      </c>
      <c r="D234" s="196" t="n">
        <f aca="false">SUM(C234*1)</f>
        <v>78000.04</v>
      </c>
      <c r="E234" s="197" t="n">
        <v>164.29</v>
      </c>
      <c r="F234" s="5" t="s">
        <v>57</v>
      </c>
      <c r="G234" s="198" t="n">
        <v>1.0315</v>
      </c>
      <c r="H234" s="196" t="n">
        <f aca="false">SUM(D234*G234)</f>
        <v>80457.04126</v>
      </c>
      <c r="I234" s="198" t="n">
        <v>1.0378</v>
      </c>
      <c r="J234" s="196" t="n">
        <f aca="false">SUM(D234*I234)</f>
        <v>80948.441512</v>
      </c>
    </row>
    <row r="235" customFormat="false" ht="12.75" hidden="false" customHeight="false" outlineLevel="0" collapsed="false">
      <c r="A235" s="5" t="n">
        <v>234</v>
      </c>
      <c r="B235" s="195" t="s">
        <v>116</v>
      </c>
      <c r="C235" s="196" t="s">
        <v>229</v>
      </c>
      <c r="D235" s="196" t="n">
        <f aca="false">SUM(C235*1)</f>
        <v>79999.96</v>
      </c>
      <c r="E235" s="197" t="n">
        <v>164.29</v>
      </c>
      <c r="F235" s="5" t="s">
        <v>57</v>
      </c>
      <c r="G235" s="198" t="n">
        <v>1.0315</v>
      </c>
      <c r="H235" s="196" t="n">
        <f aca="false">SUM(D235*G235)</f>
        <v>82519.95874</v>
      </c>
      <c r="I235" s="198" t="n">
        <v>1.0378</v>
      </c>
      <c r="J235" s="196" t="n">
        <f aca="false">SUM(D235*I235)</f>
        <v>83023.958488</v>
      </c>
    </row>
    <row r="236" customFormat="false" ht="12.75" hidden="false" customHeight="false" outlineLevel="0" collapsed="false">
      <c r="A236" s="5" t="n">
        <v>235</v>
      </c>
      <c r="B236" s="195" t="s">
        <v>116</v>
      </c>
      <c r="C236" s="196" t="s">
        <v>230</v>
      </c>
      <c r="D236" s="196" t="n">
        <f aca="false">SUM(C236*1)</f>
        <v>80000</v>
      </c>
      <c r="E236" s="197" t="n">
        <v>164.29</v>
      </c>
      <c r="F236" s="5" t="s">
        <v>57</v>
      </c>
      <c r="G236" s="198" t="n">
        <v>1.025</v>
      </c>
      <c r="H236" s="196" t="n">
        <f aca="false">SUM(D236*G236)</f>
        <v>82000</v>
      </c>
      <c r="I236" s="198" t="n">
        <v>1.0313</v>
      </c>
      <c r="J236" s="196" t="n">
        <f aca="false">SUM(D236*I236)</f>
        <v>82504</v>
      </c>
    </row>
    <row r="237" customFormat="false" ht="12.75" hidden="false" customHeight="false" outlineLevel="0" collapsed="false">
      <c r="A237" s="5" t="n">
        <v>236</v>
      </c>
      <c r="B237" s="195" t="s">
        <v>116</v>
      </c>
      <c r="C237" s="196" t="s">
        <v>230</v>
      </c>
      <c r="D237" s="196" t="n">
        <f aca="false">SUM(C237*1)</f>
        <v>80000</v>
      </c>
      <c r="E237" s="197" t="n">
        <v>164.29</v>
      </c>
      <c r="F237" s="5" t="s">
        <v>57</v>
      </c>
      <c r="G237" s="198" t="n">
        <v>1.025</v>
      </c>
      <c r="H237" s="196" t="n">
        <f aca="false">SUM(D237*G237)</f>
        <v>82000</v>
      </c>
      <c r="I237" s="198" t="n">
        <v>1.0313</v>
      </c>
      <c r="J237" s="196" t="n">
        <f aca="false">SUM(D237*I237)</f>
        <v>82504</v>
      </c>
    </row>
    <row r="238" customFormat="false" ht="12.75" hidden="false" customHeight="false" outlineLevel="0" collapsed="false">
      <c r="A238" s="5" t="n">
        <v>237</v>
      </c>
      <c r="B238" s="195" t="s">
        <v>116</v>
      </c>
      <c r="C238" s="196" t="s">
        <v>230</v>
      </c>
      <c r="D238" s="196" t="n">
        <f aca="false">SUM(C238*1)</f>
        <v>80000</v>
      </c>
      <c r="E238" s="197" t="n">
        <v>164.29</v>
      </c>
      <c r="F238" s="5" t="s">
        <v>57</v>
      </c>
      <c r="G238" s="198" t="n">
        <v>1.025</v>
      </c>
      <c r="H238" s="196" t="n">
        <f aca="false">SUM(D238*G238)</f>
        <v>82000</v>
      </c>
      <c r="I238" s="198" t="n">
        <v>1.0313</v>
      </c>
      <c r="J238" s="196" t="n">
        <f aca="false">SUM(D238*I238)</f>
        <v>82504</v>
      </c>
    </row>
    <row r="239" customFormat="false" ht="12.75" hidden="false" customHeight="false" outlineLevel="0" collapsed="false">
      <c r="A239" s="5" t="n">
        <v>238</v>
      </c>
      <c r="B239" s="195" t="s">
        <v>116</v>
      </c>
      <c r="C239" s="196" t="s">
        <v>230</v>
      </c>
      <c r="D239" s="196" t="n">
        <f aca="false">SUM(C239*1)</f>
        <v>80000</v>
      </c>
      <c r="E239" s="197" t="n">
        <v>164.29</v>
      </c>
      <c r="F239" s="5" t="s">
        <v>57</v>
      </c>
      <c r="G239" s="198" t="n">
        <v>1.025</v>
      </c>
      <c r="H239" s="196" t="n">
        <f aca="false">SUM(D239*G239)</f>
        <v>82000</v>
      </c>
      <c r="I239" s="198" t="n">
        <v>1.0313</v>
      </c>
      <c r="J239" s="196" t="n">
        <f aca="false">SUM(D239*I239)</f>
        <v>82504</v>
      </c>
    </row>
    <row r="240" customFormat="false" ht="12.75" hidden="false" customHeight="false" outlineLevel="0" collapsed="false">
      <c r="A240" s="5" t="n">
        <v>239</v>
      </c>
      <c r="B240" s="195" t="s">
        <v>116</v>
      </c>
      <c r="C240" s="196" t="s">
        <v>231</v>
      </c>
      <c r="D240" s="196" t="n">
        <f aca="false">SUM(C240*1)</f>
        <v>80004</v>
      </c>
      <c r="E240" s="197" t="n">
        <v>164.29</v>
      </c>
      <c r="F240" s="5" t="s">
        <v>57</v>
      </c>
      <c r="G240" s="198" t="n">
        <v>1.025</v>
      </c>
      <c r="H240" s="196" t="n">
        <f aca="false">SUM(D240*G240)</f>
        <v>82004.1</v>
      </c>
      <c r="I240" s="198" t="n">
        <v>1.0313</v>
      </c>
      <c r="J240" s="196" t="n">
        <f aca="false">SUM(D240*I240)</f>
        <v>82508.1252</v>
      </c>
    </row>
    <row r="241" customFormat="false" ht="12.75" hidden="false" customHeight="false" outlineLevel="0" collapsed="false">
      <c r="A241" s="5" t="n">
        <v>240</v>
      </c>
      <c r="B241" s="195" t="s">
        <v>116</v>
      </c>
      <c r="C241" s="196" t="s">
        <v>231</v>
      </c>
      <c r="D241" s="196" t="n">
        <f aca="false">SUM(C241*1)</f>
        <v>80004</v>
      </c>
      <c r="E241" s="197" t="n">
        <v>164.29</v>
      </c>
      <c r="F241" s="5" t="s">
        <v>57</v>
      </c>
      <c r="G241" s="198" t="n">
        <v>1.025</v>
      </c>
      <c r="H241" s="196" t="n">
        <f aca="false">SUM(D241*G241)</f>
        <v>82004.1</v>
      </c>
      <c r="I241" s="198" t="n">
        <v>1.0313</v>
      </c>
      <c r="J241" s="196" t="n">
        <f aca="false">SUM(D241*I241)</f>
        <v>82508.1252</v>
      </c>
    </row>
    <row r="242" customFormat="false" ht="12.75" hidden="false" customHeight="false" outlineLevel="0" collapsed="false">
      <c r="A242" s="5" t="n">
        <v>241</v>
      </c>
      <c r="B242" s="195" t="s">
        <v>116</v>
      </c>
      <c r="C242" s="196" t="s">
        <v>231</v>
      </c>
      <c r="D242" s="196" t="n">
        <f aca="false">SUM(C242*1)</f>
        <v>80004</v>
      </c>
      <c r="E242" s="197" t="n">
        <v>164.29</v>
      </c>
      <c r="F242" s="5" t="s">
        <v>57</v>
      </c>
      <c r="G242" s="198" t="n">
        <v>1.025</v>
      </c>
      <c r="H242" s="196" t="n">
        <f aca="false">SUM(D242*G242)</f>
        <v>82004.1</v>
      </c>
      <c r="I242" s="198" t="n">
        <v>1.0313</v>
      </c>
      <c r="J242" s="196" t="n">
        <f aca="false">SUM(D242*I242)</f>
        <v>82508.1252</v>
      </c>
    </row>
    <row r="243" customFormat="false" ht="12.75" hidden="false" customHeight="false" outlineLevel="0" collapsed="false">
      <c r="A243" s="5" t="n">
        <v>242</v>
      </c>
      <c r="B243" s="195" t="s">
        <v>116</v>
      </c>
      <c r="C243" s="196" t="s">
        <v>232</v>
      </c>
      <c r="D243" s="196" t="n">
        <f aca="false">SUM(C243*1)</f>
        <v>81000</v>
      </c>
      <c r="E243" s="197" t="n">
        <v>96.48</v>
      </c>
      <c r="F243" s="199" t="s">
        <v>57</v>
      </c>
      <c r="G243" s="198" t="n">
        <v>1.025</v>
      </c>
      <c r="H243" s="196" t="n">
        <f aca="false">SUM(D243*G243)</f>
        <v>83025</v>
      </c>
      <c r="I243" s="198" t="n">
        <v>1.0313</v>
      </c>
      <c r="J243" s="196" t="n">
        <f aca="false">SUM(D243*I243)</f>
        <v>83535.3</v>
      </c>
    </row>
    <row r="244" customFormat="false" ht="12.75" hidden="false" customHeight="false" outlineLevel="0" collapsed="false">
      <c r="A244" s="5" t="n">
        <v>243</v>
      </c>
      <c r="B244" s="195" t="s">
        <v>116</v>
      </c>
      <c r="C244" s="196" t="s">
        <v>232</v>
      </c>
      <c r="D244" s="196" t="n">
        <f aca="false">SUM(C244*1)</f>
        <v>81000</v>
      </c>
      <c r="E244" s="197" t="n">
        <v>119.77</v>
      </c>
      <c r="F244" s="199" t="s">
        <v>57</v>
      </c>
      <c r="G244" s="198" t="n">
        <v>1.025</v>
      </c>
      <c r="H244" s="196" t="n">
        <f aca="false">SUM(D244*G244)</f>
        <v>83025</v>
      </c>
      <c r="I244" s="198" t="n">
        <v>1.0313</v>
      </c>
      <c r="J244" s="196" t="n">
        <f aca="false">SUM(D244*I244)</f>
        <v>83535.3</v>
      </c>
    </row>
    <row r="245" customFormat="false" ht="12.75" hidden="false" customHeight="false" outlineLevel="0" collapsed="false">
      <c r="A245" s="5" t="n">
        <v>244</v>
      </c>
      <c r="B245" s="195" t="s">
        <v>116</v>
      </c>
      <c r="C245" s="196" t="s">
        <v>232</v>
      </c>
      <c r="D245" s="196" t="n">
        <f aca="false">SUM(C245*1)</f>
        <v>81000</v>
      </c>
      <c r="E245" s="197" t="n">
        <v>120.02</v>
      </c>
      <c r="F245" s="199" t="s">
        <v>57</v>
      </c>
      <c r="G245" s="198" t="n">
        <v>1.025</v>
      </c>
      <c r="H245" s="196" t="n">
        <f aca="false">SUM(D245*G245)</f>
        <v>83025</v>
      </c>
      <c r="I245" s="198" t="n">
        <v>1.0313</v>
      </c>
      <c r="J245" s="196" t="n">
        <f aca="false">SUM(D245*I245)</f>
        <v>83535.3</v>
      </c>
    </row>
    <row r="246" customFormat="false" ht="12.75" hidden="false" customHeight="false" outlineLevel="0" collapsed="false">
      <c r="A246" s="5" t="n">
        <v>245</v>
      </c>
      <c r="B246" s="195" t="s">
        <v>116</v>
      </c>
      <c r="C246" s="196" t="s">
        <v>232</v>
      </c>
      <c r="D246" s="196" t="n">
        <f aca="false">SUM(C246*1)</f>
        <v>81000</v>
      </c>
      <c r="E246" s="197" t="n">
        <v>164.29</v>
      </c>
      <c r="F246" s="5" t="s">
        <v>57</v>
      </c>
      <c r="G246" s="198" t="n">
        <v>1.025</v>
      </c>
      <c r="H246" s="196" t="n">
        <f aca="false">SUM(D246*G246)</f>
        <v>83025</v>
      </c>
      <c r="I246" s="198" t="n">
        <v>1.0313</v>
      </c>
      <c r="J246" s="196" t="n">
        <f aca="false">SUM(D246*I246)</f>
        <v>83535.3</v>
      </c>
    </row>
    <row r="247" customFormat="false" ht="12.75" hidden="false" customHeight="false" outlineLevel="0" collapsed="false">
      <c r="A247" s="5" t="n">
        <v>246</v>
      </c>
      <c r="B247" s="195" t="s">
        <v>116</v>
      </c>
      <c r="C247" s="196" t="s">
        <v>232</v>
      </c>
      <c r="D247" s="196" t="n">
        <f aca="false">SUM(C247*1)</f>
        <v>81000</v>
      </c>
      <c r="E247" s="197" t="n">
        <v>164.29</v>
      </c>
      <c r="F247" s="5" t="s">
        <v>57</v>
      </c>
      <c r="G247" s="198" t="n">
        <v>1.025</v>
      </c>
      <c r="H247" s="196" t="n">
        <f aca="false">SUM(D247*G247)</f>
        <v>83025</v>
      </c>
      <c r="I247" s="198" t="n">
        <v>1.0313</v>
      </c>
      <c r="J247" s="196" t="n">
        <f aca="false">SUM(D247*I247)</f>
        <v>83535.3</v>
      </c>
    </row>
    <row r="248" customFormat="false" ht="12.75" hidden="false" customHeight="false" outlineLevel="0" collapsed="false">
      <c r="A248" s="5" t="n">
        <v>247</v>
      </c>
      <c r="B248" s="195" t="s">
        <v>116</v>
      </c>
      <c r="C248" s="196" t="s">
        <v>232</v>
      </c>
      <c r="D248" s="196" t="n">
        <f aca="false">SUM(C248*1)</f>
        <v>81000</v>
      </c>
      <c r="E248" s="197" t="n">
        <v>164.29</v>
      </c>
      <c r="F248" s="5" t="s">
        <v>57</v>
      </c>
      <c r="G248" s="198" t="n">
        <v>1.025</v>
      </c>
      <c r="H248" s="196" t="n">
        <f aca="false">SUM(D248*G248)</f>
        <v>83025</v>
      </c>
      <c r="I248" s="198" t="n">
        <v>1.0313</v>
      </c>
      <c r="J248" s="196" t="n">
        <f aca="false">SUM(D248*I248)</f>
        <v>83535.3</v>
      </c>
    </row>
    <row r="249" customFormat="false" ht="12.75" hidden="false" customHeight="false" outlineLevel="0" collapsed="false">
      <c r="A249" s="5" t="n">
        <v>248</v>
      </c>
      <c r="B249" s="195" t="s">
        <v>116</v>
      </c>
      <c r="C249" s="196" t="s">
        <v>232</v>
      </c>
      <c r="D249" s="196" t="n">
        <f aca="false">SUM(C249*1)</f>
        <v>81000</v>
      </c>
      <c r="E249" s="197" t="n">
        <v>164.29</v>
      </c>
      <c r="F249" s="5" t="s">
        <v>57</v>
      </c>
      <c r="G249" s="198" t="n">
        <v>1.025</v>
      </c>
      <c r="H249" s="196" t="n">
        <f aca="false">SUM(D249*G249)</f>
        <v>83025</v>
      </c>
      <c r="I249" s="198" t="n">
        <v>1.0313</v>
      </c>
      <c r="J249" s="196" t="n">
        <f aca="false">SUM(D249*I249)</f>
        <v>83535.3</v>
      </c>
    </row>
    <row r="250" customFormat="false" ht="12.75" hidden="false" customHeight="false" outlineLevel="0" collapsed="false">
      <c r="A250" s="5" t="n">
        <v>249</v>
      </c>
      <c r="B250" s="195" t="s">
        <v>116</v>
      </c>
      <c r="C250" s="196" t="s">
        <v>232</v>
      </c>
      <c r="D250" s="196" t="n">
        <f aca="false">SUM(C250*1)</f>
        <v>81000</v>
      </c>
      <c r="E250" s="197" t="n">
        <v>164.29</v>
      </c>
      <c r="F250" s="5" t="s">
        <v>57</v>
      </c>
      <c r="G250" s="198" t="n">
        <v>1.025</v>
      </c>
      <c r="H250" s="196" t="n">
        <f aca="false">SUM(D250*G250)</f>
        <v>83025</v>
      </c>
      <c r="I250" s="198" t="n">
        <v>1.0313</v>
      </c>
      <c r="J250" s="196" t="n">
        <f aca="false">SUM(D250*I250)</f>
        <v>83535.3</v>
      </c>
    </row>
    <row r="251" customFormat="false" ht="12.75" hidden="false" customHeight="false" outlineLevel="0" collapsed="false">
      <c r="A251" s="5" t="n">
        <v>250</v>
      </c>
      <c r="B251" s="195" t="s">
        <v>116</v>
      </c>
      <c r="C251" s="196" t="s">
        <v>233</v>
      </c>
      <c r="D251" s="196" t="n">
        <f aca="false">SUM(C251*1)</f>
        <v>81800.04</v>
      </c>
      <c r="E251" s="197" t="n">
        <v>164.29</v>
      </c>
      <c r="F251" s="5" t="s">
        <v>57</v>
      </c>
      <c r="G251" s="198" t="n">
        <v>1.025</v>
      </c>
      <c r="H251" s="196" t="n">
        <f aca="false">SUM(D251*G251)</f>
        <v>83845.041</v>
      </c>
      <c r="I251" s="198" t="n">
        <v>1.0313</v>
      </c>
      <c r="J251" s="196" t="n">
        <f aca="false">SUM(D251*I251)</f>
        <v>84360.381252</v>
      </c>
    </row>
    <row r="252" customFormat="false" ht="12.75" hidden="false" customHeight="false" outlineLevel="0" collapsed="false">
      <c r="A252" s="5" t="n">
        <v>251</v>
      </c>
      <c r="B252" s="195" t="s">
        <v>116</v>
      </c>
      <c r="C252" s="196" t="s">
        <v>234</v>
      </c>
      <c r="D252" s="196" t="n">
        <f aca="false">SUM(C252*1)</f>
        <v>82000</v>
      </c>
      <c r="E252" s="197" t="n">
        <v>164.29</v>
      </c>
      <c r="F252" s="5" t="s">
        <v>57</v>
      </c>
      <c r="G252" s="198" t="n">
        <v>1.025</v>
      </c>
      <c r="H252" s="196" t="n">
        <f aca="false">SUM(D252*G252)</f>
        <v>84050</v>
      </c>
      <c r="I252" s="198" t="n">
        <v>1.0313</v>
      </c>
      <c r="J252" s="196" t="n">
        <f aca="false">SUM(D252*I252)</f>
        <v>84566.6</v>
      </c>
    </row>
    <row r="253" customFormat="false" ht="12.75" hidden="false" customHeight="false" outlineLevel="0" collapsed="false">
      <c r="A253" s="5" t="n">
        <v>252</v>
      </c>
      <c r="B253" s="195" t="s">
        <v>116</v>
      </c>
      <c r="C253" s="196" t="s">
        <v>234</v>
      </c>
      <c r="D253" s="196" t="n">
        <f aca="false">SUM(C253*1)</f>
        <v>82000</v>
      </c>
      <c r="E253" s="197" t="n">
        <v>164.29</v>
      </c>
      <c r="F253" s="5" t="s">
        <v>57</v>
      </c>
      <c r="G253" s="198" t="n">
        <v>1.025</v>
      </c>
      <c r="H253" s="196" t="n">
        <f aca="false">SUM(D253*G253)</f>
        <v>84050</v>
      </c>
      <c r="I253" s="198" t="n">
        <v>1.0313</v>
      </c>
      <c r="J253" s="196" t="n">
        <f aca="false">SUM(D253*I253)</f>
        <v>84566.6</v>
      </c>
    </row>
    <row r="254" customFormat="false" ht="12.75" hidden="false" customHeight="false" outlineLevel="0" collapsed="false">
      <c r="A254" s="5" t="n">
        <v>253</v>
      </c>
      <c r="B254" s="195" t="s">
        <v>116</v>
      </c>
      <c r="C254" s="196" t="s">
        <v>235</v>
      </c>
      <c r="D254" s="196" t="n">
        <f aca="false">SUM(C254*1)</f>
        <v>83000</v>
      </c>
      <c r="E254" s="197" t="n">
        <v>164.29</v>
      </c>
      <c r="F254" s="5" t="s">
        <v>57</v>
      </c>
      <c r="G254" s="198" t="n">
        <v>1.025</v>
      </c>
      <c r="H254" s="196" t="n">
        <f aca="false">SUM(D254*G254)</f>
        <v>85075</v>
      </c>
      <c r="I254" s="198" t="n">
        <v>1.0313</v>
      </c>
      <c r="J254" s="196" t="n">
        <f aca="false">SUM(D254*I254)</f>
        <v>85597.9</v>
      </c>
    </row>
    <row r="255" customFormat="false" ht="12.75" hidden="false" customHeight="false" outlineLevel="0" collapsed="false">
      <c r="A255" s="5" t="n">
        <v>254</v>
      </c>
      <c r="B255" s="195" t="s">
        <v>116</v>
      </c>
      <c r="C255" s="196" t="s">
        <v>236</v>
      </c>
      <c r="D255" s="196" t="n">
        <f aca="false">SUM(C255*1)</f>
        <v>83004</v>
      </c>
      <c r="E255" s="197" t="n">
        <v>164.29</v>
      </c>
      <c r="F255" s="5" t="s">
        <v>57</v>
      </c>
      <c r="G255" s="198" t="n">
        <v>1.025</v>
      </c>
      <c r="H255" s="196" t="n">
        <f aca="false">SUM(D255*G255)</f>
        <v>85079.1</v>
      </c>
      <c r="I255" s="198" t="n">
        <v>1.0313</v>
      </c>
      <c r="J255" s="196" t="n">
        <f aca="false">SUM(D255*I255)</f>
        <v>85602.0252</v>
      </c>
    </row>
    <row r="256" customFormat="false" ht="12.75" hidden="false" customHeight="false" outlineLevel="0" collapsed="false">
      <c r="A256" s="5" t="n">
        <v>255</v>
      </c>
      <c r="B256" s="195" t="s">
        <v>116</v>
      </c>
      <c r="C256" s="196" t="s">
        <v>237</v>
      </c>
      <c r="D256" s="196" t="n">
        <f aca="false">SUM(C256*1)</f>
        <v>83700</v>
      </c>
      <c r="E256" s="197" t="n">
        <v>164.29</v>
      </c>
      <c r="F256" s="5" t="s">
        <v>57</v>
      </c>
      <c r="G256" s="198" t="n">
        <v>1.025</v>
      </c>
      <c r="H256" s="196" t="n">
        <f aca="false">SUM(D256*G256)</f>
        <v>85792.5</v>
      </c>
      <c r="I256" s="198" t="n">
        <v>1.0313</v>
      </c>
      <c r="J256" s="196" t="n">
        <f aca="false">SUM(D256*I256)</f>
        <v>86319.81</v>
      </c>
    </row>
    <row r="257" customFormat="false" ht="12.75" hidden="false" customHeight="false" outlineLevel="0" collapsed="false">
      <c r="A257" s="5" t="n">
        <v>256</v>
      </c>
      <c r="B257" s="195" t="s">
        <v>116</v>
      </c>
      <c r="C257" s="196" t="s">
        <v>238</v>
      </c>
      <c r="D257" s="196" t="n">
        <f aca="false">SUM(C257*1)</f>
        <v>84000</v>
      </c>
      <c r="E257" s="197" t="n">
        <v>164.29</v>
      </c>
      <c r="F257" s="5" t="s">
        <v>57</v>
      </c>
      <c r="G257" s="198" t="n">
        <v>1.025</v>
      </c>
      <c r="H257" s="196" t="n">
        <f aca="false">SUM(D257*G257)</f>
        <v>86100</v>
      </c>
      <c r="I257" s="198" t="n">
        <v>1.0313</v>
      </c>
      <c r="J257" s="196" t="n">
        <f aca="false">SUM(D257*I257)</f>
        <v>86629.2</v>
      </c>
    </row>
    <row r="258" customFormat="false" ht="12.75" hidden="false" customHeight="false" outlineLevel="0" collapsed="false">
      <c r="A258" s="5" t="n">
        <v>257</v>
      </c>
      <c r="B258" s="195" t="s">
        <v>116</v>
      </c>
      <c r="C258" s="196" t="s">
        <v>239</v>
      </c>
      <c r="D258" s="196" t="n">
        <f aca="false">SUM(C258*1)</f>
        <v>85000</v>
      </c>
      <c r="E258" s="197" t="n">
        <v>82.5</v>
      </c>
      <c r="F258" s="199" t="s">
        <v>57</v>
      </c>
      <c r="G258" s="198" t="n">
        <v>1.025</v>
      </c>
      <c r="H258" s="196" t="n">
        <f aca="false">SUM(D258*G258)</f>
        <v>87125</v>
      </c>
      <c r="I258" s="198" t="n">
        <v>1.0313</v>
      </c>
      <c r="J258" s="196" t="n">
        <f aca="false">SUM(D258*I258)</f>
        <v>87660.5</v>
      </c>
    </row>
    <row r="259" customFormat="false" ht="12.75" hidden="false" customHeight="false" outlineLevel="0" collapsed="false">
      <c r="A259" s="5" t="n">
        <v>258</v>
      </c>
      <c r="B259" s="195" t="s">
        <v>116</v>
      </c>
      <c r="C259" s="196" t="s">
        <v>239</v>
      </c>
      <c r="D259" s="196" t="n">
        <f aca="false">SUM(C259*1)</f>
        <v>85000</v>
      </c>
      <c r="E259" s="197" t="n">
        <v>108.84</v>
      </c>
      <c r="F259" s="199" t="s">
        <v>57</v>
      </c>
      <c r="G259" s="198" t="n">
        <v>1.025</v>
      </c>
      <c r="H259" s="196" t="n">
        <f aca="false">SUM(D259*G259)</f>
        <v>87125</v>
      </c>
      <c r="I259" s="198" t="n">
        <v>1.0313</v>
      </c>
      <c r="J259" s="196" t="n">
        <f aca="false">SUM(D259*I259)</f>
        <v>87660.5</v>
      </c>
    </row>
    <row r="260" customFormat="false" ht="12.75" hidden="false" customHeight="false" outlineLevel="0" collapsed="false">
      <c r="A260" s="5" t="n">
        <v>259</v>
      </c>
      <c r="B260" s="195" t="s">
        <v>116</v>
      </c>
      <c r="C260" s="196" t="s">
        <v>239</v>
      </c>
      <c r="D260" s="196" t="n">
        <f aca="false">SUM(C260*1)</f>
        <v>85000</v>
      </c>
      <c r="E260" s="197" t="n">
        <v>164.29</v>
      </c>
      <c r="F260" s="5" t="s">
        <v>57</v>
      </c>
      <c r="G260" s="198" t="n">
        <v>1.025</v>
      </c>
      <c r="H260" s="196" t="n">
        <f aca="false">SUM(D260*G260)</f>
        <v>87125</v>
      </c>
      <c r="I260" s="198" t="n">
        <v>1.0313</v>
      </c>
      <c r="J260" s="196" t="n">
        <f aca="false">SUM(D260*I260)</f>
        <v>87660.5</v>
      </c>
    </row>
    <row r="261" customFormat="false" ht="12.75" hidden="false" customHeight="false" outlineLevel="0" collapsed="false">
      <c r="A261" s="5" t="n">
        <v>260</v>
      </c>
      <c r="B261" s="195" t="s">
        <v>116</v>
      </c>
      <c r="C261" s="196" t="s">
        <v>239</v>
      </c>
      <c r="D261" s="196" t="n">
        <f aca="false">SUM(C261*1)</f>
        <v>85000</v>
      </c>
      <c r="E261" s="197" t="n">
        <v>164.29</v>
      </c>
      <c r="F261" s="5" t="s">
        <v>57</v>
      </c>
      <c r="G261" s="198" t="n">
        <v>1.025</v>
      </c>
      <c r="H261" s="196" t="n">
        <f aca="false">SUM(D261*G261)</f>
        <v>87125</v>
      </c>
      <c r="I261" s="198" t="n">
        <v>1.0313</v>
      </c>
      <c r="J261" s="196" t="n">
        <f aca="false">SUM(D261*I261)</f>
        <v>87660.5</v>
      </c>
    </row>
    <row r="262" customFormat="false" ht="12.75" hidden="false" customHeight="false" outlineLevel="0" collapsed="false">
      <c r="A262" s="5" t="n">
        <v>261</v>
      </c>
      <c r="B262" s="195" t="s">
        <v>116</v>
      </c>
      <c r="C262" s="196" t="s">
        <v>239</v>
      </c>
      <c r="D262" s="196" t="n">
        <f aca="false">SUM(C262*1)</f>
        <v>85000</v>
      </c>
      <c r="E262" s="197" t="n">
        <v>164.29</v>
      </c>
      <c r="F262" s="5" t="s">
        <v>57</v>
      </c>
      <c r="G262" s="198" t="n">
        <v>1.025</v>
      </c>
      <c r="H262" s="196" t="n">
        <f aca="false">SUM(D262*G262)</f>
        <v>87125</v>
      </c>
      <c r="I262" s="198" t="n">
        <v>1.0313</v>
      </c>
      <c r="J262" s="196" t="n">
        <f aca="false">SUM(D262*I262)</f>
        <v>87660.5</v>
      </c>
    </row>
    <row r="263" customFormat="false" ht="12.75" hidden="false" customHeight="false" outlineLevel="0" collapsed="false">
      <c r="A263" s="5" t="n">
        <v>262</v>
      </c>
      <c r="B263" s="195" t="s">
        <v>116</v>
      </c>
      <c r="C263" s="196" t="s">
        <v>239</v>
      </c>
      <c r="D263" s="196" t="n">
        <f aca="false">SUM(C263*1)</f>
        <v>85000</v>
      </c>
      <c r="E263" s="197" t="n">
        <v>164.29</v>
      </c>
      <c r="F263" s="5" t="s">
        <v>57</v>
      </c>
      <c r="G263" s="198" t="n">
        <v>1.025</v>
      </c>
      <c r="H263" s="196" t="n">
        <f aca="false">SUM(D263*G263)</f>
        <v>87125</v>
      </c>
      <c r="I263" s="198" t="n">
        <v>1.0313</v>
      </c>
      <c r="J263" s="196" t="n">
        <f aca="false">SUM(D263*I263)</f>
        <v>87660.5</v>
      </c>
    </row>
    <row r="264" customFormat="false" ht="12.75" hidden="false" customHeight="false" outlineLevel="0" collapsed="false">
      <c r="A264" s="5" t="n">
        <v>263</v>
      </c>
      <c r="B264" s="195" t="s">
        <v>116</v>
      </c>
      <c r="C264" s="196" t="s">
        <v>240</v>
      </c>
      <c r="D264" s="196" t="n">
        <f aca="false">SUM(C264*1)</f>
        <v>85004</v>
      </c>
      <c r="E264" s="197" t="n">
        <v>136.57</v>
      </c>
      <c r="F264" s="199" t="s">
        <v>57</v>
      </c>
      <c r="G264" s="198" t="n">
        <v>1.025</v>
      </c>
      <c r="H264" s="196" t="n">
        <f aca="false">SUM(D264*G264)</f>
        <v>87129.1</v>
      </c>
      <c r="I264" s="198" t="n">
        <v>1.0313</v>
      </c>
      <c r="J264" s="196" t="n">
        <f aca="false">SUM(D264*I264)</f>
        <v>87664.6252</v>
      </c>
    </row>
    <row r="265" customFormat="false" ht="12.75" hidden="false" customHeight="false" outlineLevel="0" collapsed="false">
      <c r="A265" s="5" t="n">
        <v>264</v>
      </c>
      <c r="B265" s="195" t="s">
        <v>116</v>
      </c>
      <c r="C265" s="196" t="s">
        <v>241</v>
      </c>
      <c r="D265" s="196" t="n">
        <f aca="false">SUM(C265*1)</f>
        <v>85008</v>
      </c>
      <c r="E265" s="197" t="n">
        <v>119.37</v>
      </c>
      <c r="F265" s="199" t="s">
        <v>57</v>
      </c>
      <c r="G265" s="198" t="n">
        <v>1.025</v>
      </c>
      <c r="H265" s="196" t="n">
        <f aca="false">SUM(D265*G265)</f>
        <v>87133.2</v>
      </c>
      <c r="I265" s="198" t="n">
        <v>1.0313</v>
      </c>
      <c r="J265" s="196" t="n">
        <f aca="false">SUM(D265*I265)</f>
        <v>87668.7504</v>
      </c>
    </row>
    <row r="266" customFormat="false" ht="12.75" hidden="false" customHeight="false" outlineLevel="0" collapsed="false">
      <c r="A266" s="5" t="n">
        <v>265</v>
      </c>
      <c r="B266" s="195" t="s">
        <v>116</v>
      </c>
      <c r="C266" s="196" t="s">
        <v>241</v>
      </c>
      <c r="D266" s="196" t="n">
        <f aca="false">SUM(C266*1)</f>
        <v>85008</v>
      </c>
      <c r="E266" s="197" t="n">
        <v>164.29</v>
      </c>
      <c r="F266" s="5" t="s">
        <v>57</v>
      </c>
      <c r="G266" s="198" t="n">
        <v>1.025</v>
      </c>
      <c r="H266" s="196" t="n">
        <f aca="false">SUM(D266*G266)</f>
        <v>87133.2</v>
      </c>
      <c r="I266" s="198" t="n">
        <v>1.0313</v>
      </c>
      <c r="J266" s="196" t="n">
        <f aca="false">SUM(D266*I266)</f>
        <v>87668.7504</v>
      </c>
    </row>
    <row r="267" customFormat="false" ht="12.75" hidden="false" customHeight="false" outlineLevel="0" collapsed="false">
      <c r="A267" s="5" t="n">
        <v>266</v>
      </c>
      <c r="B267" s="195" t="s">
        <v>116</v>
      </c>
      <c r="C267" s="196" t="s">
        <v>241</v>
      </c>
      <c r="D267" s="196" t="n">
        <f aca="false">SUM(C267*1)</f>
        <v>85008</v>
      </c>
      <c r="E267" s="197" t="n">
        <v>164.29</v>
      </c>
      <c r="F267" s="5" t="s">
        <v>57</v>
      </c>
      <c r="G267" s="198" t="n">
        <v>1.025</v>
      </c>
      <c r="H267" s="196" t="n">
        <f aca="false">SUM(D267*G267)</f>
        <v>87133.2</v>
      </c>
      <c r="I267" s="198" t="n">
        <v>1.0313</v>
      </c>
      <c r="J267" s="196" t="n">
        <f aca="false">SUM(D267*I267)</f>
        <v>87668.7504</v>
      </c>
    </row>
    <row r="268" customFormat="false" ht="12.75" hidden="false" customHeight="false" outlineLevel="0" collapsed="false">
      <c r="A268" s="5" t="n">
        <v>267</v>
      </c>
      <c r="B268" s="195" t="s">
        <v>116</v>
      </c>
      <c r="C268" s="196" t="s">
        <v>242</v>
      </c>
      <c r="D268" s="196" t="n">
        <f aca="false">SUM(C268*1)</f>
        <v>87504</v>
      </c>
      <c r="E268" s="197" t="n">
        <v>164.29</v>
      </c>
      <c r="F268" s="5" t="s">
        <v>57</v>
      </c>
      <c r="G268" s="198" t="n">
        <v>1.025</v>
      </c>
      <c r="H268" s="196" t="n">
        <f aca="false">SUM(D268*G268)</f>
        <v>89691.6</v>
      </c>
      <c r="I268" s="198" t="n">
        <v>1.0313</v>
      </c>
      <c r="J268" s="196" t="n">
        <f aca="false">SUM(D268*I268)</f>
        <v>90242.8752</v>
      </c>
    </row>
    <row r="269" customFormat="false" ht="12.75" hidden="false" customHeight="false" outlineLevel="0" collapsed="false">
      <c r="A269" s="5" t="n">
        <v>268</v>
      </c>
      <c r="B269" s="195" t="s">
        <v>116</v>
      </c>
      <c r="C269" s="196" t="s">
        <v>243</v>
      </c>
      <c r="D269" s="196" t="n">
        <f aca="false">SUM(C269*1)</f>
        <v>88000</v>
      </c>
      <c r="E269" s="197" t="n">
        <v>164.29</v>
      </c>
      <c r="F269" s="5" t="s">
        <v>57</v>
      </c>
      <c r="G269" s="198" t="n">
        <v>1.025</v>
      </c>
      <c r="H269" s="196" t="n">
        <f aca="false">SUM(D269*G269)</f>
        <v>90200</v>
      </c>
      <c r="I269" s="198" t="n">
        <v>1.0313</v>
      </c>
      <c r="J269" s="196" t="n">
        <f aca="false">SUM(D269*I269)</f>
        <v>90754.4</v>
      </c>
    </row>
    <row r="270" customFormat="false" ht="12.75" hidden="false" customHeight="false" outlineLevel="0" collapsed="false">
      <c r="A270" s="5" t="n">
        <v>269</v>
      </c>
      <c r="B270" s="195" t="s">
        <v>116</v>
      </c>
      <c r="C270" s="196" t="s">
        <v>244</v>
      </c>
      <c r="D270" s="196" t="n">
        <f aca="false">SUM(C270*1)</f>
        <v>88008</v>
      </c>
      <c r="E270" s="197" t="n">
        <v>164.29</v>
      </c>
      <c r="F270" s="5" t="s">
        <v>57</v>
      </c>
      <c r="G270" s="198" t="n">
        <v>1.025</v>
      </c>
      <c r="H270" s="196" t="n">
        <f aca="false">SUM(D270*G270)</f>
        <v>90208.2</v>
      </c>
      <c r="I270" s="198" t="n">
        <v>1.0313</v>
      </c>
      <c r="J270" s="196" t="n">
        <f aca="false">SUM(D270*I270)</f>
        <v>90762.6504</v>
      </c>
    </row>
    <row r="271" customFormat="false" ht="12.75" hidden="false" customHeight="false" outlineLevel="0" collapsed="false">
      <c r="A271" s="5" t="n">
        <v>270</v>
      </c>
      <c r="B271" s="195" t="s">
        <v>116</v>
      </c>
      <c r="C271" s="196" t="s">
        <v>245</v>
      </c>
      <c r="D271" s="196" t="n">
        <f aca="false">SUM(C271*1)</f>
        <v>89004</v>
      </c>
      <c r="E271" s="197" t="n">
        <v>75.1</v>
      </c>
      <c r="F271" s="199" t="s">
        <v>57</v>
      </c>
      <c r="G271" s="198" t="n">
        <v>1.025</v>
      </c>
      <c r="H271" s="196" t="n">
        <f aca="false">SUM(D271*G271)</f>
        <v>91229.1</v>
      </c>
      <c r="I271" s="198" t="n">
        <v>1.0313</v>
      </c>
      <c r="J271" s="196" t="n">
        <f aca="false">SUM(D271*I271)</f>
        <v>91789.8252</v>
      </c>
    </row>
    <row r="272" customFormat="false" ht="12.75" hidden="false" customHeight="false" outlineLevel="0" collapsed="false">
      <c r="A272" s="5" t="n">
        <v>271</v>
      </c>
      <c r="B272" s="195" t="s">
        <v>116</v>
      </c>
      <c r="C272" s="196" t="s">
        <v>246</v>
      </c>
      <c r="D272" s="196" t="n">
        <f aca="false">SUM(C272*1)</f>
        <v>90000</v>
      </c>
      <c r="E272" s="197" t="n">
        <v>87.97</v>
      </c>
      <c r="F272" s="199" t="s">
        <v>57</v>
      </c>
      <c r="G272" s="198" t="n">
        <v>1.025</v>
      </c>
      <c r="H272" s="196" t="n">
        <f aca="false">SUM(D272*G272)</f>
        <v>92250</v>
      </c>
      <c r="I272" s="198" t="n">
        <v>1.0313</v>
      </c>
      <c r="J272" s="196" t="n">
        <f aca="false">SUM(D272*I272)</f>
        <v>92817</v>
      </c>
    </row>
    <row r="273" customFormat="false" ht="12.75" hidden="false" customHeight="false" outlineLevel="0" collapsed="false">
      <c r="A273" s="5" t="n">
        <v>272</v>
      </c>
      <c r="B273" s="195" t="s">
        <v>116</v>
      </c>
      <c r="C273" s="196" t="s">
        <v>246</v>
      </c>
      <c r="D273" s="196" t="n">
        <f aca="false">SUM(C273*1)</f>
        <v>90000</v>
      </c>
      <c r="E273" s="197" t="n">
        <v>164.29</v>
      </c>
      <c r="F273" s="5" t="s">
        <v>57</v>
      </c>
      <c r="G273" s="198" t="n">
        <v>1.025</v>
      </c>
      <c r="H273" s="196" t="n">
        <f aca="false">SUM(D273*G273)</f>
        <v>92250</v>
      </c>
      <c r="I273" s="198" t="n">
        <v>1.0313</v>
      </c>
      <c r="J273" s="196" t="n">
        <f aca="false">SUM(D273*I273)</f>
        <v>92817</v>
      </c>
    </row>
    <row r="274" customFormat="false" ht="12.75" hidden="false" customHeight="false" outlineLevel="0" collapsed="false">
      <c r="A274" s="5" t="n">
        <v>273</v>
      </c>
      <c r="B274" s="195" t="s">
        <v>116</v>
      </c>
      <c r="C274" s="196" t="s">
        <v>246</v>
      </c>
      <c r="D274" s="196" t="n">
        <f aca="false">SUM(C274*1)</f>
        <v>90000</v>
      </c>
      <c r="E274" s="197" t="n">
        <v>164.29</v>
      </c>
      <c r="F274" s="5" t="s">
        <v>57</v>
      </c>
      <c r="G274" s="198" t="n">
        <v>1.025</v>
      </c>
      <c r="H274" s="196" t="n">
        <f aca="false">SUM(D274*G274)</f>
        <v>92250</v>
      </c>
      <c r="I274" s="198" t="n">
        <v>1.0313</v>
      </c>
      <c r="J274" s="196" t="n">
        <f aca="false">SUM(D274*I274)</f>
        <v>92817</v>
      </c>
    </row>
    <row r="275" customFormat="false" ht="12.75" hidden="false" customHeight="false" outlineLevel="0" collapsed="false">
      <c r="A275" s="5" t="n">
        <v>274</v>
      </c>
      <c r="B275" s="195" t="s">
        <v>116</v>
      </c>
      <c r="C275" s="196" t="s">
        <v>246</v>
      </c>
      <c r="D275" s="196" t="n">
        <f aca="false">SUM(C275*1)</f>
        <v>90000</v>
      </c>
      <c r="E275" s="197" t="n">
        <v>164.29</v>
      </c>
      <c r="F275" s="5" t="s">
        <v>57</v>
      </c>
      <c r="G275" s="198" t="n">
        <v>1.025</v>
      </c>
      <c r="H275" s="196" t="n">
        <f aca="false">SUM(D275*G275)</f>
        <v>92250</v>
      </c>
      <c r="I275" s="198" t="n">
        <v>1.0313</v>
      </c>
      <c r="J275" s="196" t="n">
        <f aca="false">SUM(D275*I275)</f>
        <v>92817</v>
      </c>
    </row>
    <row r="276" customFormat="false" ht="12.75" hidden="false" customHeight="false" outlineLevel="0" collapsed="false">
      <c r="A276" s="5" t="n">
        <v>275</v>
      </c>
      <c r="B276" s="195" t="s">
        <v>116</v>
      </c>
      <c r="C276" s="196" t="s">
        <v>246</v>
      </c>
      <c r="D276" s="196" t="n">
        <f aca="false">SUM(C276*1)</f>
        <v>90000</v>
      </c>
      <c r="E276" s="197" t="n">
        <v>164.29</v>
      </c>
      <c r="F276" s="5" t="s">
        <v>57</v>
      </c>
      <c r="G276" s="198" t="n">
        <v>1.025</v>
      </c>
      <c r="H276" s="196" t="n">
        <f aca="false">SUM(D276*G276)</f>
        <v>92250</v>
      </c>
      <c r="I276" s="198" t="n">
        <v>1.0313</v>
      </c>
      <c r="J276" s="196" t="n">
        <f aca="false">SUM(D276*I276)</f>
        <v>92817</v>
      </c>
    </row>
    <row r="277" customFormat="false" ht="12.75" hidden="false" customHeight="false" outlineLevel="0" collapsed="false">
      <c r="A277" s="5" t="n">
        <v>276</v>
      </c>
      <c r="B277" s="195" t="s">
        <v>116</v>
      </c>
      <c r="C277" s="196" t="s">
        <v>246</v>
      </c>
      <c r="D277" s="196" t="n">
        <f aca="false">SUM(C277*1)</f>
        <v>90000</v>
      </c>
      <c r="E277" s="197" t="n">
        <v>164.29</v>
      </c>
      <c r="F277" s="5" t="s">
        <v>57</v>
      </c>
      <c r="G277" s="198" t="n">
        <v>1.025</v>
      </c>
      <c r="H277" s="196" t="n">
        <f aca="false">SUM(D277*G277)</f>
        <v>92250</v>
      </c>
      <c r="I277" s="198" t="n">
        <v>1.0313</v>
      </c>
      <c r="J277" s="196" t="n">
        <f aca="false">SUM(D277*I277)</f>
        <v>92817</v>
      </c>
    </row>
    <row r="278" customFormat="false" ht="12.75" hidden="false" customHeight="false" outlineLevel="0" collapsed="false">
      <c r="A278" s="5" t="n">
        <v>277</v>
      </c>
      <c r="B278" s="195" t="s">
        <v>116</v>
      </c>
      <c r="C278" s="196" t="s">
        <v>246</v>
      </c>
      <c r="D278" s="196" t="n">
        <f aca="false">SUM(C278*1)</f>
        <v>90000</v>
      </c>
      <c r="E278" s="197" t="n">
        <v>164.29</v>
      </c>
      <c r="F278" s="5" t="s">
        <v>57</v>
      </c>
      <c r="G278" s="198" t="n">
        <v>1.025</v>
      </c>
      <c r="H278" s="196" t="n">
        <f aca="false">SUM(D278*G278)</f>
        <v>92250</v>
      </c>
      <c r="I278" s="198" t="n">
        <v>1.0313</v>
      </c>
      <c r="J278" s="196" t="n">
        <f aca="false">SUM(D278*I278)</f>
        <v>92817</v>
      </c>
    </row>
    <row r="279" customFormat="false" ht="12.75" hidden="false" customHeight="false" outlineLevel="0" collapsed="false">
      <c r="A279" s="5" t="n">
        <v>278</v>
      </c>
      <c r="B279" s="195" t="s">
        <v>116</v>
      </c>
      <c r="C279" s="196" t="s">
        <v>246</v>
      </c>
      <c r="D279" s="196" t="n">
        <f aca="false">SUM(C279*1)</f>
        <v>90000</v>
      </c>
      <c r="E279" s="197" t="n">
        <v>164.29</v>
      </c>
      <c r="F279" s="5" t="s">
        <v>57</v>
      </c>
      <c r="G279" s="198" t="n">
        <v>1.025</v>
      </c>
      <c r="H279" s="196" t="n">
        <f aca="false">SUM(D279*G279)</f>
        <v>92250</v>
      </c>
      <c r="I279" s="198" t="n">
        <v>1.0313</v>
      </c>
      <c r="J279" s="196" t="n">
        <f aca="false">SUM(D279*I279)</f>
        <v>92817</v>
      </c>
    </row>
    <row r="280" customFormat="false" ht="12.75" hidden="false" customHeight="false" outlineLevel="0" collapsed="false">
      <c r="A280" s="5" t="n">
        <v>279</v>
      </c>
      <c r="B280" s="195" t="s">
        <v>116</v>
      </c>
      <c r="C280" s="196" t="s">
        <v>246</v>
      </c>
      <c r="D280" s="196" t="n">
        <f aca="false">SUM(C280*1)</f>
        <v>90000</v>
      </c>
      <c r="E280" s="197" t="n">
        <v>164.29</v>
      </c>
      <c r="F280" s="5" t="s">
        <v>57</v>
      </c>
      <c r="G280" s="198" t="n">
        <v>1.025</v>
      </c>
      <c r="H280" s="196" t="n">
        <f aca="false">SUM(D280*G280)</f>
        <v>92250</v>
      </c>
      <c r="I280" s="198" t="n">
        <v>1.0313</v>
      </c>
      <c r="J280" s="196" t="n">
        <f aca="false">SUM(D280*I280)</f>
        <v>92817</v>
      </c>
    </row>
    <row r="281" customFormat="false" ht="12.75" hidden="false" customHeight="false" outlineLevel="0" collapsed="false">
      <c r="A281" s="5" t="n">
        <v>280</v>
      </c>
      <c r="B281" s="195" t="s">
        <v>116</v>
      </c>
      <c r="C281" s="196" t="s">
        <v>246</v>
      </c>
      <c r="D281" s="196" t="n">
        <f aca="false">SUM(C281*1)</f>
        <v>90000</v>
      </c>
      <c r="E281" s="197" t="n">
        <v>164.29</v>
      </c>
      <c r="F281" s="5" t="s">
        <v>57</v>
      </c>
      <c r="G281" s="198" t="n">
        <v>1.025</v>
      </c>
      <c r="H281" s="196" t="n">
        <f aca="false">SUM(D281*G281)</f>
        <v>92250</v>
      </c>
      <c r="I281" s="198" t="n">
        <v>1.0313</v>
      </c>
      <c r="J281" s="196" t="n">
        <f aca="false">SUM(D281*I281)</f>
        <v>92817</v>
      </c>
    </row>
    <row r="282" customFormat="false" ht="12.75" hidden="false" customHeight="false" outlineLevel="0" collapsed="false">
      <c r="A282" s="5" t="n">
        <v>281</v>
      </c>
      <c r="B282" s="195" t="s">
        <v>116</v>
      </c>
      <c r="C282" s="196" t="s">
        <v>246</v>
      </c>
      <c r="D282" s="196" t="n">
        <f aca="false">SUM(C282*1)</f>
        <v>90000</v>
      </c>
      <c r="E282" s="197" t="n">
        <v>164.29</v>
      </c>
      <c r="F282" s="5" t="s">
        <v>57</v>
      </c>
      <c r="G282" s="198" t="n">
        <v>1.025</v>
      </c>
      <c r="H282" s="196" t="n">
        <f aca="false">SUM(D282*G282)</f>
        <v>92250</v>
      </c>
      <c r="I282" s="198" t="n">
        <v>1.0313</v>
      </c>
      <c r="J282" s="196" t="n">
        <f aca="false">SUM(D282*I282)</f>
        <v>92817</v>
      </c>
    </row>
    <row r="283" customFormat="false" ht="12.75" hidden="false" customHeight="false" outlineLevel="0" collapsed="false">
      <c r="A283" s="5" t="n">
        <v>282</v>
      </c>
      <c r="B283" s="195" t="s">
        <v>116</v>
      </c>
      <c r="C283" s="196" t="s">
        <v>246</v>
      </c>
      <c r="D283" s="196" t="n">
        <f aca="false">SUM(C283*1)</f>
        <v>90000</v>
      </c>
      <c r="E283" s="197" t="n">
        <v>164.29</v>
      </c>
      <c r="F283" s="5" t="s">
        <v>57</v>
      </c>
      <c r="G283" s="198" t="n">
        <v>1.025</v>
      </c>
      <c r="H283" s="196" t="n">
        <f aca="false">SUM(D283*G283)</f>
        <v>92250</v>
      </c>
      <c r="I283" s="198" t="n">
        <v>1.0313</v>
      </c>
      <c r="J283" s="196" t="n">
        <f aca="false">SUM(D283*I283)</f>
        <v>92817</v>
      </c>
    </row>
    <row r="284" customFormat="false" ht="12.75" hidden="false" customHeight="false" outlineLevel="0" collapsed="false">
      <c r="A284" s="5" t="n">
        <v>283</v>
      </c>
      <c r="B284" s="195" t="s">
        <v>116</v>
      </c>
      <c r="C284" s="196" t="s">
        <v>246</v>
      </c>
      <c r="D284" s="196" t="n">
        <f aca="false">SUM(C284*1)</f>
        <v>90000</v>
      </c>
      <c r="E284" s="197"/>
      <c r="F284" s="200" t="s">
        <v>57</v>
      </c>
      <c r="G284" s="198" t="n">
        <v>1.025</v>
      </c>
      <c r="H284" s="196" t="n">
        <f aca="false">SUM(D284*G284)</f>
        <v>92250</v>
      </c>
      <c r="I284" s="198" t="n">
        <v>1.0313</v>
      </c>
      <c r="J284" s="196" t="n">
        <f aca="false">SUM(D284*I284)</f>
        <v>92817</v>
      </c>
    </row>
    <row r="285" customFormat="false" ht="12.75" hidden="false" customHeight="false" outlineLevel="0" collapsed="false">
      <c r="A285" s="5" t="n">
        <v>284</v>
      </c>
      <c r="B285" s="195" t="s">
        <v>116</v>
      </c>
      <c r="C285" s="196" t="s">
        <v>246</v>
      </c>
      <c r="D285" s="196" t="n">
        <f aca="false">SUM(C285*1)</f>
        <v>90000</v>
      </c>
      <c r="E285" s="197"/>
      <c r="F285" s="200" t="s">
        <v>57</v>
      </c>
      <c r="G285" s="198" t="n">
        <v>1.025</v>
      </c>
      <c r="H285" s="196" t="n">
        <f aca="false">SUM(D285*G285)</f>
        <v>92250</v>
      </c>
      <c r="I285" s="198" t="n">
        <v>1.0313</v>
      </c>
      <c r="J285" s="196" t="n">
        <f aca="false">SUM(D285*I285)</f>
        <v>92817</v>
      </c>
    </row>
    <row r="286" customFormat="false" ht="12.75" hidden="false" customHeight="false" outlineLevel="0" collapsed="false">
      <c r="A286" s="5" t="n">
        <v>285</v>
      </c>
      <c r="B286" s="195" t="s">
        <v>116</v>
      </c>
      <c r="C286" s="196" t="s">
        <v>247</v>
      </c>
      <c r="D286" s="196" t="n">
        <f aca="false">SUM(C286*1)</f>
        <v>90008</v>
      </c>
      <c r="E286" s="197" t="n">
        <v>164.29</v>
      </c>
      <c r="F286" s="5" t="s">
        <v>57</v>
      </c>
      <c r="G286" s="198" t="n">
        <v>1.025</v>
      </c>
      <c r="H286" s="196" t="n">
        <f aca="false">SUM(D286*G286)</f>
        <v>92258.2</v>
      </c>
      <c r="I286" s="198" t="n">
        <v>1.0313</v>
      </c>
      <c r="J286" s="196" t="n">
        <f aca="false">SUM(D286*I286)</f>
        <v>92825.2504</v>
      </c>
    </row>
    <row r="287" customFormat="false" ht="12.75" hidden="false" customHeight="false" outlineLevel="0" collapsed="false">
      <c r="A287" s="5" t="n">
        <v>286</v>
      </c>
      <c r="B287" s="195" t="s">
        <v>116</v>
      </c>
      <c r="C287" s="196" t="s">
        <v>248</v>
      </c>
      <c r="D287" s="196" t="n">
        <f aca="false">SUM(C287*1)</f>
        <v>90413.4</v>
      </c>
      <c r="E287" s="197" t="n">
        <v>164.29</v>
      </c>
      <c r="F287" s="5" t="s">
        <v>57</v>
      </c>
      <c r="G287" s="198" t="n">
        <v>1.025</v>
      </c>
      <c r="H287" s="196" t="n">
        <f aca="false">SUM(D287*G287)</f>
        <v>92673.735</v>
      </c>
      <c r="I287" s="198" t="n">
        <v>1.0313</v>
      </c>
      <c r="J287" s="196" t="n">
        <f aca="false">SUM(D287*I287)</f>
        <v>93243.33942</v>
      </c>
    </row>
    <row r="288" customFormat="false" ht="12.75" hidden="false" customHeight="false" outlineLevel="0" collapsed="false">
      <c r="A288" s="5" t="n">
        <v>287</v>
      </c>
      <c r="B288" s="195" t="s">
        <v>116</v>
      </c>
      <c r="C288" s="196" t="s">
        <v>249</v>
      </c>
      <c r="D288" s="196" t="n">
        <f aca="false">SUM(C288*1)</f>
        <v>91008</v>
      </c>
      <c r="E288" s="197" t="n">
        <v>164.29</v>
      </c>
      <c r="F288" s="5" t="s">
        <v>57</v>
      </c>
      <c r="G288" s="198" t="n">
        <v>1.025</v>
      </c>
      <c r="H288" s="196" t="n">
        <f aca="false">SUM(D288*G288)</f>
        <v>93283.2</v>
      </c>
      <c r="I288" s="198" t="n">
        <v>1.0313</v>
      </c>
      <c r="J288" s="196" t="n">
        <f aca="false">SUM(D288*I288)</f>
        <v>93856.5504</v>
      </c>
    </row>
    <row r="289" customFormat="false" ht="12.75" hidden="false" customHeight="false" outlineLevel="0" collapsed="false">
      <c r="A289" s="5" t="n">
        <v>288</v>
      </c>
      <c r="B289" s="195" t="s">
        <v>116</v>
      </c>
      <c r="C289" s="196" t="s">
        <v>250</v>
      </c>
      <c r="D289" s="196" t="n">
        <f aca="false">SUM(C289*1)</f>
        <v>92704</v>
      </c>
      <c r="E289" s="197" t="n">
        <v>164.29</v>
      </c>
      <c r="F289" s="5" t="s">
        <v>57</v>
      </c>
      <c r="G289" s="198" t="n">
        <v>1.025</v>
      </c>
      <c r="H289" s="196" t="n">
        <f aca="false">SUM(D289*G289)</f>
        <v>95021.6</v>
      </c>
      <c r="I289" s="198" t="n">
        <v>1.0313</v>
      </c>
      <c r="J289" s="196" t="n">
        <f aca="false">SUM(D289*I289)</f>
        <v>95605.6352</v>
      </c>
    </row>
    <row r="290" customFormat="false" ht="12.75" hidden="false" customHeight="false" outlineLevel="0" collapsed="false">
      <c r="A290" s="5" t="n">
        <v>289</v>
      </c>
      <c r="B290" s="195" t="s">
        <v>116</v>
      </c>
      <c r="C290" s="196" t="s">
        <v>251</v>
      </c>
      <c r="D290" s="196" t="n">
        <f aca="false">SUM(C290*1)</f>
        <v>93300</v>
      </c>
      <c r="E290" s="197" t="n">
        <v>164.29</v>
      </c>
      <c r="F290" s="5" t="s">
        <v>57</v>
      </c>
      <c r="G290" s="198" t="n">
        <v>1.025</v>
      </c>
      <c r="H290" s="196" t="n">
        <f aca="false">SUM(D290*G290)</f>
        <v>95632.5</v>
      </c>
      <c r="I290" s="198" t="n">
        <v>1.0313</v>
      </c>
      <c r="J290" s="196" t="n">
        <f aca="false">SUM(D290*I290)</f>
        <v>96220.29</v>
      </c>
    </row>
    <row r="291" customFormat="false" ht="12.75" hidden="false" customHeight="false" outlineLevel="0" collapsed="false">
      <c r="A291" s="5" t="n">
        <v>290</v>
      </c>
      <c r="B291" s="195" t="s">
        <v>116</v>
      </c>
      <c r="C291" s="196" t="s">
        <v>252</v>
      </c>
      <c r="D291" s="196" t="n">
        <f aca="false">SUM(C291*1)</f>
        <v>94000</v>
      </c>
      <c r="E291" s="197" t="n">
        <v>164.29</v>
      </c>
      <c r="F291" s="5" t="s">
        <v>57</v>
      </c>
      <c r="G291" s="198" t="n">
        <v>1.025</v>
      </c>
      <c r="H291" s="196" t="n">
        <f aca="false">SUM(D291*G291)</f>
        <v>96350</v>
      </c>
      <c r="I291" s="198" t="n">
        <v>1.0313</v>
      </c>
      <c r="J291" s="196" t="n">
        <f aca="false">SUM(D291*I291)</f>
        <v>96942.2</v>
      </c>
    </row>
    <row r="292" customFormat="false" ht="12.75" hidden="false" customHeight="false" outlineLevel="0" collapsed="false">
      <c r="A292" s="5" t="n">
        <v>291</v>
      </c>
      <c r="B292" s="195" t="s">
        <v>116</v>
      </c>
      <c r="C292" s="196" t="s">
        <v>253</v>
      </c>
      <c r="D292" s="196" t="n">
        <f aca="false">SUM(C292*1)</f>
        <v>94500</v>
      </c>
      <c r="E292" s="197" t="n">
        <v>164.29</v>
      </c>
      <c r="F292" s="5" t="s">
        <v>57</v>
      </c>
      <c r="G292" s="198" t="n">
        <v>1.025</v>
      </c>
      <c r="H292" s="196" t="n">
        <f aca="false">SUM(D292*G292)</f>
        <v>96862.5</v>
      </c>
      <c r="I292" s="198" t="n">
        <v>1.0313</v>
      </c>
      <c r="J292" s="196" t="n">
        <f aca="false">SUM(D292*I292)</f>
        <v>97457.85</v>
      </c>
    </row>
    <row r="293" customFormat="false" ht="12.75" hidden="false" customHeight="false" outlineLevel="0" collapsed="false">
      <c r="A293" s="5" t="n">
        <v>292</v>
      </c>
      <c r="B293" s="195" t="s">
        <v>116</v>
      </c>
      <c r="C293" s="196" t="s">
        <v>254</v>
      </c>
      <c r="D293" s="196" t="n">
        <f aca="false">SUM(C293*1)</f>
        <v>94999.92</v>
      </c>
      <c r="E293" s="197" t="n">
        <v>86.65</v>
      </c>
      <c r="F293" s="199" t="s">
        <v>57</v>
      </c>
      <c r="G293" s="198" t="n">
        <v>1.025</v>
      </c>
      <c r="H293" s="196" t="n">
        <f aca="false">SUM(D293*G293)</f>
        <v>97374.918</v>
      </c>
      <c r="I293" s="198" t="n">
        <v>1.0313</v>
      </c>
      <c r="J293" s="196" t="n">
        <f aca="false">SUM(D293*I293)</f>
        <v>97973.417496</v>
      </c>
    </row>
    <row r="294" customFormat="false" ht="12.75" hidden="false" customHeight="false" outlineLevel="0" collapsed="false">
      <c r="A294" s="5" t="n">
        <v>293</v>
      </c>
      <c r="B294" s="195" t="s">
        <v>116</v>
      </c>
      <c r="C294" s="196" t="s">
        <v>255</v>
      </c>
      <c r="D294" s="196" t="n">
        <f aca="false">SUM(C294*1)</f>
        <v>95000</v>
      </c>
      <c r="E294" s="197" t="n">
        <v>99.9</v>
      </c>
      <c r="F294" s="199" t="s">
        <v>57</v>
      </c>
      <c r="G294" s="198" t="n">
        <v>1.025</v>
      </c>
      <c r="H294" s="196" t="n">
        <f aca="false">SUM(D294*G294)</f>
        <v>97375</v>
      </c>
      <c r="I294" s="198" t="n">
        <v>1.0313</v>
      </c>
      <c r="J294" s="196" t="n">
        <f aca="false">SUM(D294*I294)</f>
        <v>97973.5</v>
      </c>
    </row>
    <row r="295" customFormat="false" ht="12.75" hidden="false" customHeight="false" outlineLevel="0" collapsed="false">
      <c r="A295" s="5" t="n">
        <v>294</v>
      </c>
      <c r="B295" s="195" t="s">
        <v>116</v>
      </c>
      <c r="C295" s="196" t="s">
        <v>255</v>
      </c>
      <c r="D295" s="196" t="n">
        <f aca="false">SUM(C295*1)</f>
        <v>95000</v>
      </c>
      <c r="E295" s="197" t="n">
        <v>164.29</v>
      </c>
      <c r="F295" s="5" t="s">
        <v>57</v>
      </c>
      <c r="G295" s="198" t="n">
        <v>1.025</v>
      </c>
      <c r="H295" s="196" t="n">
        <f aca="false">SUM(D295*G295)</f>
        <v>97375</v>
      </c>
      <c r="I295" s="198" t="n">
        <v>1.0313</v>
      </c>
      <c r="J295" s="196" t="n">
        <f aca="false">SUM(D295*I295)</f>
        <v>97973.5</v>
      </c>
    </row>
    <row r="296" customFormat="false" ht="12.75" hidden="false" customHeight="false" outlineLevel="0" collapsed="false">
      <c r="A296" s="5" t="n">
        <v>295</v>
      </c>
      <c r="B296" s="195" t="s">
        <v>116</v>
      </c>
      <c r="C296" s="196" t="s">
        <v>256</v>
      </c>
      <c r="D296" s="196" t="n">
        <f aca="false">SUM(C296*1)</f>
        <v>95004</v>
      </c>
      <c r="E296" s="197"/>
      <c r="F296" s="200" t="s">
        <v>57</v>
      </c>
      <c r="G296" s="198" t="n">
        <v>1.025</v>
      </c>
      <c r="H296" s="196" t="n">
        <f aca="false">SUM(D296*G296)</f>
        <v>97379.1</v>
      </c>
      <c r="I296" s="198" t="n">
        <v>1.0313</v>
      </c>
      <c r="J296" s="196" t="n">
        <f aca="false">SUM(D296*I296)</f>
        <v>97977.6252</v>
      </c>
    </row>
    <row r="297" customFormat="false" ht="12.75" hidden="false" customHeight="false" outlineLevel="0" collapsed="false">
      <c r="A297" s="5" t="n">
        <v>296</v>
      </c>
      <c r="B297" s="195" t="s">
        <v>116</v>
      </c>
      <c r="C297" s="196" t="s">
        <v>257</v>
      </c>
      <c r="D297" s="196" t="n">
        <f aca="false">SUM(C297*1)</f>
        <v>98280</v>
      </c>
      <c r="E297" s="197" t="n">
        <v>107.38</v>
      </c>
      <c r="F297" s="199" t="s">
        <v>57</v>
      </c>
      <c r="G297" s="198" t="n">
        <v>1.025</v>
      </c>
      <c r="H297" s="196" t="n">
        <f aca="false">SUM(D297*G297)</f>
        <v>100737</v>
      </c>
      <c r="I297" s="198" t="n">
        <v>1.0313</v>
      </c>
      <c r="J297" s="196" t="n">
        <f aca="false">SUM(D297*I297)</f>
        <v>101356.164</v>
      </c>
    </row>
    <row r="298" customFormat="false" ht="12.75" hidden="false" customHeight="false" outlineLevel="0" collapsed="false">
      <c r="A298" s="5" t="n">
        <v>297</v>
      </c>
      <c r="B298" s="195" t="s">
        <v>116</v>
      </c>
      <c r="C298" s="196" t="s">
        <v>258</v>
      </c>
      <c r="D298" s="196" t="n">
        <f aca="false">SUM(C298*1)</f>
        <v>99996</v>
      </c>
      <c r="E298" s="197" t="n">
        <v>164.29</v>
      </c>
      <c r="F298" s="5" t="s">
        <v>57</v>
      </c>
      <c r="G298" s="198" t="n">
        <v>1.025</v>
      </c>
      <c r="H298" s="196" t="n">
        <f aca="false">SUM(D298*G298)</f>
        <v>102495.9</v>
      </c>
      <c r="I298" s="198" t="n">
        <v>1.0313</v>
      </c>
      <c r="J298" s="196" t="n">
        <f aca="false">SUM(D298*I298)</f>
        <v>103125.8748</v>
      </c>
    </row>
    <row r="299" customFormat="false" ht="12.75" hidden="false" customHeight="false" outlineLevel="0" collapsed="false">
      <c r="A299" s="5" t="n">
        <v>298</v>
      </c>
      <c r="B299" s="195" t="s">
        <v>116</v>
      </c>
      <c r="C299" s="196" t="s">
        <v>259</v>
      </c>
      <c r="D299" s="196" t="n">
        <f aca="false">SUM(C299*1)</f>
        <v>100000</v>
      </c>
      <c r="E299" s="197" t="n">
        <v>164.29</v>
      </c>
      <c r="F299" s="5" t="s">
        <v>57</v>
      </c>
      <c r="G299" s="198" t="n">
        <v>1.0215</v>
      </c>
      <c r="H299" s="196" t="n">
        <f aca="false">SUM(D299*G299)</f>
        <v>102150</v>
      </c>
      <c r="I299" s="198" t="n">
        <v>1.0278</v>
      </c>
      <c r="J299" s="196" t="n">
        <f aca="false">SUM(D299*I299)</f>
        <v>102780</v>
      </c>
    </row>
    <row r="300" customFormat="false" ht="12.75" hidden="false" customHeight="false" outlineLevel="0" collapsed="false">
      <c r="A300" s="5" t="n">
        <v>299</v>
      </c>
      <c r="B300" s="195" t="s">
        <v>116</v>
      </c>
      <c r="C300" s="196" t="s">
        <v>259</v>
      </c>
      <c r="D300" s="196" t="n">
        <f aca="false">SUM(C300*1)</f>
        <v>100000</v>
      </c>
      <c r="E300" s="197" t="n">
        <v>164.29</v>
      </c>
      <c r="F300" s="5" t="s">
        <v>57</v>
      </c>
      <c r="G300" s="198" t="n">
        <v>1.0215</v>
      </c>
      <c r="H300" s="196" t="n">
        <f aca="false">SUM(D300*G300)</f>
        <v>102150</v>
      </c>
      <c r="I300" s="198" t="n">
        <v>1.0278</v>
      </c>
      <c r="J300" s="196" t="n">
        <f aca="false">SUM(D300*I300)</f>
        <v>102780</v>
      </c>
    </row>
    <row r="301" customFormat="false" ht="12.75" hidden="false" customHeight="false" outlineLevel="0" collapsed="false">
      <c r="A301" s="5" t="n">
        <v>300</v>
      </c>
      <c r="B301" s="195" t="s">
        <v>116</v>
      </c>
      <c r="C301" s="196" t="s">
        <v>259</v>
      </c>
      <c r="D301" s="196" t="n">
        <f aca="false">SUM(C301*1)</f>
        <v>100000</v>
      </c>
      <c r="E301" s="197" t="n">
        <v>164.29</v>
      </c>
      <c r="F301" s="5" t="s">
        <v>57</v>
      </c>
      <c r="G301" s="198" t="n">
        <v>1.0215</v>
      </c>
      <c r="H301" s="196" t="n">
        <f aca="false">SUM(D301*G301)</f>
        <v>102150</v>
      </c>
      <c r="I301" s="198" t="n">
        <v>1.0278</v>
      </c>
      <c r="J301" s="196" t="n">
        <f aca="false">SUM(D301*I301)</f>
        <v>102780</v>
      </c>
    </row>
    <row r="302" customFormat="false" ht="12.75" hidden="false" customHeight="false" outlineLevel="0" collapsed="false">
      <c r="A302" s="5" t="n">
        <v>301</v>
      </c>
      <c r="B302" s="195" t="s">
        <v>116</v>
      </c>
      <c r="C302" s="196" t="s">
        <v>259</v>
      </c>
      <c r="D302" s="196" t="n">
        <f aca="false">SUM(C302*1)</f>
        <v>100000</v>
      </c>
      <c r="E302" s="197" t="n">
        <v>164.29</v>
      </c>
      <c r="F302" s="5" t="s">
        <v>57</v>
      </c>
      <c r="G302" s="198" t="n">
        <v>1.0215</v>
      </c>
      <c r="H302" s="196" t="n">
        <f aca="false">SUM(D302*G302)</f>
        <v>102150</v>
      </c>
      <c r="I302" s="198" t="n">
        <v>1.0278</v>
      </c>
      <c r="J302" s="196" t="n">
        <f aca="false">SUM(D302*I302)</f>
        <v>102780</v>
      </c>
    </row>
    <row r="303" customFormat="false" ht="12.75" hidden="false" customHeight="false" outlineLevel="0" collapsed="false">
      <c r="A303" s="5" t="n">
        <v>302</v>
      </c>
      <c r="B303" s="195" t="s">
        <v>116</v>
      </c>
      <c r="C303" s="196" t="s">
        <v>259</v>
      </c>
      <c r="D303" s="196" t="n">
        <f aca="false">SUM(C303*1)</f>
        <v>100000</v>
      </c>
      <c r="E303" s="197" t="n">
        <v>164.29</v>
      </c>
      <c r="F303" s="5" t="s">
        <v>57</v>
      </c>
      <c r="G303" s="198" t="n">
        <v>1.0215</v>
      </c>
      <c r="H303" s="196" t="n">
        <f aca="false">SUM(D303*G303)</f>
        <v>102150</v>
      </c>
      <c r="I303" s="198" t="n">
        <v>1.0278</v>
      </c>
      <c r="J303" s="196" t="n">
        <f aca="false">SUM(D303*I303)</f>
        <v>102780</v>
      </c>
    </row>
    <row r="304" customFormat="false" ht="12.75" hidden="false" customHeight="false" outlineLevel="0" collapsed="false">
      <c r="A304" s="5" t="n">
        <v>303</v>
      </c>
      <c r="B304" s="195" t="s">
        <v>116</v>
      </c>
      <c r="C304" s="196" t="s">
        <v>260</v>
      </c>
      <c r="D304" s="196" t="n">
        <f aca="false">SUM(C304*1)</f>
        <v>100004</v>
      </c>
      <c r="E304" s="197" t="n">
        <v>164.29</v>
      </c>
      <c r="F304" s="5" t="s">
        <v>57</v>
      </c>
      <c r="G304" s="198" t="n">
        <v>1.0215</v>
      </c>
      <c r="H304" s="196" t="n">
        <f aca="false">SUM(D304*G304)</f>
        <v>102154.086</v>
      </c>
      <c r="I304" s="198" t="n">
        <v>1.0278</v>
      </c>
      <c r="J304" s="196" t="n">
        <f aca="false">SUM(D304*I304)</f>
        <v>102784.1112</v>
      </c>
    </row>
    <row r="305" customFormat="false" ht="12.75" hidden="false" customHeight="false" outlineLevel="0" collapsed="false">
      <c r="A305" s="5" t="n">
        <v>304</v>
      </c>
      <c r="B305" s="195" t="s">
        <v>116</v>
      </c>
      <c r="C305" s="196" t="s">
        <v>261</v>
      </c>
      <c r="D305" s="196" t="n">
        <f aca="false">SUM(C305*1)</f>
        <v>105000</v>
      </c>
      <c r="E305" s="197" t="n">
        <v>164.29</v>
      </c>
      <c r="F305" s="5" t="s">
        <v>57</v>
      </c>
      <c r="G305" s="198" t="n">
        <v>1.0215</v>
      </c>
      <c r="H305" s="196" t="n">
        <f aca="false">SUM(D305*G305)</f>
        <v>107257.5</v>
      </c>
      <c r="I305" s="198" t="n">
        <v>1.0278</v>
      </c>
      <c r="J305" s="196" t="n">
        <f aca="false">SUM(D305*I305)</f>
        <v>107919</v>
      </c>
    </row>
    <row r="306" customFormat="false" ht="12.75" hidden="false" customHeight="false" outlineLevel="0" collapsed="false">
      <c r="A306" s="5" t="n">
        <v>305</v>
      </c>
      <c r="B306" s="195" t="s">
        <v>116</v>
      </c>
      <c r="C306" s="196" t="s">
        <v>261</v>
      </c>
      <c r="D306" s="196" t="n">
        <f aca="false">SUM(C306*1)</f>
        <v>105000</v>
      </c>
      <c r="E306" s="197" t="n">
        <v>164.29</v>
      </c>
      <c r="F306" s="5" t="s">
        <v>57</v>
      </c>
      <c r="G306" s="198" t="n">
        <v>1.0215</v>
      </c>
      <c r="H306" s="196" t="n">
        <f aca="false">SUM(D306*G306)</f>
        <v>107257.5</v>
      </c>
      <c r="I306" s="198" t="n">
        <v>1.0278</v>
      </c>
      <c r="J306" s="196" t="n">
        <f aca="false">SUM(D306*I306)</f>
        <v>107919</v>
      </c>
    </row>
    <row r="307" customFormat="false" ht="12.75" hidden="false" customHeight="false" outlineLevel="0" collapsed="false">
      <c r="A307" s="5" t="n">
        <v>306</v>
      </c>
      <c r="B307" s="195" t="s">
        <v>116</v>
      </c>
      <c r="C307" s="196" t="s">
        <v>261</v>
      </c>
      <c r="D307" s="196" t="n">
        <f aca="false">SUM(C307*1)</f>
        <v>105000</v>
      </c>
      <c r="E307" s="197" t="n">
        <v>164.29</v>
      </c>
      <c r="F307" s="5" t="s">
        <v>57</v>
      </c>
      <c r="G307" s="198" t="n">
        <v>1.0215</v>
      </c>
      <c r="H307" s="196" t="n">
        <f aca="false">SUM(D307*G307)</f>
        <v>107257.5</v>
      </c>
      <c r="I307" s="198" t="n">
        <v>1.0278</v>
      </c>
      <c r="J307" s="196" t="n">
        <f aca="false">SUM(D307*I307)</f>
        <v>107919</v>
      </c>
    </row>
    <row r="308" customFormat="false" ht="12.75" hidden="false" customHeight="false" outlineLevel="0" collapsed="false">
      <c r="A308" s="5" t="n">
        <v>307</v>
      </c>
      <c r="B308" s="195" t="s">
        <v>116</v>
      </c>
      <c r="C308" s="196" t="s">
        <v>262</v>
      </c>
      <c r="D308" s="196" t="n">
        <f aca="false">SUM(C308*1)</f>
        <v>105008</v>
      </c>
      <c r="E308" s="197"/>
      <c r="F308" s="200" t="s">
        <v>57</v>
      </c>
      <c r="G308" s="198" t="n">
        <v>1.0215</v>
      </c>
      <c r="H308" s="196" t="n">
        <f aca="false">SUM(D308*G308)</f>
        <v>107265.672</v>
      </c>
      <c r="I308" s="198" t="n">
        <v>1.0278</v>
      </c>
      <c r="J308" s="196" t="n">
        <f aca="false">SUM(D308*I308)</f>
        <v>107927.2224</v>
      </c>
    </row>
    <row r="309" customFormat="false" ht="12.75" hidden="false" customHeight="false" outlineLevel="0" collapsed="false">
      <c r="A309" s="5" t="n">
        <v>308</v>
      </c>
      <c r="B309" s="195" t="s">
        <v>116</v>
      </c>
      <c r="C309" s="196" t="s">
        <v>263</v>
      </c>
      <c r="D309" s="196" t="n">
        <f aca="false">SUM(C309*1)</f>
        <v>110000</v>
      </c>
      <c r="E309" s="197" t="n">
        <v>164.29</v>
      </c>
      <c r="F309" s="5" t="s">
        <v>57</v>
      </c>
      <c r="G309" s="198" t="n">
        <v>1.0215</v>
      </c>
      <c r="H309" s="196" t="n">
        <f aca="false">SUM(D309*G309)</f>
        <v>112365</v>
      </c>
      <c r="I309" s="198" t="n">
        <v>1.0278</v>
      </c>
      <c r="J309" s="196" t="n">
        <f aca="false">SUM(D309*I309)</f>
        <v>113058</v>
      </c>
    </row>
    <row r="310" customFormat="false" ht="12.75" hidden="false" customHeight="false" outlineLevel="0" collapsed="false">
      <c r="A310" s="5" t="n">
        <v>309</v>
      </c>
      <c r="B310" s="195" t="s">
        <v>116</v>
      </c>
      <c r="C310" s="196" t="s">
        <v>264</v>
      </c>
      <c r="D310" s="196" t="n">
        <f aca="false">SUM(C310*1)</f>
        <v>110004</v>
      </c>
      <c r="E310" s="197" t="n">
        <v>164.29</v>
      </c>
      <c r="F310" s="5" t="s">
        <v>57</v>
      </c>
      <c r="G310" s="198" t="n">
        <v>1.0215</v>
      </c>
      <c r="H310" s="196" t="n">
        <f aca="false">SUM(D310*G310)</f>
        <v>112369.086</v>
      </c>
      <c r="I310" s="198" t="n">
        <v>1.0278</v>
      </c>
      <c r="J310" s="196" t="n">
        <f aca="false">SUM(D310*I310)</f>
        <v>113062.1112</v>
      </c>
    </row>
    <row r="311" customFormat="false" ht="12.75" hidden="false" customHeight="false" outlineLevel="0" collapsed="false">
      <c r="A311" s="5" t="n">
        <v>310</v>
      </c>
      <c r="B311" s="195" t="s">
        <v>116</v>
      </c>
      <c r="C311" s="196" t="s">
        <v>264</v>
      </c>
      <c r="D311" s="196" t="n">
        <f aca="false">SUM(C311*1)</f>
        <v>110004</v>
      </c>
      <c r="E311" s="197"/>
      <c r="F311" s="200" t="s">
        <v>57</v>
      </c>
      <c r="G311" s="198" t="n">
        <v>1.0215</v>
      </c>
      <c r="H311" s="196" t="n">
        <f aca="false">SUM(D311*G311)</f>
        <v>112369.086</v>
      </c>
      <c r="I311" s="198" t="n">
        <v>1.0278</v>
      </c>
      <c r="J311" s="196" t="n">
        <f aca="false">SUM(D311*I311)</f>
        <v>113062.1112</v>
      </c>
    </row>
    <row r="312" customFormat="false" ht="12.75" hidden="false" customHeight="false" outlineLevel="0" collapsed="false">
      <c r="A312" s="5" t="n">
        <v>311</v>
      </c>
      <c r="B312" s="195" t="s">
        <v>116</v>
      </c>
      <c r="C312" s="196" t="s">
        <v>265</v>
      </c>
      <c r="D312" s="196" t="n">
        <f aca="false">SUM(C312*1)</f>
        <v>110016</v>
      </c>
      <c r="E312" s="197" t="n">
        <v>143.31</v>
      </c>
      <c r="F312" s="199" t="s">
        <v>57</v>
      </c>
      <c r="G312" s="198" t="n">
        <v>1.0215</v>
      </c>
      <c r="H312" s="196" t="n">
        <f aca="false">SUM(D312*G312)</f>
        <v>112381.344</v>
      </c>
      <c r="I312" s="198" t="n">
        <v>1.0278</v>
      </c>
      <c r="J312" s="196" t="n">
        <f aca="false">SUM(D312*I312)</f>
        <v>113074.4448</v>
      </c>
    </row>
    <row r="313" customFormat="false" ht="12.75" hidden="false" customHeight="false" outlineLevel="0" collapsed="false">
      <c r="A313" s="5" t="n">
        <v>312</v>
      </c>
      <c r="B313" s="195" t="s">
        <v>116</v>
      </c>
      <c r="C313" s="196" t="s">
        <v>266</v>
      </c>
      <c r="D313" s="196" t="n">
        <f aca="false">SUM(C313*1)</f>
        <v>115000</v>
      </c>
      <c r="E313" s="197" t="n">
        <v>88.52</v>
      </c>
      <c r="F313" s="199" t="s">
        <v>57</v>
      </c>
      <c r="G313" s="198" t="n">
        <v>1.0215</v>
      </c>
      <c r="H313" s="196" t="n">
        <f aca="false">SUM(D313*G313)</f>
        <v>117472.5</v>
      </c>
      <c r="I313" s="198" t="n">
        <v>1.0278</v>
      </c>
      <c r="J313" s="196" t="n">
        <f aca="false">SUM(D313*I313)</f>
        <v>118197</v>
      </c>
    </row>
    <row r="314" customFormat="false" ht="12.75" hidden="false" customHeight="false" outlineLevel="0" collapsed="false">
      <c r="A314" s="5" t="n">
        <v>313</v>
      </c>
      <c r="B314" s="195" t="s">
        <v>116</v>
      </c>
      <c r="C314" s="196" t="s">
        <v>266</v>
      </c>
      <c r="D314" s="196" t="n">
        <f aca="false">SUM(C314*1)</f>
        <v>115000</v>
      </c>
      <c r="E314" s="197" t="n">
        <v>120.89</v>
      </c>
      <c r="F314" s="199" t="s">
        <v>57</v>
      </c>
      <c r="G314" s="198" t="n">
        <v>1.0215</v>
      </c>
      <c r="H314" s="196" t="n">
        <f aca="false">SUM(D314*G314)</f>
        <v>117472.5</v>
      </c>
      <c r="I314" s="198" t="n">
        <v>1.0278</v>
      </c>
      <c r="J314" s="196" t="n">
        <f aca="false">SUM(D314*I314)</f>
        <v>118197</v>
      </c>
    </row>
    <row r="315" customFormat="false" ht="12.75" hidden="false" customHeight="false" outlineLevel="0" collapsed="false">
      <c r="A315" s="5" t="n">
        <v>314</v>
      </c>
      <c r="B315" s="195" t="s">
        <v>116</v>
      </c>
      <c r="C315" s="196" t="s">
        <v>266</v>
      </c>
      <c r="D315" s="196" t="n">
        <f aca="false">SUM(C315*1)</f>
        <v>115000</v>
      </c>
      <c r="E315" s="197" t="n">
        <v>164.29</v>
      </c>
      <c r="F315" s="5" t="s">
        <v>57</v>
      </c>
      <c r="G315" s="198" t="n">
        <v>1.0215</v>
      </c>
      <c r="H315" s="196" t="n">
        <f aca="false">SUM(D315*G315)</f>
        <v>117472.5</v>
      </c>
      <c r="I315" s="198" t="n">
        <v>1.0278</v>
      </c>
      <c r="J315" s="196" t="n">
        <f aca="false">SUM(D315*I315)</f>
        <v>118197</v>
      </c>
    </row>
    <row r="316" customFormat="false" ht="12.75" hidden="false" customHeight="false" outlineLevel="0" collapsed="false">
      <c r="A316" s="5" t="n">
        <v>315</v>
      </c>
      <c r="B316" s="195" t="s">
        <v>116</v>
      </c>
      <c r="C316" s="196" t="s">
        <v>266</v>
      </c>
      <c r="D316" s="196" t="n">
        <f aca="false">SUM(C316*1)</f>
        <v>115000</v>
      </c>
      <c r="E316" s="197" t="n">
        <v>164.29</v>
      </c>
      <c r="F316" s="5" t="s">
        <v>57</v>
      </c>
      <c r="G316" s="198" t="n">
        <v>1.0215</v>
      </c>
      <c r="H316" s="196" t="n">
        <f aca="false">SUM(D316*G316)</f>
        <v>117472.5</v>
      </c>
      <c r="I316" s="198" t="n">
        <v>1.0278</v>
      </c>
      <c r="J316" s="196" t="n">
        <f aca="false">SUM(D316*I316)</f>
        <v>118197</v>
      </c>
    </row>
    <row r="317" customFormat="false" ht="12.75" hidden="false" customHeight="false" outlineLevel="0" collapsed="false">
      <c r="A317" s="5" t="n">
        <v>316</v>
      </c>
      <c r="B317" s="195" t="s">
        <v>116</v>
      </c>
      <c r="C317" s="196" t="s">
        <v>266</v>
      </c>
      <c r="D317" s="196" t="n">
        <f aca="false">SUM(C317*1)</f>
        <v>115000</v>
      </c>
      <c r="E317" s="197" t="n">
        <v>164.29</v>
      </c>
      <c r="F317" s="5" t="s">
        <v>57</v>
      </c>
      <c r="G317" s="198" t="n">
        <v>1.0215</v>
      </c>
      <c r="H317" s="196" t="n">
        <f aca="false">SUM(D317*G317)</f>
        <v>117472.5</v>
      </c>
      <c r="I317" s="198" t="n">
        <v>1.0278</v>
      </c>
      <c r="J317" s="196" t="n">
        <f aca="false">SUM(D317*I317)</f>
        <v>118197</v>
      </c>
    </row>
    <row r="318" customFormat="false" ht="12.75" hidden="false" customHeight="false" outlineLevel="0" collapsed="false">
      <c r="A318" s="5" t="n">
        <v>317</v>
      </c>
      <c r="B318" s="195" t="s">
        <v>116</v>
      </c>
      <c r="C318" s="196" t="s">
        <v>266</v>
      </c>
      <c r="D318" s="196" t="n">
        <f aca="false">SUM(C318*1)</f>
        <v>115000</v>
      </c>
      <c r="E318" s="197" t="n">
        <v>164.29</v>
      </c>
      <c r="F318" s="5" t="s">
        <v>57</v>
      </c>
      <c r="G318" s="198" t="n">
        <v>1.0215</v>
      </c>
      <c r="H318" s="196" t="n">
        <f aca="false">SUM(D318*G318)</f>
        <v>117472.5</v>
      </c>
      <c r="I318" s="198" t="n">
        <v>1.0278</v>
      </c>
      <c r="J318" s="196" t="n">
        <f aca="false">SUM(D318*I318)</f>
        <v>118197</v>
      </c>
    </row>
    <row r="319" customFormat="false" ht="12.75" hidden="false" customHeight="false" outlineLevel="0" collapsed="false">
      <c r="A319" s="5" t="n">
        <v>318</v>
      </c>
      <c r="B319" s="195" t="s">
        <v>116</v>
      </c>
      <c r="C319" s="196" t="s">
        <v>266</v>
      </c>
      <c r="D319" s="196" t="n">
        <f aca="false">SUM(C319*1)</f>
        <v>115000</v>
      </c>
      <c r="E319" s="197" t="n">
        <v>164.29</v>
      </c>
      <c r="F319" s="5" t="s">
        <v>57</v>
      </c>
      <c r="G319" s="198" t="n">
        <v>1.0215</v>
      </c>
      <c r="H319" s="196" t="n">
        <f aca="false">SUM(D319*G319)</f>
        <v>117472.5</v>
      </c>
      <c r="I319" s="198" t="n">
        <v>1.0278</v>
      </c>
      <c r="J319" s="196" t="n">
        <f aca="false">SUM(D319*I319)</f>
        <v>118197</v>
      </c>
    </row>
    <row r="320" customFormat="false" ht="12.75" hidden="false" customHeight="false" outlineLevel="0" collapsed="false">
      <c r="A320" s="5" t="n">
        <v>319</v>
      </c>
      <c r="B320" s="195" t="s">
        <v>116</v>
      </c>
      <c r="C320" s="196" t="s">
        <v>266</v>
      </c>
      <c r="D320" s="196" t="n">
        <f aca="false">SUM(C320*1)</f>
        <v>115000</v>
      </c>
      <c r="E320" s="197" t="n">
        <v>164.29</v>
      </c>
      <c r="F320" s="5" t="s">
        <v>57</v>
      </c>
      <c r="G320" s="198" t="n">
        <v>1.0215</v>
      </c>
      <c r="H320" s="196" t="n">
        <f aca="false">SUM(D320*G320)</f>
        <v>117472.5</v>
      </c>
      <c r="I320" s="198" t="n">
        <v>1.0278</v>
      </c>
      <c r="J320" s="196" t="n">
        <f aca="false">SUM(D320*I320)</f>
        <v>118197</v>
      </c>
    </row>
    <row r="321" customFormat="false" ht="12.75" hidden="false" customHeight="false" outlineLevel="0" collapsed="false">
      <c r="A321" s="5" t="n">
        <v>320</v>
      </c>
      <c r="B321" s="195" t="s">
        <v>116</v>
      </c>
      <c r="C321" s="196" t="s">
        <v>266</v>
      </c>
      <c r="D321" s="196" t="n">
        <f aca="false">SUM(C321*1)</f>
        <v>115000</v>
      </c>
      <c r="E321" s="197" t="n">
        <v>164.29</v>
      </c>
      <c r="F321" s="5" t="s">
        <v>57</v>
      </c>
      <c r="G321" s="198" t="n">
        <v>1.0215</v>
      </c>
      <c r="H321" s="196" t="n">
        <f aca="false">SUM(D321*G321)</f>
        <v>117472.5</v>
      </c>
      <c r="I321" s="198" t="n">
        <v>1.0278</v>
      </c>
      <c r="J321" s="196" t="n">
        <f aca="false">SUM(D321*I321)</f>
        <v>118197</v>
      </c>
    </row>
    <row r="322" customFormat="false" ht="12.75" hidden="false" customHeight="false" outlineLevel="0" collapsed="false">
      <c r="A322" s="5" t="n">
        <v>321</v>
      </c>
      <c r="B322" s="195" t="s">
        <v>116</v>
      </c>
      <c r="C322" s="196" t="s">
        <v>267</v>
      </c>
      <c r="D322" s="196" t="n">
        <f aca="false">SUM(C322*1)</f>
        <v>117000</v>
      </c>
      <c r="E322" s="197" t="n">
        <v>164.29</v>
      </c>
      <c r="F322" s="5" t="s">
        <v>57</v>
      </c>
      <c r="G322" s="198" t="n">
        <v>1.0215</v>
      </c>
      <c r="H322" s="196" t="n">
        <f aca="false">SUM(D322*G322)</f>
        <v>119515.5</v>
      </c>
      <c r="I322" s="198" t="n">
        <v>1.0278</v>
      </c>
      <c r="J322" s="196" t="n">
        <f aca="false">SUM(D322*I322)</f>
        <v>120252.6</v>
      </c>
    </row>
    <row r="323" customFormat="false" ht="12.75" hidden="false" customHeight="false" outlineLevel="0" collapsed="false">
      <c r="A323" s="5" t="n">
        <v>322</v>
      </c>
      <c r="B323" s="195" t="s">
        <v>116</v>
      </c>
      <c r="C323" s="196" t="s">
        <v>268</v>
      </c>
      <c r="D323" s="196" t="n">
        <f aca="false">SUM(C323*1)</f>
        <v>120000</v>
      </c>
      <c r="E323" s="197" t="n">
        <v>164.29</v>
      </c>
      <c r="F323" s="5" t="s">
        <v>57</v>
      </c>
      <c r="G323" s="198" t="n">
        <v>1.0215</v>
      </c>
      <c r="H323" s="196" t="n">
        <f aca="false">SUM(D323*G323)</f>
        <v>122580</v>
      </c>
      <c r="I323" s="198" t="n">
        <v>1.0278</v>
      </c>
      <c r="J323" s="196" t="n">
        <f aca="false">SUM(D323*I323)</f>
        <v>123336</v>
      </c>
    </row>
    <row r="324" customFormat="false" ht="12.75" hidden="false" customHeight="false" outlineLevel="0" collapsed="false">
      <c r="A324" s="5" t="n">
        <v>323</v>
      </c>
      <c r="B324" s="195" t="s">
        <v>116</v>
      </c>
      <c r="C324" s="196" t="s">
        <v>268</v>
      </c>
      <c r="D324" s="196" t="n">
        <f aca="false">SUM(C324*1)</f>
        <v>120000</v>
      </c>
      <c r="E324" s="197" t="n">
        <v>164.29</v>
      </c>
      <c r="F324" s="5" t="s">
        <v>57</v>
      </c>
      <c r="G324" s="198" t="n">
        <v>1.0215</v>
      </c>
      <c r="H324" s="196" t="n">
        <f aca="false">SUM(D324*G324)</f>
        <v>122580</v>
      </c>
      <c r="I324" s="198" t="n">
        <v>1.0278</v>
      </c>
      <c r="J324" s="196" t="n">
        <f aca="false">SUM(D324*I324)</f>
        <v>123336</v>
      </c>
    </row>
    <row r="325" customFormat="false" ht="12.75" hidden="false" customHeight="false" outlineLevel="0" collapsed="false">
      <c r="A325" s="5" t="n">
        <v>324</v>
      </c>
      <c r="B325" s="195" t="s">
        <v>116</v>
      </c>
      <c r="C325" s="196" t="s">
        <v>268</v>
      </c>
      <c r="D325" s="196" t="n">
        <f aca="false">SUM(C325*1)</f>
        <v>120000</v>
      </c>
      <c r="E325" s="197"/>
      <c r="F325" s="200" t="s">
        <v>57</v>
      </c>
      <c r="G325" s="198" t="n">
        <v>1.0215</v>
      </c>
      <c r="H325" s="196" t="n">
        <f aca="false">SUM(D325*G325)</f>
        <v>122580</v>
      </c>
      <c r="I325" s="198" t="n">
        <v>1.0278</v>
      </c>
      <c r="J325" s="196" t="n">
        <f aca="false">SUM(D325*I325)</f>
        <v>123336</v>
      </c>
    </row>
    <row r="326" customFormat="false" ht="12.75" hidden="false" customHeight="false" outlineLevel="0" collapsed="false">
      <c r="A326" s="5" t="n">
        <v>325</v>
      </c>
      <c r="B326" s="195" t="s">
        <v>116</v>
      </c>
      <c r="C326" s="196" t="s">
        <v>269</v>
      </c>
      <c r="D326" s="196" t="n">
        <f aca="false">SUM(C326*1)</f>
        <v>121000.04</v>
      </c>
      <c r="E326" s="197"/>
      <c r="F326" s="200" t="s">
        <v>57</v>
      </c>
      <c r="G326" s="198" t="n">
        <v>1.0215</v>
      </c>
      <c r="H326" s="196" t="n">
        <f aca="false">SUM(D326*G326)</f>
        <v>123601.54086</v>
      </c>
      <c r="I326" s="198" t="n">
        <v>1.0278</v>
      </c>
      <c r="J326" s="196" t="n">
        <f aca="false">SUM(D326*I326)</f>
        <v>124363.841112</v>
      </c>
    </row>
    <row r="327" customFormat="false" ht="12.75" hidden="false" customHeight="false" outlineLevel="0" collapsed="false">
      <c r="A327" s="5" t="n">
        <v>326</v>
      </c>
      <c r="B327" s="195" t="s">
        <v>116</v>
      </c>
      <c r="C327" s="196" t="s">
        <v>270</v>
      </c>
      <c r="D327" s="196" t="n">
        <f aca="false">SUM(C327*1)</f>
        <v>124812</v>
      </c>
      <c r="E327" s="197" t="n">
        <v>165.25</v>
      </c>
      <c r="F327" s="5" t="s">
        <v>57</v>
      </c>
      <c r="G327" s="198" t="n">
        <v>1.0215</v>
      </c>
      <c r="H327" s="196" t="n">
        <f aca="false">SUM(D327*G327)</f>
        <v>127495.458</v>
      </c>
      <c r="I327" s="198" t="n">
        <v>1.0278</v>
      </c>
      <c r="J327" s="196" t="n">
        <f aca="false">SUM(D327*I327)</f>
        <v>128281.7736</v>
      </c>
    </row>
    <row r="328" customFormat="false" ht="12.75" hidden="false" customHeight="false" outlineLevel="0" collapsed="false">
      <c r="A328" s="5" t="n">
        <v>327</v>
      </c>
      <c r="B328" s="195" t="s">
        <v>116</v>
      </c>
      <c r="C328" s="196" t="s">
        <v>271</v>
      </c>
      <c r="D328" s="196" t="n">
        <f aca="false">SUM(C328*1)</f>
        <v>125000</v>
      </c>
      <c r="E328" s="197" t="n">
        <v>164.29</v>
      </c>
      <c r="F328" s="5" t="s">
        <v>57</v>
      </c>
      <c r="G328" s="198" t="n">
        <v>1.0215</v>
      </c>
      <c r="H328" s="196" t="n">
        <f aca="false">SUM(D328*G328)</f>
        <v>127687.5</v>
      </c>
      <c r="I328" s="198" t="n">
        <v>1.0278</v>
      </c>
      <c r="J328" s="196" t="n">
        <f aca="false">SUM(D328*I328)</f>
        <v>128475</v>
      </c>
    </row>
    <row r="329" customFormat="false" ht="12.75" hidden="false" customHeight="false" outlineLevel="0" collapsed="false">
      <c r="A329" s="5" t="n">
        <v>328</v>
      </c>
      <c r="B329" s="195" t="s">
        <v>116</v>
      </c>
      <c r="C329" s="196" t="s">
        <v>272</v>
      </c>
      <c r="D329" s="196" t="n">
        <f aca="false">SUM(C329*1)</f>
        <v>125000.04</v>
      </c>
      <c r="E329" s="197"/>
      <c r="F329" s="200" t="s">
        <v>57</v>
      </c>
      <c r="G329" s="198" t="n">
        <v>1.0215</v>
      </c>
      <c r="H329" s="196" t="n">
        <f aca="false">SUM(D329*G329)</f>
        <v>127687.54086</v>
      </c>
      <c r="I329" s="198" t="n">
        <v>1.0278</v>
      </c>
      <c r="J329" s="196" t="n">
        <f aca="false">SUM(D329*I329)</f>
        <v>128475.041112</v>
      </c>
    </row>
    <row r="330" customFormat="false" ht="12.75" hidden="false" customHeight="false" outlineLevel="0" collapsed="false">
      <c r="A330" s="5" t="n">
        <v>329</v>
      </c>
      <c r="B330" s="195" t="s">
        <v>116</v>
      </c>
      <c r="C330" s="196" t="s">
        <v>273</v>
      </c>
      <c r="D330" s="196" t="n">
        <f aca="false">SUM(C330*1)</f>
        <v>130000</v>
      </c>
      <c r="E330" s="197" t="n">
        <v>148.95</v>
      </c>
      <c r="F330" s="199" t="s">
        <v>57</v>
      </c>
      <c r="G330" s="198" t="n">
        <v>1.0215</v>
      </c>
      <c r="H330" s="196" t="n">
        <f aca="false">SUM(D330*G330)</f>
        <v>132795</v>
      </c>
      <c r="I330" s="198" t="n">
        <v>1.0278</v>
      </c>
      <c r="J330" s="196" t="n">
        <f aca="false">SUM(D330*I330)</f>
        <v>133614</v>
      </c>
    </row>
    <row r="331" customFormat="false" ht="12.75" hidden="false" customHeight="false" outlineLevel="0" collapsed="false">
      <c r="A331" s="5" t="n">
        <v>330</v>
      </c>
      <c r="B331" s="195" t="s">
        <v>116</v>
      </c>
      <c r="C331" s="196" t="s">
        <v>273</v>
      </c>
      <c r="D331" s="196" t="n">
        <f aca="false">SUM(C331*1)</f>
        <v>130000</v>
      </c>
      <c r="E331" s="197" t="n">
        <v>164.29</v>
      </c>
      <c r="F331" s="5" t="s">
        <v>57</v>
      </c>
      <c r="G331" s="198" t="n">
        <v>1.0215</v>
      </c>
      <c r="H331" s="196" t="n">
        <f aca="false">SUM(D331*G331)</f>
        <v>132795</v>
      </c>
      <c r="I331" s="198" t="n">
        <v>1.0278</v>
      </c>
      <c r="J331" s="196" t="n">
        <f aca="false">SUM(D331*I331)</f>
        <v>133614</v>
      </c>
    </row>
    <row r="332" customFormat="false" ht="12.75" hidden="false" customHeight="false" outlineLevel="0" collapsed="false">
      <c r="A332" s="5" t="n">
        <v>331</v>
      </c>
      <c r="B332" s="195" t="s">
        <v>116</v>
      </c>
      <c r="C332" s="196" t="s">
        <v>274</v>
      </c>
      <c r="D332" s="196" t="n">
        <f aca="false">SUM(C332*1)</f>
        <v>133004</v>
      </c>
      <c r="E332" s="197"/>
      <c r="F332" s="200" t="s">
        <v>57</v>
      </c>
      <c r="G332" s="198" t="n">
        <v>1.0215</v>
      </c>
      <c r="H332" s="196" t="n">
        <f aca="false">SUM(D332*G332)</f>
        <v>135863.586</v>
      </c>
      <c r="I332" s="198" t="n">
        <v>1.0278</v>
      </c>
      <c r="J332" s="196" t="n">
        <f aca="false">SUM(D332*I332)</f>
        <v>136701.5112</v>
      </c>
    </row>
    <row r="333" customFormat="false" ht="12.75" hidden="false" customHeight="false" outlineLevel="0" collapsed="false">
      <c r="A333" s="5" t="n">
        <v>332</v>
      </c>
      <c r="B333" s="195" t="s">
        <v>116</v>
      </c>
      <c r="C333" s="196" t="s">
        <v>275</v>
      </c>
      <c r="D333" s="196" t="n">
        <f aca="false">SUM(C333*1)</f>
        <v>135000</v>
      </c>
      <c r="E333" s="197" t="n">
        <v>164.29</v>
      </c>
      <c r="F333" s="5" t="s">
        <v>57</v>
      </c>
      <c r="G333" s="198" t="n">
        <v>1.0215</v>
      </c>
      <c r="H333" s="196" t="n">
        <f aca="false">SUM(D333*G333)</f>
        <v>137902.5</v>
      </c>
      <c r="I333" s="198" t="n">
        <v>1.0278</v>
      </c>
      <c r="J333" s="196" t="n">
        <f aca="false">SUM(D333*I333)</f>
        <v>138753</v>
      </c>
    </row>
    <row r="334" customFormat="false" ht="12.75" hidden="false" customHeight="false" outlineLevel="0" collapsed="false">
      <c r="A334" s="5" t="n">
        <v>333</v>
      </c>
      <c r="B334" s="195" t="s">
        <v>116</v>
      </c>
      <c r="C334" s="196" t="s">
        <v>276</v>
      </c>
      <c r="D334" s="196" t="n">
        <f aca="false">SUM(C334*1)</f>
        <v>136512</v>
      </c>
      <c r="E334" s="197" t="n">
        <v>74.76</v>
      </c>
      <c r="F334" s="199" t="s">
        <v>57</v>
      </c>
      <c r="G334" s="198" t="n">
        <v>1.0215</v>
      </c>
      <c r="H334" s="196" t="n">
        <f aca="false">SUM(D334*G334)</f>
        <v>139447.008</v>
      </c>
      <c r="I334" s="198" t="n">
        <v>1.0278</v>
      </c>
      <c r="J334" s="196" t="n">
        <f aca="false">SUM(D334*I334)</f>
        <v>140307.0336</v>
      </c>
    </row>
    <row r="335" customFormat="false" ht="12.75" hidden="false" customHeight="false" outlineLevel="0" collapsed="false">
      <c r="A335" s="5" t="n">
        <v>334</v>
      </c>
      <c r="B335" s="195" t="s">
        <v>116</v>
      </c>
      <c r="C335" s="196" t="s">
        <v>276</v>
      </c>
      <c r="D335" s="196" t="n">
        <f aca="false">SUM(C335*1)</f>
        <v>136512</v>
      </c>
      <c r="E335" s="197" t="n">
        <v>165.25</v>
      </c>
      <c r="F335" s="5" t="s">
        <v>57</v>
      </c>
      <c r="G335" s="198" t="n">
        <v>1.0215</v>
      </c>
      <c r="H335" s="196" t="n">
        <f aca="false">SUM(D335*G335)</f>
        <v>139447.008</v>
      </c>
      <c r="I335" s="198" t="n">
        <v>1.0278</v>
      </c>
      <c r="J335" s="196" t="n">
        <f aca="false">SUM(D335*I335)</f>
        <v>140307.0336</v>
      </c>
    </row>
    <row r="336" customFormat="false" ht="12.75" hidden="false" customHeight="false" outlineLevel="0" collapsed="false">
      <c r="A336" s="5" t="n">
        <v>335</v>
      </c>
      <c r="B336" s="195" t="s">
        <v>116</v>
      </c>
      <c r="C336" s="196" t="s">
        <v>277</v>
      </c>
      <c r="D336" s="196" t="n">
        <f aca="false">SUM(C336*1)</f>
        <v>137796</v>
      </c>
      <c r="E336" s="197" t="n">
        <v>155</v>
      </c>
      <c r="F336" s="199" t="s">
        <v>57</v>
      </c>
      <c r="G336" s="198" t="n">
        <v>1.0215</v>
      </c>
      <c r="H336" s="196" t="n">
        <f aca="false">SUM(D336*G336)</f>
        <v>140758.614</v>
      </c>
      <c r="I336" s="198" t="n">
        <v>1.0278</v>
      </c>
      <c r="J336" s="196" t="n">
        <f aca="false">SUM(D336*I336)</f>
        <v>141626.7288</v>
      </c>
    </row>
    <row r="337" customFormat="false" ht="12.75" hidden="false" customHeight="false" outlineLevel="0" collapsed="false">
      <c r="A337" s="5" t="n">
        <v>336</v>
      </c>
      <c r="B337" s="195" t="s">
        <v>116</v>
      </c>
      <c r="C337" s="196" t="s">
        <v>278</v>
      </c>
      <c r="D337" s="196" t="n">
        <f aca="false">SUM(C337*1)</f>
        <v>145000</v>
      </c>
      <c r="E337" s="197" t="n">
        <v>164.29</v>
      </c>
      <c r="F337" s="5" t="s">
        <v>57</v>
      </c>
      <c r="G337" s="198" t="n">
        <v>1.0215</v>
      </c>
      <c r="H337" s="196" t="n">
        <f aca="false">SUM(D337*G337)</f>
        <v>148117.5</v>
      </c>
      <c r="I337" s="198" t="n">
        <v>1.0278</v>
      </c>
      <c r="J337" s="196" t="n">
        <f aca="false">SUM(D337*I337)</f>
        <v>149031</v>
      </c>
    </row>
    <row r="338" customFormat="false" ht="12.75" hidden="false" customHeight="false" outlineLevel="0" collapsed="false">
      <c r="A338" s="5" t="n">
        <v>337</v>
      </c>
      <c r="B338" s="195" t="s">
        <v>116</v>
      </c>
      <c r="C338" s="196" t="s">
        <v>278</v>
      </c>
      <c r="D338" s="196" t="n">
        <f aca="false">SUM(C338*1)</f>
        <v>145000</v>
      </c>
      <c r="E338" s="197" t="n">
        <v>164.29</v>
      </c>
      <c r="F338" s="5" t="s">
        <v>57</v>
      </c>
      <c r="G338" s="198" t="n">
        <v>1.0215</v>
      </c>
      <c r="H338" s="196" t="n">
        <f aca="false">SUM(D338*G338)</f>
        <v>148117.5</v>
      </c>
      <c r="I338" s="198" t="n">
        <v>1.0278</v>
      </c>
      <c r="J338" s="196" t="n">
        <f aca="false">SUM(D338*I338)</f>
        <v>149031</v>
      </c>
    </row>
    <row r="339" customFormat="false" ht="12.75" hidden="false" customHeight="false" outlineLevel="0" collapsed="false">
      <c r="A339" s="5" t="n">
        <v>338</v>
      </c>
      <c r="B339" s="195" t="s">
        <v>116</v>
      </c>
      <c r="C339" s="196" t="s">
        <v>279</v>
      </c>
      <c r="D339" s="196" t="n">
        <f aca="false">SUM(C339*1)</f>
        <v>150000</v>
      </c>
      <c r="E339" s="197" t="n">
        <v>125.82</v>
      </c>
      <c r="F339" s="199" t="s">
        <v>57</v>
      </c>
      <c r="G339" s="198" t="n">
        <v>1.019</v>
      </c>
      <c r="H339" s="196" t="n">
        <f aca="false">SUM(D339*G339)</f>
        <v>152850</v>
      </c>
      <c r="I339" s="198" t="n">
        <v>1.0253</v>
      </c>
      <c r="J339" s="196" t="n">
        <f aca="false">SUM(D339*I339)</f>
        <v>153795</v>
      </c>
    </row>
    <row r="340" customFormat="false" ht="12.75" hidden="false" customHeight="false" outlineLevel="0" collapsed="false">
      <c r="A340" s="5" t="n">
        <v>339</v>
      </c>
      <c r="B340" s="195" t="s">
        <v>116</v>
      </c>
      <c r="C340" s="196" t="s">
        <v>279</v>
      </c>
      <c r="D340" s="196" t="n">
        <f aca="false">SUM(C340*1)</f>
        <v>150000</v>
      </c>
      <c r="E340" s="197" t="n">
        <v>164.29</v>
      </c>
      <c r="F340" s="5" t="s">
        <v>57</v>
      </c>
      <c r="G340" s="198" t="n">
        <v>1.019</v>
      </c>
      <c r="H340" s="196" t="n">
        <f aca="false">SUM(D340*G340)</f>
        <v>152850</v>
      </c>
      <c r="I340" s="198" t="n">
        <v>1.0253</v>
      </c>
      <c r="J340" s="196" t="n">
        <f aca="false">SUM(D340*I340)</f>
        <v>153795</v>
      </c>
    </row>
    <row r="341" customFormat="false" ht="12.75" hidden="false" customHeight="false" outlineLevel="0" collapsed="false">
      <c r="A341" s="5" t="n">
        <v>340</v>
      </c>
      <c r="B341" s="195" t="s">
        <v>116</v>
      </c>
      <c r="C341" s="196" t="s">
        <v>279</v>
      </c>
      <c r="D341" s="196" t="n">
        <f aca="false">SUM(C341*1)</f>
        <v>150000</v>
      </c>
      <c r="E341" s="197" t="n">
        <v>164.29</v>
      </c>
      <c r="F341" s="5" t="s">
        <v>57</v>
      </c>
      <c r="G341" s="198" t="n">
        <v>1.019</v>
      </c>
      <c r="H341" s="196" t="n">
        <f aca="false">SUM(D341*G341)</f>
        <v>152850</v>
      </c>
      <c r="I341" s="198" t="n">
        <v>1.0253</v>
      </c>
      <c r="J341" s="196" t="n">
        <f aca="false">SUM(D341*I341)</f>
        <v>153795</v>
      </c>
    </row>
    <row r="342" customFormat="false" ht="12.75" hidden="false" customHeight="false" outlineLevel="0" collapsed="false">
      <c r="A342" s="5" t="n">
        <v>341</v>
      </c>
      <c r="B342" s="195" t="s">
        <v>116</v>
      </c>
      <c r="C342" s="196" t="s">
        <v>279</v>
      </c>
      <c r="D342" s="196" t="n">
        <f aca="false">SUM(C342*1)</f>
        <v>150000</v>
      </c>
      <c r="E342" s="197"/>
      <c r="F342" s="200" t="s">
        <v>57</v>
      </c>
      <c r="G342" s="198" t="n">
        <v>1.019</v>
      </c>
      <c r="H342" s="196" t="n">
        <f aca="false">SUM(D342*G342)</f>
        <v>152850</v>
      </c>
      <c r="I342" s="198" t="n">
        <v>1.0253</v>
      </c>
      <c r="J342" s="196" t="n">
        <f aca="false">SUM(D342*I342)</f>
        <v>153795</v>
      </c>
    </row>
    <row r="343" customFormat="false" ht="12.75" hidden="false" customHeight="false" outlineLevel="0" collapsed="false">
      <c r="A343" s="5" t="n">
        <v>342</v>
      </c>
      <c r="B343" s="195" t="s">
        <v>116</v>
      </c>
      <c r="C343" s="196" t="s">
        <v>279</v>
      </c>
      <c r="D343" s="196" t="n">
        <f aca="false">SUM(C343*1)</f>
        <v>150000</v>
      </c>
      <c r="E343" s="197"/>
      <c r="F343" s="200" t="s">
        <v>57</v>
      </c>
      <c r="G343" s="198" t="n">
        <v>1.019</v>
      </c>
      <c r="H343" s="196" t="n">
        <f aca="false">SUM(D343*G343)</f>
        <v>152850</v>
      </c>
      <c r="I343" s="198" t="n">
        <v>1.0253</v>
      </c>
      <c r="J343" s="196" t="n">
        <f aca="false">SUM(D343*I343)</f>
        <v>153795</v>
      </c>
    </row>
    <row r="344" customFormat="false" ht="12.75" hidden="false" customHeight="false" outlineLevel="0" collapsed="false">
      <c r="A344" s="5" t="n">
        <v>343</v>
      </c>
      <c r="B344" s="195" t="s">
        <v>116</v>
      </c>
      <c r="C344" s="196" t="s">
        <v>280</v>
      </c>
      <c r="D344" s="196" t="n">
        <f aca="false">SUM(C344*1)</f>
        <v>155000</v>
      </c>
      <c r="E344" s="197" t="n">
        <v>164.29</v>
      </c>
      <c r="F344" s="5" t="s">
        <v>57</v>
      </c>
      <c r="G344" s="198" t="n">
        <v>1.019</v>
      </c>
      <c r="H344" s="196" t="n">
        <f aca="false">SUM(D344*G344)</f>
        <v>157945</v>
      </c>
      <c r="I344" s="198" t="n">
        <v>1.0253</v>
      </c>
      <c r="J344" s="196" t="n">
        <f aca="false">SUM(D344*I344)</f>
        <v>158921.5</v>
      </c>
    </row>
    <row r="345" customFormat="false" ht="12.75" hidden="false" customHeight="false" outlineLevel="0" collapsed="false">
      <c r="A345" s="5" t="n">
        <v>344</v>
      </c>
      <c r="B345" s="195" t="s">
        <v>116</v>
      </c>
      <c r="C345" s="196" t="s">
        <v>281</v>
      </c>
      <c r="D345" s="196" t="n">
        <f aca="false">SUM(C345*1)</f>
        <v>158796</v>
      </c>
      <c r="E345" s="197" t="n">
        <v>164.29</v>
      </c>
      <c r="F345" s="5" t="s">
        <v>57</v>
      </c>
      <c r="G345" s="198" t="n">
        <v>1.019</v>
      </c>
      <c r="H345" s="196" t="n">
        <f aca="false">SUM(D345*G345)</f>
        <v>161813.124</v>
      </c>
      <c r="I345" s="198" t="n">
        <v>1.0253</v>
      </c>
      <c r="J345" s="196" t="n">
        <f aca="false">SUM(D345*I345)</f>
        <v>162813.5388</v>
      </c>
    </row>
    <row r="346" customFormat="false" ht="12.75" hidden="false" customHeight="false" outlineLevel="0" collapsed="false">
      <c r="A346" s="5" t="n">
        <v>345</v>
      </c>
      <c r="B346" s="195" t="s">
        <v>116</v>
      </c>
      <c r="C346" s="196" t="s">
        <v>282</v>
      </c>
      <c r="D346" s="196" t="n">
        <f aca="false">SUM(C346*1)</f>
        <v>160000</v>
      </c>
      <c r="E346" s="197" t="n">
        <v>164.29</v>
      </c>
      <c r="F346" s="5" t="s">
        <v>57</v>
      </c>
      <c r="G346" s="198" t="n">
        <v>1.019</v>
      </c>
      <c r="H346" s="196" t="n">
        <f aca="false">SUM(D346*G346)</f>
        <v>163040</v>
      </c>
      <c r="I346" s="198" t="n">
        <v>1.0253</v>
      </c>
      <c r="J346" s="196" t="n">
        <f aca="false">SUM(D346*I346)</f>
        <v>164048</v>
      </c>
    </row>
    <row r="347" customFormat="false" ht="12.75" hidden="false" customHeight="false" outlineLevel="0" collapsed="false">
      <c r="A347" s="5" t="n">
        <v>346</v>
      </c>
      <c r="B347" s="195" t="s">
        <v>116</v>
      </c>
      <c r="C347" s="196" t="s">
        <v>282</v>
      </c>
      <c r="D347" s="196" t="n">
        <f aca="false">SUM(C347*1)</f>
        <v>160000</v>
      </c>
      <c r="E347" s="197" t="n">
        <v>164.29</v>
      </c>
      <c r="F347" s="5" t="s">
        <v>57</v>
      </c>
      <c r="G347" s="198" t="n">
        <v>1.019</v>
      </c>
      <c r="H347" s="196" t="n">
        <f aca="false">SUM(D347*G347)</f>
        <v>163040</v>
      </c>
      <c r="I347" s="198" t="n">
        <v>1.0253</v>
      </c>
      <c r="J347" s="196" t="n">
        <f aca="false">SUM(D347*I347)</f>
        <v>164048</v>
      </c>
    </row>
    <row r="348" customFormat="false" ht="12.75" hidden="false" customHeight="false" outlineLevel="0" collapsed="false">
      <c r="A348" s="5" t="n">
        <v>347</v>
      </c>
      <c r="B348" s="195" t="s">
        <v>116</v>
      </c>
      <c r="C348" s="196" t="s">
        <v>282</v>
      </c>
      <c r="D348" s="196" t="n">
        <f aca="false">SUM(C348*1)</f>
        <v>160000</v>
      </c>
      <c r="E348" s="197" t="n">
        <v>164.29</v>
      </c>
      <c r="F348" s="5" t="s">
        <v>57</v>
      </c>
      <c r="G348" s="198" t="n">
        <v>1.019</v>
      </c>
      <c r="H348" s="196" t="n">
        <f aca="false">SUM(D348*G348)</f>
        <v>163040</v>
      </c>
      <c r="I348" s="198" t="n">
        <v>1.0253</v>
      </c>
      <c r="J348" s="196" t="n">
        <f aca="false">SUM(D348*I348)</f>
        <v>164048</v>
      </c>
    </row>
    <row r="349" customFormat="false" ht="12.75" hidden="false" customHeight="false" outlineLevel="0" collapsed="false">
      <c r="A349" s="5" t="n">
        <v>348</v>
      </c>
      <c r="B349" s="195" t="s">
        <v>116</v>
      </c>
      <c r="C349" s="196" t="s">
        <v>282</v>
      </c>
      <c r="D349" s="196" t="n">
        <f aca="false">SUM(C349*1)</f>
        <v>160000</v>
      </c>
      <c r="E349" s="197" t="n">
        <v>164.29</v>
      </c>
      <c r="F349" s="5" t="s">
        <v>57</v>
      </c>
      <c r="G349" s="198" t="n">
        <v>1.019</v>
      </c>
      <c r="H349" s="196" t="n">
        <f aca="false">SUM(D349*G349)</f>
        <v>163040</v>
      </c>
      <c r="I349" s="198" t="n">
        <v>1.0253</v>
      </c>
      <c r="J349" s="196" t="n">
        <f aca="false">SUM(D349*I349)</f>
        <v>164048</v>
      </c>
    </row>
    <row r="350" customFormat="false" ht="12.75" hidden="false" customHeight="false" outlineLevel="0" collapsed="false">
      <c r="A350" s="5" t="n">
        <v>349</v>
      </c>
      <c r="B350" s="195" t="s">
        <v>116</v>
      </c>
      <c r="C350" s="196" t="s">
        <v>283</v>
      </c>
      <c r="D350" s="196" t="n">
        <f aca="false">SUM(C350*1)</f>
        <v>165000</v>
      </c>
      <c r="E350" s="197" t="n">
        <v>99.34</v>
      </c>
      <c r="F350" s="199" t="s">
        <v>57</v>
      </c>
      <c r="G350" s="198" t="n">
        <v>1.019</v>
      </c>
      <c r="H350" s="196" t="n">
        <f aca="false">SUM(D350*G350)</f>
        <v>168135</v>
      </c>
      <c r="I350" s="198" t="n">
        <v>1.0253</v>
      </c>
      <c r="J350" s="196" t="n">
        <f aca="false">SUM(D350*I350)</f>
        <v>169174.5</v>
      </c>
    </row>
    <row r="351" customFormat="false" ht="12.75" hidden="false" customHeight="false" outlineLevel="0" collapsed="false">
      <c r="A351" s="5" t="n">
        <v>350</v>
      </c>
      <c r="B351" s="195" t="s">
        <v>116</v>
      </c>
      <c r="C351" s="196" t="s">
        <v>284</v>
      </c>
      <c r="D351" s="196" t="n">
        <f aca="false">SUM(C351*1)</f>
        <v>175000</v>
      </c>
      <c r="E351" s="197" t="n">
        <v>164.29</v>
      </c>
      <c r="F351" s="5" t="s">
        <v>57</v>
      </c>
      <c r="G351" s="198" t="n">
        <v>1.019</v>
      </c>
      <c r="H351" s="196" t="n">
        <f aca="false">SUM(D351*G351)</f>
        <v>178325</v>
      </c>
      <c r="I351" s="198" t="n">
        <v>1.0253</v>
      </c>
      <c r="J351" s="196" t="n">
        <f aca="false">SUM(D351*I351)</f>
        <v>179427.5</v>
      </c>
    </row>
    <row r="352" customFormat="false" ht="12.75" hidden="false" customHeight="false" outlineLevel="0" collapsed="false">
      <c r="A352" s="5" t="n">
        <v>351</v>
      </c>
      <c r="B352" s="195" t="s">
        <v>116</v>
      </c>
      <c r="C352" s="196" t="s">
        <v>284</v>
      </c>
      <c r="D352" s="196" t="n">
        <f aca="false">SUM(C352*1)</f>
        <v>175000</v>
      </c>
      <c r="E352" s="197" t="n">
        <v>164.29</v>
      </c>
      <c r="F352" s="5" t="s">
        <v>57</v>
      </c>
      <c r="G352" s="198" t="n">
        <v>1.019</v>
      </c>
      <c r="H352" s="196" t="n">
        <f aca="false">SUM(D352*G352)</f>
        <v>178325</v>
      </c>
      <c r="I352" s="198" t="n">
        <v>1.0253</v>
      </c>
      <c r="J352" s="196" t="n">
        <f aca="false">SUM(D352*I352)</f>
        <v>179427.5</v>
      </c>
    </row>
    <row r="353" customFormat="false" ht="12.75" hidden="false" customHeight="false" outlineLevel="0" collapsed="false">
      <c r="A353" s="5" t="n">
        <v>352</v>
      </c>
      <c r="B353" s="195" t="s">
        <v>116</v>
      </c>
      <c r="C353" s="196" t="s">
        <v>285</v>
      </c>
      <c r="D353" s="196" t="n">
        <f aca="false">SUM(C353*1)</f>
        <v>190000</v>
      </c>
      <c r="E353" s="197" t="n">
        <v>164.29</v>
      </c>
      <c r="F353" s="5" t="s">
        <v>57</v>
      </c>
      <c r="G353" s="198" t="n">
        <v>1.019</v>
      </c>
      <c r="H353" s="196" t="n">
        <f aca="false">SUM(D353*G353)</f>
        <v>193610</v>
      </c>
      <c r="I353" s="198" t="n">
        <v>1.0253</v>
      </c>
      <c r="J353" s="196" t="n">
        <f aca="false">SUM(D353*I353)</f>
        <v>194807</v>
      </c>
    </row>
    <row r="354" customFormat="false" ht="12.75" hidden="false" customHeight="false" outlineLevel="0" collapsed="false">
      <c r="A354" s="16"/>
      <c r="B354" s="202"/>
      <c r="C354" s="203"/>
      <c r="D354" s="203" t="n">
        <f aca="false">SUM(D2:D353)</f>
        <v>25583639.62</v>
      </c>
      <c r="E354" s="204"/>
      <c r="F354" s="16"/>
      <c r="H354" s="203" t="n">
        <f aca="false">SUM(H2:H353)</f>
        <v>26363588.339084</v>
      </c>
      <c r="J354" s="205" t="n">
        <f aca="false">SUM(J2:J353)</f>
        <v>26524765.26869</v>
      </c>
    </row>
    <row r="355" customFormat="false" ht="12.75" hidden="false" customHeight="false" outlineLevel="0" collapsed="false">
      <c r="B355" s="202"/>
      <c r="C355" s="203"/>
      <c r="D355" s="203"/>
      <c r="E355" s="204"/>
      <c r="H355" s="203"/>
      <c r="J355" s="206"/>
    </row>
    <row r="356" customFormat="false" ht="13.5" hidden="false" customHeight="true" outlineLevel="0" collapsed="false">
      <c r="A356" s="5" t="n">
        <v>1</v>
      </c>
      <c r="B356" s="195" t="s">
        <v>116</v>
      </c>
      <c r="C356" s="196" t="s">
        <v>286</v>
      </c>
      <c r="D356" s="196" t="n">
        <f aca="false">SUM(C356*1)</f>
        <v>32000</v>
      </c>
      <c r="E356" s="197" t="n">
        <v>195.96</v>
      </c>
      <c r="F356" s="5" t="s">
        <v>81</v>
      </c>
      <c r="G356" s="198" t="n">
        <v>1.0297</v>
      </c>
      <c r="H356" s="196" t="n">
        <f aca="false">SUM(D356*G356)</f>
        <v>32950.4</v>
      </c>
      <c r="I356" s="198" t="n">
        <v>1.036</v>
      </c>
      <c r="J356" s="196" t="n">
        <f aca="false">SUM(D356*I356)</f>
        <v>33152</v>
      </c>
    </row>
    <row r="357" customFormat="false" ht="12.75" hidden="false" customHeight="false" outlineLevel="0" collapsed="false">
      <c r="A357" s="5" t="n">
        <v>2</v>
      </c>
      <c r="B357" s="195" t="s">
        <v>116</v>
      </c>
      <c r="C357" s="196" t="s">
        <v>287</v>
      </c>
      <c r="D357" s="196" t="n">
        <f aca="false">SUM(C357*1)</f>
        <v>35000</v>
      </c>
      <c r="E357" s="197" t="n">
        <v>195.96</v>
      </c>
      <c r="F357" s="5" t="s">
        <v>81</v>
      </c>
      <c r="G357" s="198" t="n">
        <v>1.0297</v>
      </c>
      <c r="H357" s="196" t="n">
        <f aca="false">SUM(D357*G357)</f>
        <v>36039.5</v>
      </c>
      <c r="I357" s="198" t="n">
        <v>1.036</v>
      </c>
      <c r="J357" s="196" t="n">
        <f aca="false">SUM(D357*I357)</f>
        <v>36260</v>
      </c>
    </row>
    <row r="358" customFormat="false" ht="12.75" hidden="false" customHeight="false" outlineLevel="0" collapsed="false">
      <c r="A358" s="5" t="n">
        <v>3</v>
      </c>
      <c r="B358" s="195" t="s">
        <v>116</v>
      </c>
      <c r="C358" s="196" t="s">
        <v>131</v>
      </c>
      <c r="D358" s="196" t="n">
        <f aca="false">SUM(C358*1)</f>
        <v>38000</v>
      </c>
      <c r="E358" s="197" t="n">
        <v>195.96</v>
      </c>
      <c r="F358" s="5" t="s">
        <v>81</v>
      </c>
      <c r="G358" s="198" t="n">
        <v>1.0297</v>
      </c>
      <c r="H358" s="196" t="n">
        <f aca="false">SUM(D358*G358)</f>
        <v>39128.6</v>
      </c>
      <c r="I358" s="198" t="n">
        <v>1.036</v>
      </c>
      <c r="J358" s="196" t="n">
        <f aca="false">SUM(D358*I358)</f>
        <v>39368</v>
      </c>
    </row>
    <row r="359" customFormat="false" ht="12.75" hidden="false" customHeight="false" outlineLevel="0" collapsed="false">
      <c r="A359" s="5" t="n">
        <v>4</v>
      </c>
      <c r="B359" s="195" t="s">
        <v>116</v>
      </c>
      <c r="C359" s="196" t="s">
        <v>133</v>
      </c>
      <c r="D359" s="196" t="n">
        <f aca="false">SUM(C359*1)</f>
        <v>40000</v>
      </c>
      <c r="E359" s="197" t="n">
        <v>195.96</v>
      </c>
      <c r="F359" s="5" t="s">
        <v>81</v>
      </c>
      <c r="G359" s="198" t="n">
        <v>1.0223</v>
      </c>
      <c r="H359" s="196" t="n">
        <f aca="false">SUM(D359*G359)</f>
        <v>40892</v>
      </c>
      <c r="I359" s="198" t="n">
        <v>1.0286</v>
      </c>
      <c r="J359" s="196" t="n">
        <f aca="false">SUM(D359*I359)</f>
        <v>41144</v>
      </c>
    </row>
    <row r="360" customFormat="false" ht="12.75" hidden="false" customHeight="false" outlineLevel="0" collapsed="false">
      <c r="A360" s="5" t="n">
        <v>5</v>
      </c>
      <c r="B360" s="195" t="s">
        <v>116</v>
      </c>
      <c r="C360" s="196" t="s">
        <v>133</v>
      </c>
      <c r="D360" s="196" t="n">
        <f aca="false">SUM(C360*1)</f>
        <v>40000</v>
      </c>
      <c r="E360" s="197" t="n">
        <v>195.96</v>
      </c>
      <c r="F360" s="5" t="s">
        <v>81</v>
      </c>
      <c r="G360" s="198" t="n">
        <v>1.0223</v>
      </c>
      <c r="H360" s="196" t="n">
        <f aca="false">SUM(D360*G360)</f>
        <v>40892</v>
      </c>
      <c r="I360" s="198" t="n">
        <v>1.0286</v>
      </c>
      <c r="J360" s="196" t="n">
        <f aca="false">SUM(D360*I360)</f>
        <v>41144</v>
      </c>
    </row>
    <row r="361" customFormat="false" ht="12.75" hidden="false" customHeight="false" outlineLevel="0" collapsed="false">
      <c r="A361" s="5" t="n">
        <v>6</v>
      </c>
      <c r="B361" s="195" t="s">
        <v>116</v>
      </c>
      <c r="C361" s="196" t="s">
        <v>288</v>
      </c>
      <c r="D361" s="196" t="n">
        <f aca="false">SUM(C361*1)</f>
        <v>40257.04</v>
      </c>
      <c r="E361" s="197" t="n">
        <v>195.96</v>
      </c>
      <c r="F361" s="5" t="s">
        <v>81</v>
      </c>
      <c r="G361" s="198" t="n">
        <v>1.0223</v>
      </c>
      <c r="H361" s="196" t="n">
        <f aca="false">SUM(D361*G361)</f>
        <v>41154.771992</v>
      </c>
      <c r="I361" s="198" t="n">
        <v>1.0286</v>
      </c>
      <c r="J361" s="196" t="n">
        <f aca="false">SUM(D361*I361)</f>
        <v>41408.391344</v>
      </c>
    </row>
    <row r="362" customFormat="false" ht="12.75" hidden="false" customHeight="false" outlineLevel="0" collapsed="false">
      <c r="A362" s="5" t="n">
        <v>7</v>
      </c>
      <c r="B362" s="195" t="s">
        <v>116</v>
      </c>
      <c r="C362" s="196" t="s">
        <v>289</v>
      </c>
      <c r="D362" s="196" t="n">
        <f aca="false">SUM(C362*1)</f>
        <v>43760</v>
      </c>
      <c r="E362" s="197" t="n">
        <v>195.96</v>
      </c>
      <c r="F362" s="5" t="s">
        <v>81</v>
      </c>
      <c r="G362" s="198" t="n">
        <v>1.0223</v>
      </c>
      <c r="H362" s="196" t="n">
        <f aca="false">SUM(D362*G362)</f>
        <v>44735.848</v>
      </c>
      <c r="I362" s="198" t="n">
        <v>1.0286</v>
      </c>
      <c r="J362" s="196" t="n">
        <f aca="false">SUM(D362*I362)</f>
        <v>45011.536</v>
      </c>
    </row>
    <row r="363" customFormat="false" ht="12.75" hidden="false" customHeight="false" outlineLevel="0" collapsed="false">
      <c r="A363" s="5" t="n">
        <v>8</v>
      </c>
      <c r="B363" s="195" t="s">
        <v>116</v>
      </c>
      <c r="C363" s="196" t="s">
        <v>147</v>
      </c>
      <c r="D363" s="196" t="n">
        <f aca="false">SUM(C363*1)</f>
        <v>44004</v>
      </c>
      <c r="E363" s="197" t="n">
        <v>195.96</v>
      </c>
      <c r="F363" s="5" t="s">
        <v>81</v>
      </c>
      <c r="G363" s="198" t="n">
        <v>1.0223</v>
      </c>
      <c r="H363" s="196" t="n">
        <f aca="false">SUM(D363*G363)</f>
        <v>44985.2892</v>
      </c>
      <c r="I363" s="198" t="n">
        <v>1.0286</v>
      </c>
      <c r="J363" s="196" t="n">
        <f aca="false">SUM(D363*I363)</f>
        <v>45262.5144</v>
      </c>
    </row>
    <row r="364" customFormat="false" ht="12.75" hidden="false" customHeight="false" outlineLevel="0" collapsed="false">
      <c r="A364" s="5" t="n">
        <v>9</v>
      </c>
      <c r="B364" s="195" t="s">
        <v>116</v>
      </c>
      <c r="C364" s="196" t="s">
        <v>147</v>
      </c>
      <c r="D364" s="196" t="n">
        <f aca="false">SUM(C364*1)</f>
        <v>44004</v>
      </c>
      <c r="E364" s="197" t="n">
        <v>195.96</v>
      </c>
      <c r="F364" s="5" t="s">
        <v>81</v>
      </c>
      <c r="G364" s="198" t="n">
        <v>1.0223</v>
      </c>
      <c r="H364" s="196" t="n">
        <f aca="false">SUM(D364*G364)</f>
        <v>44985.2892</v>
      </c>
      <c r="I364" s="198" t="n">
        <v>1.0286</v>
      </c>
      <c r="J364" s="196" t="n">
        <f aca="false">SUM(D364*I364)</f>
        <v>45262.5144</v>
      </c>
    </row>
    <row r="365" customFormat="false" ht="12.75" hidden="false" customHeight="false" outlineLevel="0" collapsed="false">
      <c r="A365" s="5" t="n">
        <v>10</v>
      </c>
      <c r="B365" s="195" t="s">
        <v>116</v>
      </c>
      <c r="C365" s="196" t="s">
        <v>150</v>
      </c>
      <c r="D365" s="196" t="n">
        <f aca="false">SUM(C365*1)</f>
        <v>45000</v>
      </c>
      <c r="E365" s="197" t="n">
        <v>195.96</v>
      </c>
      <c r="F365" s="5" t="s">
        <v>81</v>
      </c>
      <c r="G365" s="198" t="n">
        <v>1.0223</v>
      </c>
      <c r="H365" s="196" t="n">
        <f aca="false">SUM(D365*G365)</f>
        <v>46003.5</v>
      </c>
      <c r="I365" s="198" t="n">
        <v>1.0286</v>
      </c>
      <c r="J365" s="196" t="n">
        <f aca="false">SUM(D365*I365)</f>
        <v>46287</v>
      </c>
    </row>
    <row r="366" customFormat="false" ht="12.75" hidden="false" customHeight="false" outlineLevel="0" collapsed="false">
      <c r="A366" s="5" t="n">
        <v>11</v>
      </c>
      <c r="B366" s="195" t="s">
        <v>116</v>
      </c>
      <c r="C366" s="196" t="s">
        <v>153</v>
      </c>
      <c r="D366" s="196" t="n">
        <f aca="false">SUM(C366*1)</f>
        <v>46000</v>
      </c>
      <c r="E366" s="197" t="n">
        <v>195.96</v>
      </c>
      <c r="F366" s="5" t="s">
        <v>81</v>
      </c>
      <c r="G366" s="198" t="n">
        <v>1.0223</v>
      </c>
      <c r="H366" s="196" t="n">
        <f aca="false">SUM(D366*G366)</f>
        <v>47025.8</v>
      </c>
      <c r="I366" s="198" t="n">
        <v>1.0286</v>
      </c>
      <c r="J366" s="196" t="n">
        <f aca="false">SUM(D366*I366)</f>
        <v>47315.6</v>
      </c>
    </row>
    <row r="367" customFormat="false" ht="12.75" hidden="false" customHeight="false" outlineLevel="0" collapsed="false">
      <c r="A367" s="5" t="n">
        <v>12</v>
      </c>
      <c r="B367" s="195" t="s">
        <v>116</v>
      </c>
      <c r="C367" s="196" t="s">
        <v>153</v>
      </c>
      <c r="D367" s="196" t="n">
        <f aca="false">SUM(C367*1)</f>
        <v>46000</v>
      </c>
      <c r="E367" s="197" t="n">
        <v>195.96</v>
      </c>
      <c r="F367" s="5" t="s">
        <v>81</v>
      </c>
      <c r="G367" s="198" t="n">
        <v>1.0223</v>
      </c>
      <c r="H367" s="196" t="n">
        <f aca="false">SUM(D367*G367)</f>
        <v>47025.8</v>
      </c>
      <c r="I367" s="198" t="n">
        <v>1.0286</v>
      </c>
      <c r="J367" s="196" t="n">
        <f aca="false">SUM(D367*I367)</f>
        <v>47315.6</v>
      </c>
    </row>
    <row r="368" customFormat="false" ht="12.75" hidden="false" customHeight="false" outlineLevel="0" collapsed="false">
      <c r="A368" s="5" t="n">
        <v>13</v>
      </c>
      <c r="B368" s="195" t="s">
        <v>116</v>
      </c>
      <c r="C368" s="196" t="s">
        <v>158</v>
      </c>
      <c r="D368" s="196" t="n">
        <f aca="false">SUM(C368*1)</f>
        <v>47500</v>
      </c>
      <c r="E368" s="197" t="n">
        <v>195.96</v>
      </c>
      <c r="F368" s="5" t="s">
        <v>81</v>
      </c>
      <c r="G368" s="198" t="n">
        <v>1.0223</v>
      </c>
      <c r="H368" s="196" t="n">
        <f aca="false">SUM(D368*G368)</f>
        <v>48559.25</v>
      </c>
      <c r="I368" s="198" t="n">
        <v>1.0286</v>
      </c>
      <c r="J368" s="196" t="n">
        <f aca="false">SUM(D368*I368)</f>
        <v>48858.5</v>
      </c>
    </row>
    <row r="369" customFormat="false" ht="12.75" hidden="false" customHeight="false" outlineLevel="0" collapsed="false">
      <c r="A369" s="5" t="n">
        <v>14</v>
      </c>
      <c r="B369" s="195" t="s">
        <v>116</v>
      </c>
      <c r="C369" s="196" t="s">
        <v>160</v>
      </c>
      <c r="D369" s="196" t="n">
        <f aca="false">SUM(C369*1)</f>
        <v>48000</v>
      </c>
      <c r="E369" s="197" t="n">
        <v>195.96</v>
      </c>
      <c r="F369" s="5" t="s">
        <v>81</v>
      </c>
      <c r="G369" s="198" t="n">
        <v>1.0223</v>
      </c>
      <c r="H369" s="196" t="n">
        <f aca="false">SUM(D369*G369)</f>
        <v>49070.4</v>
      </c>
      <c r="I369" s="198" t="n">
        <v>1.0286</v>
      </c>
      <c r="J369" s="196" t="n">
        <f aca="false">SUM(D369*I369)</f>
        <v>49372.8</v>
      </c>
    </row>
    <row r="370" customFormat="false" ht="12.75" hidden="false" customHeight="false" outlineLevel="0" collapsed="false">
      <c r="A370" s="5" t="n">
        <v>15</v>
      </c>
      <c r="B370" s="195" t="s">
        <v>116</v>
      </c>
      <c r="C370" s="196" t="s">
        <v>290</v>
      </c>
      <c r="D370" s="196" t="n">
        <f aca="false">SUM(C370*1)</f>
        <v>48621</v>
      </c>
      <c r="E370" s="197" t="n">
        <v>195.96</v>
      </c>
      <c r="F370" s="5" t="s">
        <v>81</v>
      </c>
      <c r="G370" s="198" t="n">
        <v>1.0223</v>
      </c>
      <c r="H370" s="196" t="n">
        <f aca="false">SUM(D370*G370)</f>
        <v>49705.2483</v>
      </c>
      <c r="I370" s="198" t="n">
        <v>1.0286</v>
      </c>
      <c r="J370" s="196" t="n">
        <f aca="false">SUM(D370*I370)</f>
        <v>50011.5606</v>
      </c>
    </row>
    <row r="371" customFormat="false" ht="12.75" hidden="false" customHeight="false" outlineLevel="0" collapsed="false">
      <c r="A371" s="5" t="n">
        <v>16</v>
      </c>
      <c r="B371" s="195" t="s">
        <v>116</v>
      </c>
      <c r="C371" s="196" t="s">
        <v>291</v>
      </c>
      <c r="D371" s="196" t="n">
        <f aca="false">SUM(C371*1)</f>
        <v>49199.96</v>
      </c>
      <c r="E371" s="197" t="n">
        <v>195.96</v>
      </c>
      <c r="F371" s="5" t="s">
        <v>81</v>
      </c>
      <c r="G371" s="198" t="n">
        <v>1.0223</v>
      </c>
      <c r="H371" s="196" t="n">
        <f aca="false">SUM(D371*G371)</f>
        <v>50297.119108</v>
      </c>
      <c r="I371" s="198" t="n">
        <v>1.0286</v>
      </c>
      <c r="J371" s="196" t="n">
        <f aca="false">SUM(D371*I371)</f>
        <v>50607.078856</v>
      </c>
    </row>
    <row r="372" customFormat="false" ht="12.75" hidden="false" customHeight="false" outlineLevel="0" collapsed="false">
      <c r="A372" s="5" t="n">
        <v>17</v>
      </c>
      <c r="B372" s="195" t="s">
        <v>116</v>
      </c>
      <c r="C372" s="196" t="s">
        <v>164</v>
      </c>
      <c r="D372" s="196" t="n">
        <f aca="false">SUM(C372*1)</f>
        <v>50000</v>
      </c>
      <c r="E372" s="197" t="n">
        <v>195.96</v>
      </c>
      <c r="F372" s="5" t="s">
        <v>81</v>
      </c>
      <c r="G372" s="198" t="n">
        <v>1.0223</v>
      </c>
      <c r="H372" s="196" t="n">
        <f aca="false">SUM(D372*G372)</f>
        <v>51115</v>
      </c>
      <c r="I372" s="198" t="n">
        <v>1.0286</v>
      </c>
      <c r="J372" s="196" t="n">
        <f aca="false">SUM(D372*I372)</f>
        <v>51430</v>
      </c>
    </row>
    <row r="373" customFormat="false" ht="12.75" hidden="false" customHeight="false" outlineLevel="0" collapsed="false">
      <c r="A373" s="5" t="n">
        <v>18</v>
      </c>
      <c r="B373" s="195" t="s">
        <v>116</v>
      </c>
      <c r="C373" s="196" t="s">
        <v>292</v>
      </c>
      <c r="D373" s="196" t="n">
        <f aca="false">SUM(C373*1)</f>
        <v>50470</v>
      </c>
      <c r="E373" s="197" t="n">
        <v>195.96</v>
      </c>
      <c r="F373" s="5" t="s">
        <v>81</v>
      </c>
      <c r="G373" s="198" t="n">
        <v>1.0223</v>
      </c>
      <c r="H373" s="196" t="n">
        <f aca="false">SUM(D373*G373)</f>
        <v>51595.481</v>
      </c>
      <c r="I373" s="198" t="n">
        <v>1.0286</v>
      </c>
      <c r="J373" s="196" t="n">
        <f aca="false">SUM(D373*I373)</f>
        <v>51913.442</v>
      </c>
    </row>
    <row r="374" customFormat="false" ht="12.75" hidden="false" customHeight="false" outlineLevel="0" collapsed="false">
      <c r="A374" s="5" t="n">
        <v>19</v>
      </c>
      <c r="B374" s="195" t="s">
        <v>116</v>
      </c>
      <c r="C374" s="196" t="s">
        <v>167</v>
      </c>
      <c r="D374" s="196" t="n">
        <f aca="false">SUM(C374*1)</f>
        <v>51000</v>
      </c>
      <c r="E374" s="197" t="n">
        <v>195.96</v>
      </c>
      <c r="F374" s="5" t="s">
        <v>81</v>
      </c>
      <c r="G374" s="198" t="n">
        <v>1.0223</v>
      </c>
      <c r="H374" s="196" t="n">
        <f aca="false">SUM(D374*G374)</f>
        <v>52137.3</v>
      </c>
      <c r="I374" s="198" t="n">
        <v>1.0286</v>
      </c>
      <c r="J374" s="196" t="n">
        <f aca="false">SUM(D374*I374)</f>
        <v>52458.6</v>
      </c>
    </row>
    <row r="375" customFormat="false" ht="12.75" hidden="false" customHeight="false" outlineLevel="0" collapsed="false">
      <c r="A375" s="5" t="n">
        <v>20</v>
      </c>
      <c r="B375" s="195" t="s">
        <v>116</v>
      </c>
      <c r="C375" s="196" t="s">
        <v>178</v>
      </c>
      <c r="D375" s="196" t="n">
        <f aca="false">SUM(C375*1)</f>
        <v>55000</v>
      </c>
      <c r="E375" s="197" t="n">
        <v>195.96</v>
      </c>
      <c r="F375" s="5" t="s">
        <v>81</v>
      </c>
      <c r="G375" s="198" t="n">
        <v>1.0223</v>
      </c>
      <c r="H375" s="196" t="n">
        <f aca="false">SUM(D375*G375)</f>
        <v>56226.5</v>
      </c>
      <c r="I375" s="198" t="n">
        <v>1.0286</v>
      </c>
      <c r="J375" s="196" t="n">
        <f aca="false">SUM(D375*I375)</f>
        <v>56573</v>
      </c>
    </row>
    <row r="376" customFormat="false" ht="12.75" hidden="false" customHeight="false" outlineLevel="0" collapsed="false">
      <c r="A376" s="5" t="n">
        <v>21</v>
      </c>
      <c r="B376" s="195" t="s">
        <v>116</v>
      </c>
      <c r="C376" s="196" t="s">
        <v>183</v>
      </c>
      <c r="D376" s="196" t="n">
        <f aca="false">SUM(C376*1)</f>
        <v>57500</v>
      </c>
      <c r="E376" s="197" t="n">
        <v>195.96</v>
      </c>
      <c r="F376" s="5" t="s">
        <v>81</v>
      </c>
      <c r="G376" s="198" t="n">
        <v>1.0223</v>
      </c>
      <c r="H376" s="196" t="n">
        <f aca="false">SUM(D376*G376)</f>
        <v>58782.25</v>
      </c>
      <c r="I376" s="198" t="n">
        <v>1.0286</v>
      </c>
      <c r="J376" s="196" t="n">
        <f aca="false">SUM(D376*I376)</f>
        <v>59144.5</v>
      </c>
    </row>
    <row r="377" customFormat="false" ht="12.75" hidden="false" customHeight="false" outlineLevel="0" collapsed="false">
      <c r="A377" s="5" t="n">
        <v>22</v>
      </c>
      <c r="B377" s="195" t="s">
        <v>116</v>
      </c>
      <c r="C377" s="196" t="s">
        <v>186</v>
      </c>
      <c r="D377" s="196" t="n">
        <f aca="false">SUM(C377*1)</f>
        <v>58008</v>
      </c>
      <c r="E377" s="197" t="n">
        <v>195.96</v>
      </c>
      <c r="F377" s="5" t="s">
        <v>81</v>
      </c>
      <c r="G377" s="198" t="n">
        <v>1.0223</v>
      </c>
      <c r="H377" s="196" t="n">
        <f aca="false">SUM(D377*G377)</f>
        <v>59301.5784</v>
      </c>
      <c r="I377" s="198" t="n">
        <v>1.0286</v>
      </c>
      <c r="J377" s="196" t="n">
        <f aca="false">SUM(D377*I377)</f>
        <v>59667.0288</v>
      </c>
    </row>
    <row r="378" customFormat="false" ht="12.75" hidden="false" customHeight="false" outlineLevel="0" collapsed="false">
      <c r="A378" s="5" t="n">
        <v>23</v>
      </c>
      <c r="B378" s="195" t="s">
        <v>116</v>
      </c>
      <c r="C378" s="196" t="s">
        <v>188</v>
      </c>
      <c r="D378" s="196" t="n">
        <f aca="false">SUM(C378*1)</f>
        <v>59000</v>
      </c>
      <c r="E378" s="197" t="n">
        <v>195.96</v>
      </c>
      <c r="F378" s="5" t="s">
        <v>81</v>
      </c>
      <c r="G378" s="198" t="n">
        <v>1.0223</v>
      </c>
      <c r="H378" s="196" t="n">
        <f aca="false">SUM(D378*G378)</f>
        <v>60315.7</v>
      </c>
      <c r="I378" s="198" t="n">
        <v>1.0286</v>
      </c>
      <c r="J378" s="196" t="n">
        <f aca="false">SUM(D378*I378)</f>
        <v>60687.4</v>
      </c>
    </row>
    <row r="379" customFormat="false" ht="12.75" hidden="false" customHeight="false" outlineLevel="0" collapsed="false">
      <c r="A379" s="5" t="n">
        <v>24</v>
      </c>
      <c r="B379" s="195" t="s">
        <v>116</v>
      </c>
      <c r="C379" s="196" t="s">
        <v>188</v>
      </c>
      <c r="D379" s="196" t="n">
        <f aca="false">SUM(C379*1)</f>
        <v>59000</v>
      </c>
      <c r="E379" s="197" t="n">
        <v>195.96</v>
      </c>
      <c r="F379" s="5" t="s">
        <v>81</v>
      </c>
      <c r="G379" s="198" t="n">
        <v>1.0223</v>
      </c>
      <c r="H379" s="196" t="n">
        <f aca="false">SUM(D379*G379)</f>
        <v>60315.7</v>
      </c>
      <c r="I379" s="198" t="n">
        <v>1.0286</v>
      </c>
      <c r="J379" s="196" t="n">
        <f aca="false">SUM(D379*I379)</f>
        <v>60687.4</v>
      </c>
    </row>
    <row r="380" customFormat="false" ht="12.75" hidden="false" customHeight="false" outlineLevel="0" collapsed="false">
      <c r="A380" s="5" t="n">
        <v>25</v>
      </c>
      <c r="B380" s="195" t="s">
        <v>116</v>
      </c>
      <c r="C380" s="196" t="s">
        <v>293</v>
      </c>
      <c r="D380" s="196" t="n">
        <f aca="false">SUM(C380*1)</f>
        <v>59008</v>
      </c>
      <c r="E380" s="197" t="n">
        <v>195.96</v>
      </c>
      <c r="F380" s="5" t="s">
        <v>81</v>
      </c>
      <c r="G380" s="198" t="n">
        <v>1.0223</v>
      </c>
      <c r="H380" s="196" t="n">
        <f aca="false">SUM(D380*G380)</f>
        <v>60323.8784</v>
      </c>
      <c r="I380" s="198" t="n">
        <v>1.0286</v>
      </c>
      <c r="J380" s="196" t="n">
        <f aca="false">SUM(D380*I380)</f>
        <v>60695.6288</v>
      </c>
    </row>
    <row r="381" customFormat="false" ht="12.75" hidden="false" customHeight="false" outlineLevel="0" collapsed="false">
      <c r="A381" s="5" t="n">
        <v>26</v>
      </c>
      <c r="B381" s="195" t="s">
        <v>116</v>
      </c>
      <c r="C381" s="196" t="s">
        <v>294</v>
      </c>
      <c r="D381" s="196" t="n">
        <f aca="false">SUM(C381*1)</f>
        <v>59300</v>
      </c>
      <c r="E381" s="197" t="n">
        <v>195.96</v>
      </c>
      <c r="F381" s="5" t="s">
        <v>81</v>
      </c>
      <c r="G381" s="198" t="n">
        <v>1.0223</v>
      </c>
      <c r="H381" s="196" t="n">
        <f aca="false">SUM(D381*G381)</f>
        <v>60622.39</v>
      </c>
      <c r="I381" s="198" t="n">
        <v>1.0286</v>
      </c>
      <c r="J381" s="196" t="n">
        <f aca="false">SUM(D381*I381)</f>
        <v>60995.98</v>
      </c>
    </row>
    <row r="382" customFormat="false" ht="12.75" hidden="false" customHeight="false" outlineLevel="0" collapsed="false">
      <c r="A382" s="5" t="n">
        <v>27</v>
      </c>
      <c r="B382" s="195" t="s">
        <v>116</v>
      </c>
      <c r="C382" s="196" t="s">
        <v>190</v>
      </c>
      <c r="D382" s="196" t="n">
        <f aca="false">SUM(C382*1)</f>
        <v>60000</v>
      </c>
      <c r="E382" s="197" t="n">
        <v>195.96</v>
      </c>
      <c r="F382" s="5" t="s">
        <v>81</v>
      </c>
      <c r="G382" s="198" t="n">
        <v>1.0209</v>
      </c>
      <c r="H382" s="196" t="n">
        <f aca="false">SUM(D382*G382)</f>
        <v>61254</v>
      </c>
      <c r="I382" s="198" t="n">
        <v>1.0272</v>
      </c>
      <c r="J382" s="196" t="n">
        <f aca="false">SUM(D382*I382)</f>
        <v>61632</v>
      </c>
    </row>
    <row r="383" customFormat="false" ht="12.75" hidden="false" customHeight="false" outlineLevel="0" collapsed="false">
      <c r="A383" s="5" t="n">
        <v>28</v>
      </c>
      <c r="B383" s="195" t="s">
        <v>116</v>
      </c>
      <c r="C383" s="196" t="s">
        <v>190</v>
      </c>
      <c r="D383" s="196" t="n">
        <f aca="false">SUM(C383*1)</f>
        <v>60000</v>
      </c>
      <c r="E383" s="197" t="n">
        <v>195.96</v>
      </c>
      <c r="F383" s="5" t="s">
        <v>81</v>
      </c>
      <c r="G383" s="198" t="n">
        <v>1.0209</v>
      </c>
      <c r="H383" s="196" t="n">
        <f aca="false">SUM(D383*G383)</f>
        <v>61254</v>
      </c>
      <c r="I383" s="198" t="n">
        <v>1.0272</v>
      </c>
      <c r="J383" s="196" t="n">
        <f aca="false">SUM(D383*I383)</f>
        <v>61632</v>
      </c>
    </row>
    <row r="384" customFormat="false" ht="12.75" hidden="false" customHeight="false" outlineLevel="0" collapsed="false">
      <c r="A384" s="5" t="n">
        <v>29</v>
      </c>
      <c r="B384" s="195" t="s">
        <v>116</v>
      </c>
      <c r="C384" s="196" t="s">
        <v>190</v>
      </c>
      <c r="D384" s="196" t="n">
        <f aca="false">SUM(C384*1)</f>
        <v>60000</v>
      </c>
      <c r="E384" s="197" t="n">
        <v>195.96</v>
      </c>
      <c r="F384" s="5" t="s">
        <v>81</v>
      </c>
      <c r="G384" s="198" t="n">
        <v>1.0209</v>
      </c>
      <c r="H384" s="196" t="n">
        <f aca="false">SUM(D384*G384)</f>
        <v>61254</v>
      </c>
      <c r="I384" s="198" t="n">
        <v>1.0272</v>
      </c>
      <c r="J384" s="196" t="n">
        <f aca="false">SUM(D384*I384)</f>
        <v>61632</v>
      </c>
    </row>
    <row r="385" customFormat="false" ht="12.75" hidden="false" customHeight="false" outlineLevel="0" collapsed="false">
      <c r="A385" s="5" t="n">
        <v>30</v>
      </c>
      <c r="B385" s="195" t="s">
        <v>116</v>
      </c>
      <c r="C385" s="196" t="s">
        <v>295</v>
      </c>
      <c r="D385" s="196" t="n">
        <f aca="false">SUM(C385*1)</f>
        <v>61750</v>
      </c>
      <c r="E385" s="197" t="n">
        <v>195.96</v>
      </c>
      <c r="F385" s="5" t="s">
        <v>81</v>
      </c>
      <c r="G385" s="198" t="n">
        <v>1.0209</v>
      </c>
      <c r="H385" s="196" t="n">
        <f aca="false">SUM(D385*G385)</f>
        <v>63040.575</v>
      </c>
      <c r="I385" s="198" t="n">
        <v>1.0272</v>
      </c>
      <c r="J385" s="196" t="n">
        <f aca="false">SUM(D385*I385)</f>
        <v>63429.6</v>
      </c>
    </row>
    <row r="386" customFormat="false" ht="12.75" hidden="false" customHeight="false" outlineLevel="0" collapsed="false">
      <c r="A386" s="5" t="n">
        <v>31</v>
      </c>
      <c r="B386" s="195" t="s">
        <v>116</v>
      </c>
      <c r="C386" s="196" t="s">
        <v>195</v>
      </c>
      <c r="D386" s="196" t="n">
        <f aca="false">SUM(C386*1)</f>
        <v>62000</v>
      </c>
      <c r="E386" s="197" t="n">
        <v>195.96</v>
      </c>
      <c r="F386" s="5" t="s">
        <v>81</v>
      </c>
      <c r="G386" s="198" t="n">
        <v>1.0209</v>
      </c>
      <c r="H386" s="196" t="n">
        <f aca="false">SUM(D386*G386)</f>
        <v>63295.8</v>
      </c>
      <c r="I386" s="198" t="n">
        <v>1.0272</v>
      </c>
      <c r="J386" s="196" t="n">
        <f aca="false">SUM(D386*I386)</f>
        <v>63686.4</v>
      </c>
    </row>
    <row r="387" customFormat="false" ht="12.75" hidden="false" customHeight="false" outlineLevel="0" collapsed="false">
      <c r="A387" s="5" t="n">
        <v>32</v>
      </c>
      <c r="B387" s="195" t="s">
        <v>116</v>
      </c>
      <c r="C387" s="196" t="s">
        <v>195</v>
      </c>
      <c r="D387" s="196" t="n">
        <f aca="false">SUM(C387*1)</f>
        <v>62000</v>
      </c>
      <c r="E387" s="197" t="n">
        <v>195.96</v>
      </c>
      <c r="F387" s="5" t="s">
        <v>81</v>
      </c>
      <c r="G387" s="198" t="n">
        <v>1.0209</v>
      </c>
      <c r="H387" s="196" t="n">
        <f aca="false">SUM(D387*G387)</f>
        <v>63295.8</v>
      </c>
      <c r="I387" s="198" t="n">
        <v>1.0272</v>
      </c>
      <c r="J387" s="196" t="n">
        <f aca="false">SUM(D387*I387)</f>
        <v>63686.4</v>
      </c>
    </row>
    <row r="388" customFormat="false" ht="12.75" hidden="false" customHeight="false" outlineLevel="0" collapsed="false">
      <c r="A388" s="5" t="n">
        <v>33</v>
      </c>
      <c r="B388" s="195" t="s">
        <v>116</v>
      </c>
      <c r="C388" s="196" t="s">
        <v>296</v>
      </c>
      <c r="D388" s="196" t="n">
        <f aca="false">SUM(C388*1)</f>
        <v>64008</v>
      </c>
      <c r="E388" s="197" t="n">
        <v>195.96</v>
      </c>
      <c r="F388" s="5" t="s">
        <v>81</v>
      </c>
      <c r="G388" s="198" t="n">
        <v>1.0209</v>
      </c>
      <c r="H388" s="196" t="n">
        <f aca="false">SUM(D388*G388)</f>
        <v>65345.7672</v>
      </c>
      <c r="I388" s="198" t="n">
        <v>1.0272</v>
      </c>
      <c r="J388" s="196" t="n">
        <f aca="false">SUM(D388*I388)</f>
        <v>65749.0176</v>
      </c>
    </row>
    <row r="389" customFormat="false" ht="12.75" hidden="false" customHeight="false" outlineLevel="0" collapsed="false">
      <c r="A389" s="5" t="n">
        <v>34</v>
      </c>
      <c r="B389" s="195" t="s">
        <v>116</v>
      </c>
      <c r="C389" s="196" t="s">
        <v>296</v>
      </c>
      <c r="D389" s="196" t="n">
        <f aca="false">SUM(C389*1)</f>
        <v>64008</v>
      </c>
      <c r="E389" s="197" t="n">
        <v>195.96</v>
      </c>
      <c r="F389" s="5" t="s">
        <v>81</v>
      </c>
      <c r="G389" s="198" t="n">
        <v>1.0209</v>
      </c>
      <c r="H389" s="196" t="n">
        <f aca="false">SUM(D389*G389)</f>
        <v>65345.7672</v>
      </c>
      <c r="I389" s="198" t="n">
        <v>1.0272</v>
      </c>
      <c r="J389" s="196" t="n">
        <f aca="false">SUM(D389*I389)</f>
        <v>65749.0176</v>
      </c>
    </row>
    <row r="390" customFormat="false" ht="12.75" hidden="false" customHeight="false" outlineLevel="0" collapsed="false">
      <c r="A390" s="5" t="n">
        <v>35</v>
      </c>
      <c r="B390" s="195" t="s">
        <v>116</v>
      </c>
      <c r="C390" s="196" t="s">
        <v>297</v>
      </c>
      <c r="D390" s="196" t="n">
        <f aca="false">SUM(C390*1)</f>
        <v>64999.96</v>
      </c>
      <c r="E390" s="197" t="n">
        <v>195.96</v>
      </c>
      <c r="F390" s="5" t="s">
        <v>81</v>
      </c>
      <c r="G390" s="198" t="n">
        <v>1.0209</v>
      </c>
      <c r="H390" s="196" t="n">
        <f aca="false">SUM(D390*G390)</f>
        <v>66358.459164</v>
      </c>
      <c r="I390" s="198" t="n">
        <v>1.0272</v>
      </c>
      <c r="J390" s="196" t="n">
        <f aca="false">SUM(D390*I390)</f>
        <v>66767.958912</v>
      </c>
    </row>
    <row r="391" customFormat="false" ht="12.75" hidden="false" customHeight="false" outlineLevel="0" collapsed="false">
      <c r="A391" s="5" t="n">
        <v>36</v>
      </c>
      <c r="B391" s="195" t="s">
        <v>116</v>
      </c>
      <c r="C391" s="196" t="s">
        <v>201</v>
      </c>
      <c r="D391" s="196" t="n">
        <f aca="false">SUM(C391*1)</f>
        <v>65000</v>
      </c>
      <c r="E391" s="197" t="n">
        <v>195.96</v>
      </c>
      <c r="F391" s="5" t="s">
        <v>81</v>
      </c>
      <c r="G391" s="198" t="n">
        <v>1.0209</v>
      </c>
      <c r="H391" s="196" t="n">
        <f aca="false">SUM(D391*G391)</f>
        <v>66358.5</v>
      </c>
      <c r="I391" s="198" t="n">
        <v>1.0272</v>
      </c>
      <c r="J391" s="196" t="n">
        <f aca="false">SUM(D391*I391)</f>
        <v>66768</v>
      </c>
    </row>
    <row r="392" customFormat="false" ht="12.75" hidden="false" customHeight="false" outlineLevel="0" collapsed="false">
      <c r="A392" s="5" t="n">
        <v>37</v>
      </c>
      <c r="B392" s="195" t="s">
        <v>116</v>
      </c>
      <c r="C392" s="196" t="s">
        <v>201</v>
      </c>
      <c r="D392" s="196" t="n">
        <f aca="false">SUM(C392*1)</f>
        <v>65000</v>
      </c>
      <c r="E392" s="197" t="n">
        <v>195.96</v>
      </c>
      <c r="F392" s="5" t="s">
        <v>81</v>
      </c>
      <c r="G392" s="198" t="n">
        <v>1.0209</v>
      </c>
      <c r="H392" s="196" t="n">
        <f aca="false">SUM(D392*G392)</f>
        <v>66358.5</v>
      </c>
      <c r="I392" s="198" t="n">
        <v>1.0272</v>
      </c>
      <c r="J392" s="196" t="n">
        <f aca="false">SUM(D392*I392)</f>
        <v>66768</v>
      </c>
    </row>
    <row r="393" customFormat="false" ht="12.75" hidden="false" customHeight="false" outlineLevel="0" collapsed="false">
      <c r="A393" s="5" t="n">
        <v>38</v>
      </c>
      <c r="B393" s="195" t="s">
        <v>116</v>
      </c>
      <c r="C393" s="196" t="s">
        <v>298</v>
      </c>
      <c r="D393" s="196" t="n">
        <f aca="false">SUM(C393*1)</f>
        <v>66000</v>
      </c>
      <c r="E393" s="197" t="n">
        <v>195.96</v>
      </c>
      <c r="F393" s="5" t="s">
        <v>81</v>
      </c>
      <c r="G393" s="198" t="n">
        <v>1.0209</v>
      </c>
      <c r="H393" s="196" t="n">
        <f aca="false">SUM(D393*G393)</f>
        <v>67379.4</v>
      </c>
      <c r="I393" s="198" t="n">
        <v>1.0272</v>
      </c>
      <c r="J393" s="196" t="n">
        <f aca="false">SUM(D393*I393)</f>
        <v>67795.2</v>
      </c>
    </row>
    <row r="394" customFormat="false" ht="12.75" hidden="false" customHeight="false" outlineLevel="0" collapsed="false">
      <c r="A394" s="5" t="n">
        <v>39</v>
      </c>
      <c r="B394" s="195" t="s">
        <v>116</v>
      </c>
      <c r="C394" s="196" t="s">
        <v>299</v>
      </c>
      <c r="D394" s="196" t="n">
        <f aca="false">SUM(C394*1)</f>
        <v>66304</v>
      </c>
      <c r="E394" s="197" t="n">
        <v>195.96</v>
      </c>
      <c r="F394" s="5" t="s">
        <v>81</v>
      </c>
      <c r="G394" s="198" t="n">
        <v>1.0209</v>
      </c>
      <c r="H394" s="196" t="n">
        <f aca="false">SUM(D394*G394)</f>
        <v>67689.7536</v>
      </c>
      <c r="I394" s="198" t="n">
        <v>1.0272</v>
      </c>
      <c r="J394" s="196" t="n">
        <f aca="false">SUM(D394*I394)</f>
        <v>68107.4688</v>
      </c>
    </row>
    <row r="395" customFormat="false" ht="12.75" hidden="false" customHeight="false" outlineLevel="0" collapsed="false">
      <c r="A395" s="5" t="n">
        <v>40</v>
      </c>
      <c r="B395" s="195" t="s">
        <v>116</v>
      </c>
      <c r="C395" s="196" t="s">
        <v>208</v>
      </c>
      <c r="D395" s="196" t="n">
        <f aca="false">SUM(C395*1)</f>
        <v>68000</v>
      </c>
      <c r="E395" s="197" t="n">
        <v>195.96</v>
      </c>
      <c r="F395" s="5" t="s">
        <v>81</v>
      </c>
      <c r="G395" s="198" t="n">
        <v>1.0209</v>
      </c>
      <c r="H395" s="196" t="n">
        <f aca="false">SUM(D395*G395)</f>
        <v>69421.2</v>
      </c>
      <c r="I395" s="198" t="n">
        <v>1.0272</v>
      </c>
      <c r="J395" s="196" t="n">
        <f aca="false">SUM(D395*I395)</f>
        <v>69849.6</v>
      </c>
    </row>
    <row r="396" customFormat="false" ht="12.75" hidden="false" customHeight="false" outlineLevel="0" collapsed="false">
      <c r="A396" s="5" t="n">
        <v>41</v>
      </c>
      <c r="B396" s="195" t="s">
        <v>116</v>
      </c>
      <c r="C396" s="196" t="s">
        <v>209</v>
      </c>
      <c r="D396" s="196" t="n">
        <f aca="false">SUM(C396*1)</f>
        <v>69000</v>
      </c>
      <c r="E396" s="197" t="n">
        <v>195.96</v>
      </c>
      <c r="F396" s="5" t="s">
        <v>81</v>
      </c>
      <c r="G396" s="198" t="n">
        <v>1.0209</v>
      </c>
      <c r="H396" s="196" t="n">
        <f aca="false">SUM(D396*G396)</f>
        <v>70442.1</v>
      </c>
      <c r="I396" s="198" t="n">
        <v>1.0272</v>
      </c>
      <c r="J396" s="196" t="n">
        <f aca="false">SUM(D396*I396)</f>
        <v>70876.8</v>
      </c>
    </row>
    <row r="397" customFormat="false" ht="12.75" hidden="false" customHeight="false" outlineLevel="0" collapsed="false">
      <c r="A397" s="5" t="n">
        <v>42</v>
      </c>
      <c r="B397" s="195" t="s">
        <v>116</v>
      </c>
      <c r="C397" s="196" t="s">
        <v>211</v>
      </c>
      <c r="D397" s="196" t="n">
        <f aca="false">SUM(C397*1)</f>
        <v>70000</v>
      </c>
      <c r="E397" s="197" t="n">
        <v>195.96</v>
      </c>
      <c r="F397" s="5" t="s">
        <v>81</v>
      </c>
      <c r="G397" s="198" t="n">
        <v>1.0209</v>
      </c>
      <c r="H397" s="196" t="n">
        <f aca="false">SUM(D397*G397)</f>
        <v>71463</v>
      </c>
      <c r="I397" s="198" t="n">
        <v>1.0272</v>
      </c>
      <c r="J397" s="196" t="n">
        <f aca="false">SUM(D397*I397)</f>
        <v>71904</v>
      </c>
    </row>
    <row r="398" customFormat="false" ht="12.75" hidden="false" customHeight="false" outlineLevel="0" collapsed="false">
      <c r="A398" s="5" t="n">
        <v>43</v>
      </c>
      <c r="B398" s="195" t="s">
        <v>116</v>
      </c>
      <c r="C398" s="196" t="s">
        <v>211</v>
      </c>
      <c r="D398" s="196" t="n">
        <f aca="false">SUM(C398*1)</f>
        <v>70000</v>
      </c>
      <c r="E398" s="197" t="n">
        <v>195.96</v>
      </c>
      <c r="F398" s="5" t="s">
        <v>81</v>
      </c>
      <c r="G398" s="198" t="n">
        <v>1.0209</v>
      </c>
      <c r="H398" s="196" t="n">
        <f aca="false">SUM(D398*G398)</f>
        <v>71463</v>
      </c>
      <c r="I398" s="198" t="n">
        <v>1.0272</v>
      </c>
      <c r="J398" s="196" t="n">
        <f aca="false">SUM(D398*I398)</f>
        <v>71904</v>
      </c>
    </row>
    <row r="399" customFormat="false" ht="12.75" hidden="false" customHeight="false" outlineLevel="0" collapsed="false">
      <c r="A399" s="5" t="n">
        <v>44</v>
      </c>
      <c r="B399" s="195" t="s">
        <v>116</v>
      </c>
      <c r="C399" s="196" t="s">
        <v>212</v>
      </c>
      <c r="D399" s="196" t="n">
        <f aca="false">SUM(C399*1)</f>
        <v>70008</v>
      </c>
      <c r="E399" s="197" t="n">
        <v>195.96</v>
      </c>
      <c r="F399" s="5" t="s">
        <v>81</v>
      </c>
      <c r="G399" s="198" t="n">
        <v>1.0209</v>
      </c>
      <c r="H399" s="196" t="n">
        <f aca="false">SUM(D399*G399)</f>
        <v>71471.1672</v>
      </c>
      <c r="I399" s="198" t="n">
        <v>1.0272</v>
      </c>
      <c r="J399" s="196" t="n">
        <f aca="false">SUM(D399*I399)</f>
        <v>71912.2176</v>
      </c>
    </row>
    <row r="400" customFormat="false" ht="12.75" hidden="false" customHeight="false" outlineLevel="0" collapsed="false">
      <c r="A400" s="5" t="n">
        <v>45</v>
      </c>
      <c r="B400" s="195" t="s">
        <v>116</v>
      </c>
      <c r="C400" s="196" t="s">
        <v>300</v>
      </c>
      <c r="D400" s="196" t="n">
        <f aca="false">SUM(C400*1)</f>
        <v>70823.04</v>
      </c>
      <c r="E400" s="197" t="n">
        <v>195.96</v>
      </c>
      <c r="F400" s="5" t="s">
        <v>81</v>
      </c>
      <c r="G400" s="198" t="n">
        <v>1.0209</v>
      </c>
      <c r="H400" s="196" t="n">
        <f aca="false">SUM(D400*G400)</f>
        <v>72303.241536</v>
      </c>
      <c r="I400" s="198" t="n">
        <v>1.0272</v>
      </c>
      <c r="J400" s="196" t="n">
        <f aca="false">SUM(D400*I400)</f>
        <v>72749.426688</v>
      </c>
    </row>
    <row r="401" customFormat="false" ht="12.75" hidden="false" customHeight="false" outlineLevel="0" collapsed="false">
      <c r="A401" s="5" t="n">
        <v>46</v>
      </c>
      <c r="B401" s="195" t="s">
        <v>116</v>
      </c>
      <c r="C401" s="196" t="s">
        <v>217</v>
      </c>
      <c r="D401" s="196" t="n">
        <f aca="false">SUM(C401*1)</f>
        <v>72000</v>
      </c>
      <c r="E401" s="197" t="n">
        <v>195.96</v>
      </c>
      <c r="F401" s="5" t="s">
        <v>81</v>
      </c>
      <c r="G401" s="198" t="n">
        <v>1.0209</v>
      </c>
      <c r="H401" s="196" t="n">
        <f aca="false">SUM(D401*G401)</f>
        <v>73504.8</v>
      </c>
      <c r="I401" s="198" t="n">
        <v>1.0272</v>
      </c>
      <c r="J401" s="196" t="n">
        <f aca="false">SUM(D401*I401)</f>
        <v>73958.4</v>
      </c>
    </row>
    <row r="402" customFormat="false" ht="12.75" hidden="false" customHeight="false" outlineLevel="0" collapsed="false">
      <c r="A402" s="5" t="n">
        <v>47</v>
      </c>
      <c r="B402" s="195" t="s">
        <v>116</v>
      </c>
      <c r="C402" s="196" t="s">
        <v>301</v>
      </c>
      <c r="D402" s="196" t="n">
        <f aca="false">SUM(C402*1)</f>
        <v>73008</v>
      </c>
      <c r="E402" s="197" t="n">
        <v>195.96</v>
      </c>
      <c r="F402" s="5" t="s">
        <v>81</v>
      </c>
      <c r="G402" s="198" t="n">
        <v>1.0209</v>
      </c>
      <c r="H402" s="196" t="n">
        <f aca="false">SUM(D402*G402)</f>
        <v>74533.8672</v>
      </c>
      <c r="I402" s="198" t="n">
        <v>1.0272</v>
      </c>
      <c r="J402" s="196" t="n">
        <f aca="false">SUM(D402*I402)</f>
        <v>74993.8176</v>
      </c>
    </row>
    <row r="403" customFormat="false" ht="12.75" hidden="false" customHeight="false" outlineLevel="0" collapsed="false">
      <c r="A403" s="5" t="n">
        <v>48</v>
      </c>
      <c r="B403" s="195" t="s">
        <v>116</v>
      </c>
      <c r="C403" s="196" t="s">
        <v>301</v>
      </c>
      <c r="D403" s="196" t="n">
        <f aca="false">SUM(C403*1)</f>
        <v>73008</v>
      </c>
      <c r="E403" s="197" t="n">
        <v>195.96</v>
      </c>
      <c r="F403" s="5" t="s">
        <v>81</v>
      </c>
      <c r="G403" s="198" t="n">
        <v>1.0209</v>
      </c>
      <c r="H403" s="196" t="n">
        <f aca="false">SUM(D403*G403)</f>
        <v>74533.8672</v>
      </c>
      <c r="I403" s="198" t="n">
        <v>1.0272</v>
      </c>
      <c r="J403" s="196" t="n">
        <f aca="false">SUM(D403*I403)</f>
        <v>74993.8176</v>
      </c>
    </row>
    <row r="404" customFormat="false" ht="12.75" hidden="false" customHeight="false" outlineLevel="0" collapsed="false">
      <c r="A404" s="5" t="n">
        <v>49</v>
      </c>
      <c r="B404" s="195" t="s">
        <v>116</v>
      </c>
      <c r="C404" s="196" t="s">
        <v>302</v>
      </c>
      <c r="D404" s="196" t="n">
        <f aca="false">SUM(C404*1)</f>
        <v>73317</v>
      </c>
      <c r="E404" s="197" t="n">
        <v>195.96</v>
      </c>
      <c r="F404" s="5" t="s">
        <v>81</v>
      </c>
      <c r="G404" s="198" t="n">
        <v>1.0209</v>
      </c>
      <c r="H404" s="196" t="n">
        <f aca="false">SUM(D404*G404)</f>
        <v>74849.3253</v>
      </c>
      <c r="I404" s="198" t="n">
        <v>1.0272</v>
      </c>
      <c r="J404" s="196" t="n">
        <f aca="false">SUM(D404*I404)</f>
        <v>75311.2224</v>
      </c>
    </row>
    <row r="405" customFormat="false" ht="12.75" hidden="false" customHeight="false" outlineLevel="0" collapsed="false">
      <c r="A405" s="5" t="n">
        <v>50</v>
      </c>
      <c r="B405" s="195" t="s">
        <v>116</v>
      </c>
      <c r="C405" s="196" t="s">
        <v>220</v>
      </c>
      <c r="D405" s="196" t="n">
        <f aca="false">SUM(C405*1)</f>
        <v>74000</v>
      </c>
      <c r="E405" s="197" t="n">
        <v>195.96</v>
      </c>
      <c r="F405" s="5" t="s">
        <v>81</v>
      </c>
      <c r="G405" s="198" t="n">
        <v>1.0209</v>
      </c>
      <c r="H405" s="196" t="n">
        <f aca="false">SUM(D405*G405)</f>
        <v>75546.6</v>
      </c>
      <c r="I405" s="198" t="n">
        <v>1.0272</v>
      </c>
      <c r="J405" s="196" t="n">
        <f aca="false">SUM(D405*I405)</f>
        <v>76012.8</v>
      </c>
    </row>
    <row r="406" customFormat="false" ht="12.75" hidden="false" customHeight="false" outlineLevel="0" collapsed="false">
      <c r="A406" s="5" t="n">
        <v>51</v>
      </c>
      <c r="B406" s="195" t="s">
        <v>116</v>
      </c>
      <c r="C406" s="196" t="s">
        <v>221</v>
      </c>
      <c r="D406" s="196" t="n">
        <f aca="false">SUM(C406*1)</f>
        <v>75000</v>
      </c>
      <c r="E406" s="197" t="n">
        <v>195.96</v>
      </c>
      <c r="F406" s="5" t="s">
        <v>81</v>
      </c>
      <c r="G406" s="198" t="n">
        <v>1.0209</v>
      </c>
      <c r="H406" s="196" t="n">
        <f aca="false">SUM(D406*G406)</f>
        <v>76567.5</v>
      </c>
      <c r="I406" s="198" t="n">
        <v>1.0272</v>
      </c>
      <c r="J406" s="196" t="n">
        <f aca="false">SUM(D406*I406)</f>
        <v>77040</v>
      </c>
    </row>
    <row r="407" customFormat="false" ht="12.75" hidden="false" customHeight="false" outlineLevel="0" collapsed="false">
      <c r="A407" s="5" t="n">
        <v>52</v>
      </c>
      <c r="B407" s="195" t="s">
        <v>116</v>
      </c>
      <c r="C407" s="196" t="s">
        <v>221</v>
      </c>
      <c r="D407" s="196" t="n">
        <f aca="false">SUM(C407*1)</f>
        <v>75000</v>
      </c>
      <c r="E407" s="197" t="n">
        <v>195.96</v>
      </c>
      <c r="F407" s="5" t="s">
        <v>81</v>
      </c>
      <c r="G407" s="198" t="n">
        <v>1.0209</v>
      </c>
      <c r="H407" s="196" t="n">
        <f aca="false">SUM(D407*G407)</f>
        <v>76567.5</v>
      </c>
      <c r="I407" s="198" t="n">
        <v>1.0272</v>
      </c>
      <c r="J407" s="196" t="n">
        <f aca="false">SUM(D407*I407)</f>
        <v>77040</v>
      </c>
    </row>
    <row r="408" customFormat="false" ht="12.75" hidden="false" customHeight="false" outlineLevel="0" collapsed="false">
      <c r="A408" s="5" t="n">
        <v>53</v>
      </c>
      <c r="B408" s="195" t="s">
        <v>116</v>
      </c>
      <c r="C408" s="196" t="s">
        <v>221</v>
      </c>
      <c r="D408" s="196" t="n">
        <f aca="false">SUM(C408*1)</f>
        <v>75000</v>
      </c>
      <c r="E408" s="197" t="n">
        <v>195.96</v>
      </c>
      <c r="F408" s="5" t="s">
        <v>81</v>
      </c>
      <c r="G408" s="198" t="n">
        <v>1.0209</v>
      </c>
      <c r="H408" s="196" t="n">
        <f aca="false">SUM(D408*G408)</f>
        <v>76567.5</v>
      </c>
      <c r="I408" s="198" t="n">
        <v>1.0272</v>
      </c>
      <c r="J408" s="196" t="n">
        <f aca="false">SUM(D408*I408)</f>
        <v>77040</v>
      </c>
    </row>
    <row r="409" customFormat="false" ht="12.75" hidden="false" customHeight="false" outlineLevel="0" collapsed="false">
      <c r="A409" s="5" t="n">
        <v>54</v>
      </c>
      <c r="B409" s="195" t="s">
        <v>116</v>
      </c>
      <c r="C409" s="196" t="s">
        <v>221</v>
      </c>
      <c r="D409" s="196" t="n">
        <f aca="false">SUM(C409*1)</f>
        <v>75000</v>
      </c>
      <c r="E409" s="197" t="n">
        <v>195.96</v>
      </c>
      <c r="F409" s="5" t="s">
        <v>81</v>
      </c>
      <c r="G409" s="198" t="n">
        <v>1.0209</v>
      </c>
      <c r="H409" s="196" t="n">
        <f aca="false">SUM(D409*G409)</f>
        <v>76567.5</v>
      </c>
      <c r="I409" s="198" t="n">
        <v>1.0272</v>
      </c>
      <c r="J409" s="196" t="n">
        <f aca="false">SUM(D409*I409)</f>
        <v>77040</v>
      </c>
    </row>
    <row r="410" customFormat="false" ht="12.75" hidden="false" customHeight="false" outlineLevel="0" collapsed="false">
      <c r="A410" s="5" t="n">
        <v>55</v>
      </c>
      <c r="B410" s="195" t="s">
        <v>116</v>
      </c>
      <c r="C410" s="196" t="s">
        <v>223</v>
      </c>
      <c r="D410" s="196" t="n">
        <f aca="false">SUM(C410*1)</f>
        <v>76000</v>
      </c>
      <c r="E410" s="197" t="n">
        <v>195.96</v>
      </c>
      <c r="F410" s="5" t="s">
        <v>81</v>
      </c>
      <c r="G410" s="198" t="n">
        <v>1.0209</v>
      </c>
      <c r="H410" s="196" t="n">
        <f aca="false">SUM(D410*G410)</f>
        <v>77588.4</v>
      </c>
      <c r="I410" s="198" t="n">
        <v>1.0272</v>
      </c>
      <c r="J410" s="196" t="n">
        <f aca="false">SUM(D410*I410)</f>
        <v>78067.2</v>
      </c>
    </row>
    <row r="411" customFormat="false" ht="12.75" hidden="false" customHeight="false" outlineLevel="0" collapsed="false">
      <c r="A411" s="5" t="n">
        <v>56</v>
      </c>
      <c r="B411" s="195" t="s">
        <v>116</v>
      </c>
      <c r="C411" s="196" t="s">
        <v>224</v>
      </c>
      <c r="D411" s="196" t="n">
        <f aca="false">SUM(C411*1)</f>
        <v>76008</v>
      </c>
      <c r="E411" s="197" t="n">
        <v>195.96</v>
      </c>
      <c r="F411" s="5" t="s">
        <v>81</v>
      </c>
      <c r="G411" s="198" t="n">
        <v>1.0209</v>
      </c>
      <c r="H411" s="196" t="n">
        <f aca="false">SUM(D411*G411)</f>
        <v>77596.5672</v>
      </c>
      <c r="I411" s="198" t="n">
        <v>1.0272</v>
      </c>
      <c r="J411" s="196" t="n">
        <f aca="false">SUM(D411*I411)</f>
        <v>78075.4176</v>
      </c>
    </row>
    <row r="412" customFormat="false" ht="12.75" hidden="false" customHeight="false" outlineLevel="0" collapsed="false">
      <c r="A412" s="5" t="n">
        <v>57</v>
      </c>
      <c r="B412" s="195" t="s">
        <v>116</v>
      </c>
      <c r="C412" s="196" t="s">
        <v>224</v>
      </c>
      <c r="D412" s="196" t="n">
        <f aca="false">SUM(C412*1)</f>
        <v>76008</v>
      </c>
      <c r="E412" s="197" t="n">
        <v>195.96</v>
      </c>
      <c r="F412" s="5" t="s">
        <v>81</v>
      </c>
      <c r="G412" s="198" t="n">
        <v>1.0209</v>
      </c>
      <c r="H412" s="196" t="n">
        <f aca="false">SUM(D412*G412)</f>
        <v>77596.5672</v>
      </c>
      <c r="I412" s="198" t="n">
        <v>1.0272</v>
      </c>
      <c r="J412" s="196" t="n">
        <f aca="false">SUM(D412*I412)</f>
        <v>78075.4176</v>
      </c>
    </row>
    <row r="413" customFormat="false" ht="12.75" hidden="false" customHeight="false" outlineLevel="0" collapsed="false">
      <c r="A413" s="5" t="n">
        <v>58</v>
      </c>
      <c r="B413" s="195" t="s">
        <v>116</v>
      </c>
      <c r="C413" s="196" t="s">
        <v>225</v>
      </c>
      <c r="D413" s="196" t="n">
        <f aca="false">SUM(C413*1)</f>
        <v>77000</v>
      </c>
      <c r="E413" s="197" t="n">
        <v>195.96</v>
      </c>
      <c r="F413" s="5" t="s">
        <v>81</v>
      </c>
      <c r="G413" s="198" t="n">
        <v>1.0209</v>
      </c>
      <c r="H413" s="196" t="n">
        <f aca="false">SUM(D413*G413)</f>
        <v>78609.3</v>
      </c>
      <c r="I413" s="198" t="n">
        <v>1.0272</v>
      </c>
      <c r="J413" s="196" t="n">
        <f aca="false">SUM(D413*I413)</f>
        <v>79094.4</v>
      </c>
    </row>
    <row r="414" customFormat="false" ht="12.75" hidden="false" customHeight="false" outlineLevel="0" collapsed="false">
      <c r="A414" s="5" t="n">
        <v>59</v>
      </c>
      <c r="B414" s="195" t="s">
        <v>116</v>
      </c>
      <c r="C414" s="196" t="s">
        <v>303</v>
      </c>
      <c r="D414" s="196" t="n">
        <f aca="false">SUM(C414*1)</f>
        <v>77500</v>
      </c>
      <c r="E414" s="197" t="n">
        <v>195.96</v>
      </c>
      <c r="F414" s="5" t="s">
        <v>81</v>
      </c>
      <c r="G414" s="198" t="n">
        <v>1.0209</v>
      </c>
      <c r="H414" s="196" t="n">
        <f aca="false">SUM(D414*G414)</f>
        <v>79119.75</v>
      </c>
      <c r="I414" s="198" t="n">
        <v>1.0272</v>
      </c>
      <c r="J414" s="196" t="n">
        <f aca="false">SUM(D414*I414)</f>
        <v>79608</v>
      </c>
    </row>
    <row r="415" customFormat="false" ht="12.75" hidden="false" customHeight="false" outlineLevel="0" collapsed="false">
      <c r="A415" s="5" t="n">
        <v>60</v>
      </c>
      <c r="B415" s="195" t="s">
        <v>116</v>
      </c>
      <c r="C415" s="196" t="s">
        <v>227</v>
      </c>
      <c r="D415" s="196" t="n">
        <f aca="false">SUM(C415*1)</f>
        <v>78000</v>
      </c>
      <c r="E415" s="197" t="n">
        <v>195.96</v>
      </c>
      <c r="F415" s="5" t="s">
        <v>81</v>
      </c>
      <c r="G415" s="198" t="n">
        <v>1.0209</v>
      </c>
      <c r="H415" s="196" t="n">
        <f aca="false">SUM(D415*G415)</f>
        <v>79630.2</v>
      </c>
      <c r="I415" s="198" t="n">
        <v>1.0272</v>
      </c>
      <c r="J415" s="196" t="n">
        <f aca="false">SUM(D415*I415)</f>
        <v>80121.6</v>
      </c>
    </row>
    <row r="416" customFormat="false" ht="12.75" hidden="false" customHeight="false" outlineLevel="0" collapsed="false">
      <c r="A416" s="5" t="n">
        <v>61</v>
      </c>
      <c r="B416" s="195" t="s">
        <v>116</v>
      </c>
      <c r="C416" s="196" t="s">
        <v>304</v>
      </c>
      <c r="D416" s="196" t="n">
        <f aca="false">SUM(C416*1)</f>
        <v>79210.04</v>
      </c>
      <c r="E416" s="197" t="n">
        <v>195.96</v>
      </c>
      <c r="F416" s="5" t="s">
        <v>81</v>
      </c>
      <c r="G416" s="198" t="n">
        <v>1.0209</v>
      </c>
      <c r="H416" s="196" t="n">
        <f aca="false">SUM(D416*G416)</f>
        <v>80865.529836</v>
      </c>
      <c r="I416" s="198" t="n">
        <v>1.0272</v>
      </c>
      <c r="J416" s="196" t="n">
        <f aca="false">SUM(D416*I416)</f>
        <v>81364.553088</v>
      </c>
    </row>
    <row r="417" customFormat="false" ht="12.75" hidden="false" customHeight="false" outlineLevel="0" collapsed="false">
      <c r="A417" s="5" t="n">
        <v>62</v>
      </c>
      <c r="B417" s="195" t="s">
        <v>116</v>
      </c>
      <c r="C417" s="196" t="s">
        <v>230</v>
      </c>
      <c r="D417" s="196" t="n">
        <f aca="false">SUM(C417*1)</f>
        <v>80000</v>
      </c>
      <c r="E417" s="197" t="n">
        <v>195.96</v>
      </c>
      <c r="F417" s="5" t="s">
        <v>81</v>
      </c>
      <c r="G417" s="198" t="n">
        <v>1.0193</v>
      </c>
      <c r="H417" s="196" t="n">
        <f aca="false">SUM(D417*G417)</f>
        <v>81544</v>
      </c>
      <c r="I417" s="198" t="n">
        <v>1.0256</v>
      </c>
      <c r="J417" s="196" t="n">
        <f aca="false">SUM(D417*I417)</f>
        <v>82048</v>
      </c>
    </row>
    <row r="418" customFormat="false" ht="12.75" hidden="false" customHeight="false" outlineLevel="0" collapsed="false">
      <c r="A418" s="5" t="n">
        <v>63</v>
      </c>
      <c r="B418" s="195" t="s">
        <v>116</v>
      </c>
      <c r="C418" s="196" t="s">
        <v>230</v>
      </c>
      <c r="D418" s="196" t="n">
        <f aca="false">SUM(C418*1)</f>
        <v>80000</v>
      </c>
      <c r="E418" s="197" t="n">
        <v>195.96</v>
      </c>
      <c r="F418" s="5" t="s">
        <v>81</v>
      </c>
      <c r="G418" s="198" t="n">
        <v>1.0193</v>
      </c>
      <c r="H418" s="196" t="n">
        <f aca="false">SUM(D418*G418)</f>
        <v>81544</v>
      </c>
      <c r="I418" s="198" t="n">
        <v>1.0256</v>
      </c>
      <c r="J418" s="196" t="n">
        <f aca="false">SUM(D418*I418)</f>
        <v>82048</v>
      </c>
    </row>
    <row r="419" customFormat="false" ht="12.75" hidden="false" customHeight="false" outlineLevel="0" collapsed="false">
      <c r="A419" s="5" t="n">
        <v>64</v>
      </c>
      <c r="B419" s="195" t="s">
        <v>116</v>
      </c>
      <c r="C419" s="196" t="s">
        <v>230</v>
      </c>
      <c r="D419" s="196" t="n">
        <f aca="false">SUM(C419*1)</f>
        <v>80000</v>
      </c>
      <c r="E419" s="197" t="n">
        <v>195.96</v>
      </c>
      <c r="F419" s="5" t="s">
        <v>81</v>
      </c>
      <c r="G419" s="198" t="n">
        <v>1.0193</v>
      </c>
      <c r="H419" s="196" t="n">
        <f aca="false">SUM(D419*G419)</f>
        <v>81544</v>
      </c>
      <c r="I419" s="198" t="n">
        <v>1.0256</v>
      </c>
      <c r="J419" s="196" t="n">
        <f aca="false">SUM(D419*I419)</f>
        <v>82048</v>
      </c>
    </row>
    <row r="420" customFormat="false" ht="12.75" hidden="false" customHeight="false" outlineLevel="0" collapsed="false">
      <c r="A420" s="5" t="n">
        <v>65</v>
      </c>
      <c r="B420" s="195" t="s">
        <v>116</v>
      </c>
      <c r="C420" s="196" t="s">
        <v>231</v>
      </c>
      <c r="D420" s="196" t="n">
        <f aca="false">SUM(C420*1)</f>
        <v>80004</v>
      </c>
      <c r="E420" s="197" t="n">
        <v>195.96</v>
      </c>
      <c r="F420" s="5" t="s">
        <v>81</v>
      </c>
      <c r="G420" s="198" t="n">
        <v>1.0193</v>
      </c>
      <c r="H420" s="196" t="n">
        <f aca="false">SUM(D420*G420)</f>
        <v>81548.0772</v>
      </c>
      <c r="I420" s="198" t="n">
        <v>1.0256</v>
      </c>
      <c r="J420" s="196" t="n">
        <f aca="false">SUM(D420*I420)</f>
        <v>82052.1024</v>
      </c>
    </row>
    <row r="421" customFormat="false" ht="12.75" hidden="false" customHeight="false" outlineLevel="0" collapsed="false">
      <c r="A421" s="5" t="n">
        <v>66</v>
      </c>
      <c r="B421" s="195" t="s">
        <v>116</v>
      </c>
      <c r="C421" s="196" t="s">
        <v>232</v>
      </c>
      <c r="D421" s="196" t="n">
        <f aca="false">SUM(C421*1)</f>
        <v>81000</v>
      </c>
      <c r="E421" s="197" t="n">
        <v>195.96</v>
      </c>
      <c r="F421" s="5" t="s">
        <v>81</v>
      </c>
      <c r="G421" s="198" t="n">
        <v>1.0193</v>
      </c>
      <c r="H421" s="196" t="n">
        <f aca="false">SUM(D421*G421)</f>
        <v>82563.3</v>
      </c>
      <c r="I421" s="198" t="n">
        <v>1.0256</v>
      </c>
      <c r="J421" s="196" t="n">
        <f aca="false">SUM(D421*I421)</f>
        <v>83073.6</v>
      </c>
    </row>
    <row r="422" customFormat="false" ht="12.75" hidden="false" customHeight="false" outlineLevel="0" collapsed="false">
      <c r="A422" s="5" t="n">
        <v>67</v>
      </c>
      <c r="B422" s="195" t="s">
        <v>116</v>
      </c>
      <c r="C422" s="196" t="s">
        <v>232</v>
      </c>
      <c r="D422" s="196" t="n">
        <f aca="false">SUM(C422*1)</f>
        <v>81000</v>
      </c>
      <c r="E422" s="197" t="n">
        <v>195.96</v>
      </c>
      <c r="F422" s="5" t="s">
        <v>81</v>
      </c>
      <c r="G422" s="198" t="n">
        <v>1.0193</v>
      </c>
      <c r="H422" s="196" t="n">
        <f aca="false">SUM(D422*G422)</f>
        <v>82563.3</v>
      </c>
      <c r="I422" s="198" t="n">
        <v>1.0256</v>
      </c>
      <c r="J422" s="196" t="n">
        <f aca="false">SUM(D422*I422)</f>
        <v>83073.6</v>
      </c>
    </row>
    <row r="423" customFormat="false" ht="12.75" hidden="false" customHeight="false" outlineLevel="0" collapsed="false">
      <c r="A423" s="5" t="n">
        <v>68</v>
      </c>
      <c r="B423" s="195" t="s">
        <v>116</v>
      </c>
      <c r="C423" s="196" t="s">
        <v>232</v>
      </c>
      <c r="D423" s="196" t="n">
        <f aca="false">SUM(C423*1)</f>
        <v>81000</v>
      </c>
      <c r="E423" s="197" t="n">
        <v>195.96</v>
      </c>
      <c r="F423" s="5" t="s">
        <v>81</v>
      </c>
      <c r="G423" s="198" t="n">
        <v>1.0193</v>
      </c>
      <c r="H423" s="196" t="n">
        <f aca="false">SUM(D423*G423)</f>
        <v>82563.3</v>
      </c>
      <c r="I423" s="198" t="n">
        <v>1.0256</v>
      </c>
      <c r="J423" s="196" t="n">
        <f aca="false">SUM(D423*I423)</f>
        <v>83073.6</v>
      </c>
    </row>
    <row r="424" customFormat="false" ht="12.75" hidden="false" customHeight="false" outlineLevel="0" collapsed="false">
      <c r="A424" s="5" t="n">
        <v>69</v>
      </c>
      <c r="B424" s="195" t="s">
        <v>116</v>
      </c>
      <c r="C424" s="196" t="s">
        <v>232</v>
      </c>
      <c r="D424" s="196" t="n">
        <f aca="false">SUM(C424*1)</f>
        <v>81000</v>
      </c>
      <c r="E424" s="197" t="n">
        <v>195.96</v>
      </c>
      <c r="F424" s="5" t="s">
        <v>81</v>
      </c>
      <c r="G424" s="198" t="n">
        <v>1.0193</v>
      </c>
      <c r="H424" s="196" t="n">
        <f aca="false">SUM(D424*G424)</f>
        <v>82563.3</v>
      </c>
      <c r="I424" s="198" t="n">
        <v>1.0256</v>
      </c>
      <c r="J424" s="196" t="n">
        <f aca="false">SUM(D424*I424)</f>
        <v>83073.6</v>
      </c>
    </row>
    <row r="425" customFormat="false" ht="12.75" hidden="false" customHeight="false" outlineLevel="0" collapsed="false">
      <c r="A425" s="5" t="n">
        <v>70</v>
      </c>
      <c r="B425" s="195" t="s">
        <v>116</v>
      </c>
      <c r="C425" s="196" t="s">
        <v>239</v>
      </c>
      <c r="D425" s="196" t="n">
        <f aca="false">SUM(C425*1)</f>
        <v>85000</v>
      </c>
      <c r="E425" s="197" t="n">
        <v>195.96</v>
      </c>
      <c r="F425" s="5" t="s">
        <v>81</v>
      </c>
      <c r="G425" s="198" t="n">
        <v>1.0193</v>
      </c>
      <c r="H425" s="196" t="n">
        <f aca="false">SUM(D425*G425)</f>
        <v>86640.5</v>
      </c>
      <c r="I425" s="198" t="n">
        <v>1.0256</v>
      </c>
      <c r="J425" s="196" t="n">
        <f aca="false">SUM(D425*I425)</f>
        <v>87176</v>
      </c>
    </row>
    <row r="426" customFormat="false" ht="12.75" hidden="false" customHeight="false" outlineLevel="0" collapsed="false">
      <c r="A426" s="5" t="n">
        <v>71</v>
      </c>
      <c r="B426" s="195" t="s">
        <v>116</v>
      </c>
      <c r="C426" s="196" t="s">
        <v>243</v>
      </c>
      <c r="D426" s="196" t="n">
        <f aca="false">SUM(C426*1)</f>
        <v>88000</v>
      </c>
      <c r="E426" s="197" t="n">
        <v>195.96</v>
      </c>
      <c r="F426" s="5" t="s">
        <v>81</v>
      </c>
      <c r="G426" s="198" t="n">
        <v>1.0193</v>
      </c>
      <c r="H426" s="196" t="n">
        <f aca="false">SUM(D426*G426)</f>
        <v>89698.4</v>
      </c>
      <c r="I426" s="198" t="n">
        <v>1.0256</v>
      </c>
      <c r="J426" s="196" t="n">
        <f aca="false">SUM(D426*I426)</f>
        <v>90252.8</v>
      </c>
    </row>
    <row r="427" customFormat="false" ht="12.75" hidden="false" customHeight="false" outlineLevel="0" collapsed="false">
      <c r="A427" s="5" t="n">
        <v>72</v>
      </c>
      <c r="B427" s="195" t="s">
        <v>116</v>
      </c>
      <c r="C427" s="196" t="s">
        <v>246</v>
      </c>
      <c r="D427" s="196" t="n">
        <f aca="false">SUM(C427*1)</f>
        <v>90000</v>
      </c>
      <c r="E427" s="197" t="n">
        <v>195.96</v>
      </c>
      <c r="F427" s="5" t="s">
        <v>81</v>
      </c>
      <c r="G427" s="198" t="n">
        <v>1.0193</v>
      </c>
      <c r="H427" s="196" t="n">
        <f aca="false">SUM(D427*G427)</f>
        <v>91737</v>
      </c>
      <c r="I427" s="198" t="n">
        <v>1.0256</v>
      </c>
      <c r="J427" s="196" t="n">
        <f aca="false">SUM(D427*I427)</f>
        <v>92304</v>
      </c>
    </row>
    <row r="428" customFormat="false" ht="12.75" hidden="false" customHeight="false" outlineLevel="0" collapsed="false">
      <c r="A428" s="5" t="n">
        <v>73</v>
      </c>
      <c r="B428" s="195" t="s">
        <v>116</v>
      </c>
      <c r="C428" s="196" t="s">
        <v>246</v>
      </c>
      <c r="D428" s="196" t="n">
        <f aca="false">SUM(C428*1)</f>
        <v>90000</v>
      </c>
      <c r="E428" s="197" t="n">
        <v>195.96</v>
      </c>
      <c r="F428" s="5" t="s">
        <v>81</v>
      </c>
      <c r="G428" s="198" t="n">
        <v>1.0193</v>
      </c>
      <c r="H428" s="196" t="n">
        <f aca="false">SUM(D428*G428)</f>
        <v>91737</v>
      </c>
      <c r="I428" s="198" t="n">
        <v>1.0256</v>
      </c>
      <c r="J428" s="196" t="n">
        <f aca="false">SUM(D428*I428)</f>
        <v>92304</v>
      </c>
    </row>
    <row r="429" customFormat="false" ht="12.75" hidden="false" customHeight="false" outlineLevel="0" collapsed="false">
      <c r="A429" s="5" t="n">
        <v>74</v>
      </c>
      <c r="B429" s="195" t="s">
        <v>116</v>
      </c>
      <c r="C429" s="196" t="s">
        <v>246</v>
      </c>
      <c r="D429" s="196" t="n">
        <f aca="false">SUM(C429*1)</f>
        <v>90000</v>
      </c>
      <c r="E429" s="197" t="n">
        <v>195.96</v>
      </c>
      <c r="F429" s="5" t="s">
        <v>81</v>
      </c>
      <c r="G429" s="198" t="n">
        <v>1.0193</v>
      </c>
      <c r="H429" s="196" t="n">
        <f aca="false">SUM(D429*G429)</f>
        <v>91737</v>
      </c>
      <c r="I429" s="198" t="n">
        <v>1.0256</v>
      </c>
      <c r="J429" s="196" t="n">
        <f aca="false">SUM(D429*I429)</f>
        <v>92304</v>
      </c>
    </row>
    <row r="430" customFormat="false" ht="12.75" hidden="false" customHeight="false" outlineLevel="0" collapsed="false">
      <c r="A430" s="5" t="n">
        <v>75</v>
      </c>
      <c r="B430" s="195" t="s">
        <v>116</v>
      </c>
      <c r="C430" s="196" t="s">
        <v>246</v>
      </c>
      <c r="D430" s="196" t="n">
        <f aca="false">SUM(C430*1)</f>
        <v>90000</v>
      </c>
      <c r="E430" s="197" t="n">
        <v>195.96</v>
      </c>
      <c r="F430" s="5" t="s">
        <v>81</v>
      </c>
      <c r="G430" s="198" t="n">
        <v>1.0193</v>
      </c>
      <c r="H430" s="196" t="n">
        <f aca="false">SUM(D430*G430)</f>
        <v>91737</v>
      </c>
      <c r="I430" s="198" t="n">
        <v>1.0256</v>
      </c>
      <c r="J430" s="196" t="n">
        <f aca="false">SUM(D430*I430)</f>
        <v>92304</v>
      </c>
    </row>
    <row r="431" customFormat="false" ht="12.75" hidden="false" customHeight="false" outlineLevel="0" collapsed="false">
      <c r="A431" s="5" t="n">
        <v>76</v>
      </c>
      <c r="B431" s="195" t="s">
        <v>116</v>
      </c>
      <c r="C431" s="196" t="s">
        <v>246</v>
      </c>
      <c r="D431" s="196" t="n">
        <f aca="false">SUM(C431*1)</f>
        <v>90000</v>
      </c>
      <c r="E431" s="197" t="n">
        <v>195.96</v>
      </c>
      <c r="F431" s="5" t="s">
        <v>81</v>
      </c>
      <c r="G431" s="198" t="n">
        <v>1.0193</v>
      </c>
      <c r="H431" s="196" t="n">
        <f aca="false">SUM(D431*G431)</f>
        <v>91737</v>
      </c>
      <c r="I431" s="198" t="n">
        <v>1.0256</v>
      </c>
      <c r="J431" s="196" t="n">
        <f aca="false">SUM(D431*I431)</f>
        <v>92304</v>
      </c>
    </row>
    <row r="432" customFormat="false" ht="12.75" hidden="false" customHeight="false" outlineLevel="0" collapsed="false">
      <c r="A432" s="5" t="n">
        <v>77</v>
      </c>
      <c r="B432" s="195" t="s">
        <v>116</v>
      </c>
      <c r="C432" s="196" t="s">
        <v>246</v>
      </c>
      <c r="D432" s="196" t="n">
        <f aca="false">SUM(C432*1)</f>
        <v>90000</v>
      </c>
      <c r="E432" s="197" t="n">
        <v>195.96</v>
      </c>
      <c r="F432" s="5" t="s">
        <v>81</v>
      </c>
      <c r="G432" s="198" t="n">
        <v>1.0193</v>
      </c>
      <c r="H432" s="196" t="n">
        <f aca="false">SUM(D432*G432)</f>
        <v>91737</v>
      </c>
      <c r="I432" s="198" t="n">
        <v>1.0256</v>
      </c>
      <c r="J432" s="196" t="n">
        <f aca="false">SUM(D432*I432)</f>
        <v>92304</v>
      </c>
    </row>
    <row r="433" customFormat="false" ht="12.75" hidden="false" customHeight="false" outlineLevel="0" collapsed="false">
      <c r="A433" s="5" t="n">
        <v>78</v>
      </c>
      <c r="B433" s="195" t="s">
        <v>116</v>
      </c>
      <c r="C433" s="196" t="s">
        <v>305</v>
      </c>
      <c r="D433" s="196" t="n">
        <f aca="false">SUM(C433*1)</f>
        <v>92000</v>
      </c>
      <c r="E433" s="197" t="n">
        <v>195.96</v>
      </c>
      <c r="F433" s="5" t="s">
        <v>81</v>
      </c>
      <c r="G433" s="198" t="n">
        <v>1.0193</v>
      </c>
      <c r="H433" s="196" t="n">
        <f aca="false">SUM(D433*G433)</f>
        <v>93775.6</v>
      </c>
      <c r="I433" s="198" t="n">
        <v>1.0256</v>
      </c>
      <c r="J433" s="196" t="n">
        <f aca="false">SUM(D433*I433)</f>
        <v>94355.2</v>
      </c>
    </row>
    <row r="434" customFormat="false" ht="12.75" hidden="false" customHeight="false" outlineLevel="0" collapsed="false">
      <c r="A434" s="5" t="n">
        <v>79</v>
      </c>
      <c r="B434" s="195" t="s">
        <v>116</v>
      </c>
      <c r="C434" s="196" t="s">
        <v>306</v>
      </c>
      <c r="D434" s="196" t="n">
        <f aca="false">SUM(C434*1)</f>
        <v>95000.04</v>
      </c>
      <c r="E434" s="197" t="n">
        <v>195.96</v>
      </c>
      <c r="F434" s="5" t="s">
        <v>81</v>
      </c>
      <c r="G434" s="198" t="n">
        <v>1.0193</v>
      </c>
      <c r="H434" s="196" t="n">
        <f aca="false">SUM(D434*G434)</f>
        <v>96833.540772</v>
      </c>
      <c r="I434" s="198" t="n">
        <v>1.0256</v>
      </c>
      <c r="J434" s="196" t="n">
        <f aca="false">SUM(D434*I434)</f>
        <v>97432.041024</v>
      </c>
    </row>
    <row r="435" customFormat="false" ht="12.75" hidden="false" customHeight="false" outlineLevel="0" collapsed="false">
      <c r="A435" s="5" t="n">
        <v>80</v>
      </c>
      <c r="B435" s="195" t="s">
        <v>116</v>
      </c>
      <c r="C435" s="196" t="s">
        <v>306</v>
      </c>
      <c r="D435" s="196" t="n">
        <f aca="false">SUM(C435*1)</f>
        <v>95000.04</v>
      </c>
      <c r="E435" s="197" t="n">
        <v>195.96</v>
      </c>
      <c r="F435" s="5" t="s">
        <v>81</v>
      </c>
      <c r="G435" s="198" t="n">
        <v>1.0193</v>
      </c>
      <c r="H435" s="196" t="n">
        <f aca="false">SUM(D435*G435)</f>
        <v>96833.540772</v>
      </c>
      <c r="I435" s="198" t="n">
        <v>1.0256</v>
      </c>
      <c r="J435" s="196" t="n">
        <f aca="false">SUM(D435*I435)</f>
        <v>97432.041024</v>
      </c>
    </row>
    <row r="436" customFormat="false" ht="12.75" hidden="false" customHeight="false" outlineLevel="0" collapsed="false">
      <c r="A436" s="5" t="n">
        <v>81</v>
      </c>
      <c r="B436" s="195" t="s">
        <v>116</v>
      </c>
      <c r="C436" s="196" t="s">
        <v>256</v>
      </c>
      <c r="D436" s="196" t="n">
        <f aca="false">SUM(C436*1)</f>
        <v>95004</v>
      </c>
      <c r="E436" s="197" t="n">
        <v>195.96</v>
      </c>
      <c r="F436" s="5" t="s">
        <v>81</v>
      </c>
      <c r="G436" s="198" t="n">
        <v>1.0193</v>
      </c>
      <c r="H436" s="196" t="n">
        <f aca="false">SUM(D436*G436)</f>
        <v>96837.5772</v>
      </c>
      <c r="I436" s="198" t="n">
        <v>1.0256</v>
      </c>
      <c r="J436" s="196" t="n">
        <f aca="false">SUM(D436*I436)</f>
        <v>97436.1024</v>
      </c>
    </row>
    <row r="437" customFormat="false" ht="12.75" hidden="false" customHeight="false" outlineLevel="0" collapsed="false">
      <c r="A437" s="5" t="n">
        <v>82</v>
      </c>
      <c r="B437" s="195" t="s">
        <v>116</v>
      </c>
      <c r="C437" s="196" t="s">
        <v>256</v>
      </c>
      <c r="D437" s="196" t="n">
        <f aca="false">SUM(C437*1)</f>
        <v>95004</v>
      </c>
      <c r="E437" s="197" t="n">
        <v>195.96</v>
      </c>
      <c r="F437" s="5" t="s">
        <v>81</v>
      </c>
      <c r="G437" s="198" t="n">
        <v>1.0193</v>
      </c>
      <c r="H437" s="196" t="n">
        <f aca="false">SUM(D437*G437)</f>
        <v>96837.5772</v>
      </c>
      <c r="I437" s="198" t="n">
        <v>1.0256</v>
      </c>
      <c r="J437" s="196" t="n">
        <f aca="false">SUM(D437*I437)</f>
        <v>97436.1024</v>
      </c>
    </row>
    <row r="438" customFormat="false" ht="12.75" hidden="false" customHeight="false" outlineLevel="0" collapsed="false">
      <c r="A438" s="5" t="n">
        <v>83</v>
      </c>
      <c r="B438" s="195" t="s">
        <v>116</v>
      </c>
      <c r="C438" s="196" t="s">
        <v>307</v>
      </c>
      <c r="D438" s="196" t="n">
        <f aca="false">SUM(C438*1)</f>
        <v>96004</v>
      </c>
      <c r="E438" s="197" t="n">
        <v>195.96</v>
      </c>
      <c r="F438" s="5" t="s">
        <v>81</v>
      </c>
      <c r="G438" s="198" t="n">
        <v>1.0193</v>
      </c>
      <c r="H438" s="196" t="n">
        <f aca="false">SUM(D438*G438)</f>
        <v>97856.8772</v>
      </c>
      <c r="I438" s="198" t="n">
        <v>1.0256</v>
      </c>
      <c r="J438" s="196" t="n">
        <f aca="false">SUM(D438*I438)</f>
        <v>98461.7024</v>
      </c>
    </row>
    <row r="439" customFormat="false" ht="12.75" hidden="false" customHeight="false" outlineLevel="0" collapsed="false">
      <c r="A439" s="5" t="n">
        <v>84</v>
      </c>
      <c r="B439" s="195" t="s">
        <v>116</v>
      </c>
      <c r="C439" s="196" t="s">
        <v>308</v>
      </c>
      <c r="D439" s="196" t="n">
        <f aca="false">SUM(C439*1)</f>
        <v>99000</v>
      </c>
      <c r="E439" s="197" t="n">
        <v>195.96</v>
      </c>
      <c r="F439" s="5" t="s">
        <v>81</v>
      </c>
      <c r="G439" s="198" t="n">
        <v>1.0193</v>
      </c>
      <c r="H439" s="196" t="n">
        <f aca="false">SUM(D439*G439)</f>
        <v>100910.7</v>
      </c>
      <c r="I439" s="198" t="n">
        <v>1.0256</v>
      </c>
      <c r="J439" s="196" t="n">
        <f aca="false">SUM(D439*I439)</f>
        <v>101534.4</v>
      </c>
    </row>
    <row r="440" customFormat="false" ht="12.75" hidden="false" customHeight="false" outlineLevel="0" collapsed="false">
      <c r="A440" s="5" t="n">
        <v>85</v>
      </c>
      <c r="B440" s="195" t="s">
        <v>116</v>
      </c>
      <c r="C440" s="196" t="s">
        <v>309</v>
      </c>
      <c r="D440" s="196" t="n">
        <f aca="false">SUM(C440*1)</f>
        <v>99904</v>
      </c>
      <c r="E440" s="197" t="n">
        <v>195.96</v>
      </c>
      <c r="F440" s="5" t="s">
        <v>81</v>
      </c>
      <c r="G440" s="198" t="n">
        <v>1.0193</v>
      </c>
      <c r="H440" s="196" t="n">
        <f aca="false">SUM(D440*G440)</f>
        <v>101832.1472</v>
      </c>
      <c r="I440" s="198" t="n">
        <v>1.0256</v>
      </c>
      <c r="J440" s="196" t="n">
        <f aca="false">SUM(D440*I440)</f>
        <v>102461.5424</v>
      </c>
    </row>
    <row r="441" customFormat="false" ht="12.75" hidden="false" customHeight="false" outlineLevel="0" collapsed="false">
      <c r="A441" s="5" t="n">
        <v>86</v>
      </c>
      <c r="B441" s="195" t="s">
        <v>116</v>
      </c>
      <c r="C441" s="196" t="s">
        <v>259</v>
      </c>
      <c r="D441" s="196" t="n">
        <f aca="false">SUM(C441*1)</f>
        <v>100000</v>
      </c>
      <c r="E441" s="197" t="n">
        <v>195.96</v>
      </c>
      <c r="F441" s="5" t="s">
        <v>81</v>
      </c>
      <c r="G441" s="198" t="n">
        <v>1.0186</v>
      </c>
      <c r="H441" s="196" t="n">
        <f aca="false">SUM(D441*G441)</f>
        <v>101860</v>
      </c>
      <c r="I441" s="198" t="n">
        <v>1.0249</v>
      </c>
      <c r="J441" s="196" t="n">
        <f aca="false">SUM(D441*I441)</f>
        <v>102490</v>
      </c>
    </row>
    <row r="442" customFormat="false" ht="12.75" hidden="false" customHeight="false" outlineLevel="0" collapsed="false">
      <c r="A442" s="5" t="n">
        <v>87</v>
      </c>
      <c r="B442" s="195" t="s">
        <v>116</v>
      </c>
      <c r="C442" s="196" t="s">
        <v>310</v>
      </c>
      <c r="D442" s="196" t="n">
        <f aca="false">SUM(C442*1)</f>
        <v>104999.92</v>
      </c>
      <c r="E442" s="197" t="n">
        <v>195.96</v>
      </c>
      <c r="F442" s="5" t="s">
        <v>81</v>
      </c>
      <c r="G442" s="198" t="n">
        <v>1.0186</v>
      </c>
      <c r="H442" s="196" t="n">
        <f aca="false">SUM(D442*G442)</f>
        <v>106952.918512</v>
      </c>
      <c r="I442" s="198" t="n">
        <v>1.0249</v>
      </c>
      <c r="J442" s="196" t="n">
        <f aca="false">SUM(D442*I442)</f>
        <v>107614.418008</v>
      </c>
    </row>
    <row r="443" customFormat="false" ht="12.75" hidden="false" customHeight="false" outlineLevel="0" collapsed="false">
      <c r="A443" s="5" t="n">
        <v>88</v>
      </c>
      <c r="B443" s="195" t="s">
        <v>116</v>
      </c>
      <c r="C443" s="196" t="s">
        <v>311</v>
      </c>
      <c r="D443" s="196" t="n">
        <f aca="false">SUM(C443*1)</f>
        <v>112000</v>
      </c>
      <c r="E443" s="197" t="n">
        <v>195.96</v>
      </c>
      <c r="F443" s="5" t="s">
        <v>81</v>
      </c>
      <c r="G443" s="198" t="n">
        <v>1.0186</v>
      </c>
      <c r="H443" s="196" t="n">
        <f aca="false">SUM(D443*G443)</f>
        <v>114083.2</v>
      </c>
      <c r="I443" s="198" t="n">
        <v>1.0249</v>
      </c>
      <c r="J443" s="196" t="n">
        <f aca="false">SUM(D443*I443)</f>
        <v>114788.8</v>
      </c>
    </row>
    <row r="444" customFormat="false" ht="12.75" hidden="false" customHeight="false" outlineLevel="0" collapsed="false">
      <c r="A444" s="5" t="n">
        <v>89</v>
      </c>
      <c r="B444" s="195" t="s">
        <v>116</v>
      </c>
      <c r="C444" s="196" t="s">
        <v>266</v>
      </c>
      <c r="D444" s="196" t="n">
        <f aca="false">SUM(C444*1)</f>
        <v>115000</v>
      </c>
      <c r="E444" s="197" t="n">
        <v>195.96</v>
      </c>
      <c r="F444" s="5" t="s">
        <v>81</v>
      </c>
      <c r="G444" s="198" t="n">
        <v>1.0186</v>
      </c>
      <c r="H444" s="196" t="n">
        <f aca="false">SUM(D444*G444)</f>
        <v>117139</v>
      </c>
      <c r="I444" s="198" t="n">
        <v>1.0249</v>
      </c>
      <c r="J444" s="196" t="n">
        <f aca="false">SUM(D444*I444)</f>
        <v>117863.5</v>
      </c>
    </row>
    <row r="445" customFormat="false" ht="12.75" hidden="false" customHeight="false" outlineLevel="0" collapsed="false">
      <c r="A445" s="5" t="n">
        <v>90</v>
      </c>
      <c r="B445" s="195" t="s">
        <v>116</v>
      </c>
      <c r="C445" s="196" t="s">
        <v>266</v>
      </c>
      <c r="D445" s="196" t="n">
        <f aca="false">SUM(C445*1)</f>
        <v>115000</v>
      </c>
      <c r="E445" s="197" t="n">
        <v>195.96</v>
      </c>
      <c r="F445" s="5" t="s">
        <v>81</v>
      </c>
      <c r="G445" s="198" t="n">
        <v>1.0186</v>
      </c>
      <c r="H445" s="196" t="n">
        <f aca="false">SUM(D445*G445)</f>
        <v>117139</v>
      </c>
      <c r="I445" s="198" t="n">
        <v>1.0249</v>
      </c>
      <c r="J445" s="196" t="n">
        <f aca="false">SUM(D445*I445)</f>
        <v>117863.5</v>
      </c>
    </row>
    <row r="446" customFormat="false" ht="12.75" hidden="false" customHeight="false" outlineLevel="0" collapsed="false">
      <c r="A446" s="5" t="n">
        <v>91</v>
      </c>
      <c r="B446" s="195" t="s">
        <v>116</v>
      </c>
      <c r="C446" s="196" t="s">
        <v>266</v>
      </c>
      <c r="D446" s="196" t="n">
        <f aca="false">SUM(C446*1)</f>
        <v>115000</v>
      </c>
      <c r="E446" s="197" t="n">
        <v>195.96</v>
      </c>
      <c r="F446" s="5" t="s">
        <v>81</v>
      </c>
      <c r="G446" s="198" t="n">
        <v>1.0186</v>
      </c>
      <c r="H446" s="196" t="n">
        <f aca="false">SUM(D446*G446)</f>
        <v>117139</v>
      </c>
      <c r="I446" s="198" t="n">
        <v>1.0249</v>
      </c>
      <c r="J446" s="196" t="n">
        <f aca="false">SUM(D446*I446)</f>
        <v>117863.5</v>
      </c>
    </row>
    <row r="447" customFormat="false" ht="12.75" hidden="false" customHeight="false" outlineLevel="0" collapsed="false">
      <c r="A447" s="5" t="n">
        <v>92</v>
      </c>
      <c r="B447" s="195" t="s">
        <v>116</v>
      </c>
      <c r="C447" s="196" t="s">
        <v>266</v>
      </c>
      <c r="D447" s="196" t="n">
        <f aca="false">SUM(C447*1)</f>
        <v>115000</v>
      </c>
      <c r="E447" s="197" t="n">
        <v>195.96</v>
      </c>
      <c r="F447" s="5" t="s">
        <v>81</v>
      </c>
      <c r="G447" s="198" t="n">
        <v>1.0186</v>
      </c>
      <c r="H447" s="196" t="n">
        <f aca="false">SUM(D447*G447)</f>
        <v>117139</v>
      </c>
      <c r="I447" s="198" t="n">
        <v>1.0249</v>
      </c>
      <c r="J447" s="196" t="n">
        <f aca="false">SUM(D447*I447)</f>
        <v>117863.5</v>
      </c>
    </row>
    <row r="448" customFormat="false" ht="12.75" hidden="false" customHeight="false" outlineLevel="0" collapsed="false">
      <c r="A448" s="5" t="n">
        <v>93</v>
      </c>
      <c r="B448" s="195" t="s">
        <v>116</v>
      </c>
      <c r="C448" s="196" t="s">
        <v>266</v>
      </c>
      <c r="D448" s="196" t="n">
        <f aca="false">SUM(C448*1)</f>
        <v>115000</v>
      </c>
      <c r="E448" s="197" t="n">
        <v>195.96</v>
      </c>
      <c r="F448" s="5" t="s">
        <v>81</v>
      </c>
      <c r="G448" s="198" t="n">
        <v>1.0186</v>
      </c>
      <c r="H448" s="196" t="n">
        <f aca="false">SUM(D448*G448)</f>
        <v>117139</v>
      </c>
      <c r="I448" s="198" t="n">
        <v>1.0249</v>
      </c>
      <c r="J448" s="196" t="n">
        <f aca="false">SUM(D448*I448)</f>
        <v>117863.5</v>
      </c>
    </row>
    <row r="449" customFormat="false" ht="12.75" hidden="false" customHeight="false" outlineLevel="0" collapsed="false">
      <c r="A449" s="5" t="n">
        <v>94</v>
      </c>
      <c r="B449" s="195" t="s">
        <v>116</v>
      </c>
      <c r="C449" s="196" t="s">
        <v>266</v>
      </c>
      <c r="D449" s="196" t="n">
        <f aca="false">SUM(C449*1)</f>
        <v>115000</v>
      </c>
      <c r="E449" s="197" t="n">
        <v>195.96</v>
      </c>
      <c r="F449" s="5" t="s">
        <v>81</v>
      </c>
      <c r="G449" s="198" t="n">
        <v>1.0186</v>
      </c>
      <c r="H449" s="196" t="n">
        <f aca="false">SUM(D449*G449)</f>
        <v>117139</v>
      </c>
      <c r="I449" s="198" t="n">
        <v>1.0249</v>
      </c>
      <c r="J449" s="196" t="n">
        <f aca="false">SUM(D449*I449)</f>
        <v>117863.5</v>
      </c>
    </row>
    <row r="450" customFormat="false" ht="12.75" hidden="false" customHeight="false" outlineLevel="0" collapsed="false">
      <c r="A450" s="5" t="n">
        <v>95</v>
      </c>
      <c r="B450" s="195" t="s">
        <v>116</v>
      </c>
      <c r="C450" s="196" t="s">
        <v>312</v>
      </c>
      <c r="D450" s="196" t="n">
        <f aca="false">SUM(C450*1)</f>
        <v>115008</v>
      </c>
      <c r="E450" s="197" t="n">
        <v>195.96</v>
      </c>
      <c r="F450" s="5" t="s">
        <v>81</v>
      </c>
      <c r="G450" s="198" t="n">
        <v>1.0186</v>
      </c>
      <c r="H450" s="196" t="n">
        <f aca="false">SUM(D450*G450)</f>
        <v>117147.1488</v>
      </c>
      <c r="I450" s="198" t="n">
        <v>1.0249</v>
      </c>
      <c r="J450" s="196" t="n">
        <f aca="false">SUM(D450*I450)</f>
        <v>117871.6992</v>
      </c>
    </row>
    <row r="451" customFormat="false" ht="12.75" hidden="false" customHeight="false" outlineLevel="0" collapsed="false">
      <c r="A451" s="5" t="n">
        <v>96</v>
      </c>
      <c r="B451" s="195" t="s">
        <v>116</v>
      </c>
      <c r="C451" s="196" t="s">
        <v>268</v>
      </c>
      <c r="D451" s="196" t="n">
        <f aca="false">SUM(C451*1)</f>
        <v>120000</v>
      </c>
      <c r="E451" s="197" t="n">
        <v>195.96</v>
      </c>
      <c r="F451" s="5" t="s">
        <v>81</v>
      </c>
      <c r="G451" s="198" t="n">
        <v>1.0186</v>
      </c>
      <c r="H451" s="196" t="n">
        <f aca="false">SUM(D451*G451)</f>
        <v>122232</v>
      </c>
      <c r="I451" s="198" t="n">
        <v>1.0249</v>
      </c>
      <c r="J451" s="196" t="n">
        <f aca="false">SUM(D451*I451)</f>
        <v>122988</v>
      </c>
    </row>
    <row r="452" customFormat="false" ht="12.75" hidden="false" customHeight="false" outlineLevel="0" collapsed="false">
      <c r="A452" s="5" t="n">
        <v>97</v>
      </c>
      <c r="B452" s="195" t="s">
        <v>116</v>
      </c>
      <c r="C452" s="196" t="s">
        <v>271</v>
      </c>
      <c r="D452" s="196" t="n">
        <f aca="false">SUM(C452*1)</f>
        <v>125000</v>
      </c>
      <c r="E452" s="197" t="n">
        <v>195.96</v>
      </c>
      <c r="F452" s="5" t="s">
        <v>81</v>
      </c>
      <c r="G452" s="198" t="n">
        <v>1.0186</v>
      </c>
      <c r="H452" s="196" t="n">
        <f aca="false">SUM(D452*G452)</f>
        <v>127325</v>
      </c>
      <c r="I452" s="198" t="n">
        <v>1.0249</v>
      </c>
      <c r="J452" s="196" t="n">
        <f aca="false">SUM(D452*I452)</f>
        <v>128112.5</v>
      </c>
    </row>
    <row r="453" customFormat="false" ht="12.75" hidden="false" customHeight="false" outlineLevel="0" collapsed="false">
      <c r="A453" s="5" t="n">
        <v>98</v>
      </c>
      <c r="B453" s="195" t="s">
        <v>116</v>
      </c>
      <c r="C453" s="196" t="s">
        <v>271</v>
      </c>
      <c r="D453" s="196" t="n">
        <f aca="false">SUM(C453*1)</f>
        <v>125000</v>
      </c>
      <c r="E453" s="197" t="n">
        <v>195.96</v>
      </c>
      <c r="F453" s="5" t="s">
        <v>81</v>
      </c>
      <c r="G453" s="198" t="n">
        <v>1.0186</v>
      </c>
      <c r="H453" s="196" t="n">
        <f aca="false">SUM(D453*G453)</f>
        <v>127325</v>
      </c>
      <c r="I453" s="198" t="n">
        <v>1.0249</v>
      </c>
      <c r="J453" s="196" t="n">
        <f aca="false">SUM(D453*I453)</f>
        <v>128112.5</v>
      </c>
    </row>
    <row r="454" customFormat="false" ht="12.75" hidden="false" customHeight="false" outlineLevel="0" collapsed="false">
      <c r="A454" s="5" t="n">
        <v>99</v>
      </c>
      <c r="B454" s="195" t="s">
        <v>116</v>
      </c>
      <c r="C454" s="196" t="s">
        <v>273</v>
      </c>
      <c r="D454" s="196" t="n">
        <f aca="false">SUM(C454*1)</f>
        <v>130000</v>
      </c>
      <c r="E454" s="197" t="n">
        <v>195.96</v>
      </c>
      <c r="F454" s="5" t="s">
        <v>81</v>
      </c>
      <c r="G454" s="198" t="n">
        <v>1.0186</v>
      </c>
      <c r="H454" s="196" t="n">
        <f aca="false">SUM(D454*G454)</f>
        <v>132418</v>
      </c>
      <c r="I454" s="198" t="n">
        <v>1.0249</v>
      </c>
      <c r="J454" s="196" t="n">
        <f aca="false">SUM(D454*I454)</f>
        <v>133237</v>
      </c>
    </row>
    <row r="455" customFormat="false" ht="12.75" hidden="false" customHeight="false" outlineLevel="0" collapsed="false">
      <c r="A455" s="5" t="n">
        <v>100</v>
      </c>
      <c r="B455" s="195" t="s">
        <v>116</v>
      </c>
      <c r="C455" s="196" t="s">
        <v>313</v>
      </c>
      <c r="D455" s="196" t="n">
        <f aca="false">SUM(C455*1)</f>
        <v>132000</v>
      </c>
      <c r="E455" s="197" t="n">
        <v>195.96</v>
      </c>
      <c r="F455" s="5" t="s">
        <v>81</v>
      </c>
      <c r="G455" s="198" t="n">
        <v>1.0186</v>
      </c>
      <c r="H455" s="196" t="n">
        <f aca="false">SUM(D455*G455)</f>
        <v>134455.2</v>
      </c>
      <c r="I455" s="198" t="n">
        <v>1.0249</v>
      </c>
      <c r="J455" s="196" t="n">
        <f aca="false">SUM(D455*I455)</f>
        <v>135286.8</v>
      </c>
    </row>
    <row r="456" customFormat="false" ht="12.75" hidden="false" customHeight="false" outlineLevel="0" collapsed="false">
      <c r="A456" s="5" t="n">
        <v>101</v>
      </c>
      <c r="B456" s="195" t="s">
        <v>116</v>
      </c>
      <c r="C456" s="196" t="s">
        <v>275</v>
      </c>
      <c r="D456" s="196" t="n">
        <f aca="false">SUM(C456*1)</f>
        <v>135000</v>
      </c>
      <c r="E456" s="197" t="n">
        <v>195.96</v>
      </c>
      <c r="F456" s="5" t="s">
        <v>81</v>
      </c>
      <c r="G456" s="198" t="n">
        <v>1.0186</v>
      </c>
      <c r="H456" s="196" t="n">
        <f aca="false">SUM(D456*G456)</f>
        <v>137511</v>
      </c>
      <c r="I456" s="198" t="n">
        <v>1.0249</v>
      </c>
      <c r="J456" s="196" t="n">
        <f aca="false">SUM(D456*I456)</f>
        <v>138361.5</v>
      </c>
    </row>
    <row r="457" customFormat="false" ht="12.75" hidden="false" customHeight="false" outlineLevel="0" collapsed="false">
      <c r="A457" s="5" t="n">
        <v>102</v>
      </c>
      <c r="B457" s="195" t="s">
        <v>116</v>
      </c>
      <c r="C457" s="196" t="s">
        <v>279</v>
      </c>
      <c r="D457" s="196" t="n">
        <f aca="false">SUM(C457*1)</f>
        <v>150000</v>
      </c>
      <c r="E457" s="197" t="n">
        <v>195.96</v>
      </c>
      <c r="F457" s="5" t="s">
        <v>81</v>
      </c>
      <c r="G457" s="198" t="n">
        <v>1.0188</v>
      </c>
      <c r="H457" s="196" t="n">
        <f aca="false">SUM(D457*G457)</f>
        <v>152820</v>
      </c>
      <c r="I457" s="198" t="n">
        <v>1.0251</v>
      </c>
      <c r="J457" s="196" t="n">
        <f aca="false">SUM(D457*I457)</f>
        <v>153765</v>
      </c>
    </row>
    <row r="458" customFormat="false" ht="12.75" hidden="false" customHeight="false" outlineLevel="0" collapsed="false">
      <c r="A458" s="5" t="n">
        <v>103</v>
      </c>
      <c r="B458" s="195" t="s">
        <v>116</v>
      </c>
      <c r="C458" s="196" t="s">
        <v>280</v>
      </c>
      <c r="D458" s="196" t="n">
        <f aca="false">SUM(C458*1)</f>
        <v>155000</v>
      </c>
      <c r="E458" s="197" t="n">
        <v>195.96</v>
      </c>
      <c r="F458" s="5" t="s">
        <v>81</v>
      </c>
      <c r="G458" s="198" t="n">
        <v>1.0188</v>
      </c>
      <c r="H458" s="196" t="n">
        <f aca="false">SUM(D458*G458)</f>
        <v>157914</v>
      </c>
      <c r="I458" s="198" t="n">
        <v>1.0251</v>
      </c>
      <c r="J458" s="196" t="n">
        <f aca="false">SUM(D458*I458)</f>
        <v>158890.5</v>
      </c>
    </row>
    <row r="459" customFormat="false" ht="12.75" hidden="false" customHeight="false" outlineLevel="0" collapsed="false">
      <c r="A459" s="5" t="n">
        <v>104</v>
      </c>
      <c r="B459" s="195" t="s">
        <v>116</v>
      </c>
      <c r="C459" s="196" t="s">
        <v>282</v>
      </c>
      <c r="D459" s="196" t="n">
        <f aca="false">SUM(C459*1)</f>
        <v>160000</v>
      </c>
      <c r="E459" s="197" t="n">
        <v>195.96</v>
      </c>
      <c r="F459" s="5" t="s">
        <v>81</v>
      </c>
      <c r="G459" s="198" t="n">
        <v>1.0188</v>
      </c>
      <c r="H459" s="196" t="n">
        <f aca="false">SUM(D459*G459)</f>
        <v>163008</v>
      </c>
      <c r="I459" s="198" t="n">
        <v>1.0251</v>
      </c>
      <c r="J459" s="196" t="n">
        <f aca="false">SUM(D459*I459)</f>
        <v>164016</v>
      </c>
    </row>
    <row r="460" customFormat="false" ht="12.75" hidden="false" customHeight="false" outlineLevel="0" collapsed="false">
      <c r="A460" s="5" t="n">
        <v>105</v>
      </c>
      <c r="B460" s="195" t="s">
        <v>116</v>
      </c>
      <c r="C460" s="196" t="s">
        <v>314</v>
      </c>
      <c r="D460" s="196" t="n">
        <f aca="false">SUM(C460*1)</f>
        <v>180000</v>
      </c>
      <c r="E460" s="197" t="n">
        <v>195.96</v>
      </c>
      <c r="F460" s="5" t="s">
        <v>81</v>
      </c>
      <c r="G460" s="198" t="n">
        <v>1.0188</v>
      </c>
      <c r="H460" s="196" t="n">
        <f aca="false">SUM(D460*G460)</f>
        <v>183384</v>
      </c>
      <c r="I460" s="198" t="n">
        <v>1.0251</v>
      </c>
      <c r="J460" s="196" t="n">
        <f aca="false">SUM(D460*I460)</f>
        <v>184518</v>
      </c>
    </row>
    <row r="461" customFormat="false" ht="12.75" hidden="false" customHeight="false" outlineLevel="0" collapsed="false">
      <c r="A461" s="5" t="n">
        <v>106</v>
      </c>
      <c r="B461" s="195" t="s">
        <v>116</v>
      </c>
      <c r="C461" s="196" t="s">
        <v>314</v>
      </c>
      <c r="D461" s="196" t="n">
        <f aca="false">SUM(C461*1)</f>
        <v>180000</v>
      </c>
      <c r="E461" s="197" t="n">
        <v>195.96</v>
      </c>
      <c r="F461" s="5" t="s">
        <v>81</v>
      </c>
      <c r="G461" s="198" t="n">
        <v>1.0188</v>
      </c>
      <c r="H461" s="196" t="n">
        <f aca="false">SUM(D461*G461)</f>
        <v>183384</v>
      </c>
      <c r="I461" s="198" t="n">
        <v>1.0251</v>
      </c>
      <c r="J461" s="196" t="n">
        <f aca="false">SUM(D461*I461)</f>
        <v>184518</v>
      </c>
    </row>
    <row r="462" customFormat="false" ht="12.75" hidden="false" customHeight="false" outlineLevel="0" collapsed="false">
      <c r="A462" s="5" t="n">
        <v>107</v>
      </c>
      <c r="B462" s="195" t="s">
        <v>116</v>
      </c>
      <c r="C462" s="196" t="s">
        <v>315</v>
      </c>
      <c r="D462" s="196" t="n">
        <f aca="false">SUM(C462*1)</f>
        <v>185000</v>
      </c>
      <c r="E462" s="197" t="n">
        <v>195.96</v>
      </c>
      <c r="F462" s="5" t="s">
        <v>81</v>
      </c>
      <c r="G462" s="198" t="n">
        <v>1.0188</v>
      </c>
      <c r="H462" s="196" t="n">
        <f aca="false">SUM(D462*G462)</f>
        <v>188478</v>
      </c>
      <c r="I462" s="198" t="n">
        <v>1.0251</v>
      </c>
      <c r="J462" s="196" t="n">
        <f aca="false">SUM(D462*I462)</f>
        <v>189643.5</v>
      </c>
    </row>
    <row r="463" customFormat="false" ht="12.75" hidden="false" customHeight="false" outlineLevel="0" collapsed="false">
      <c r="B463" s="207"/>
      <c r="C463" s="205"/>
      <c r="D463" s="205" t="n">
        <f aca="false">SUM(D356:D462)</f>
        <v>8712520.04</v>
      </c>
      <c r="E463" s="208"/>
      <c r="H463" s="205" t="n">
        <f aca="false">SUM(H355:H462)</f>
        <v>8887268.603292</v>
      </c>
      <c r="J463" s="205" t="n">
        <f aca="false">SUM(J355:J462)</f>
        <v>8942157.479544</v>
      </c>
    </row>
    <row r="464" customFormat="false" ht="12.75" hidden="false" customHeight="false" outlineLevel="0" collapsed="false">
      <c r="B464" s="209"/>
      <c r="C464" s="206"/>
      <c r="D464" s="206"/>
      <c r="E464" s="210"/>
      <c r="H464" s="206"/>
      <c r="J464" s="206"/>
    </row>
    <row r="465" customFormat="false" ht="12.75" hidden="false" customHeight="false" outlineLevel="0" collapsed="false">
      <c r="A465" s="5" t="n">
        <v>1</v>
      </c>
      <c r="B465" s="195" t="s">
        <v>116</v>
      </c>
      <c r="C465" s="196" t="s">
        <v>316</v>
      </c>
      <c r="D465" s="196" t="n">
        <f aca="false">SUM(C465*1)</f>
        <v>26600</v>
      </c>
      <c r="E465" s="197" t="n">
        <v>182.67</v>
      </c>
      <c r="F465" s="5" t="s">
        <v>84</v>
      </c>
      <c r="G465" s="198" t="n">
        <v>1.0417</v>
      </c>
      <c r="H465" s="196" t="n">
        <f aca="false">SUM(D465*G465)</f>
        <v>27709.22</v>
      </c>
      <c r="I465" s="198" t="n">
        <v>1.048</v>
      </c>
      <c r="J465" s="196" t="n">
        <f aca="false">SUM(D465*I465)</f>
        <v>27876.8</v>
      </c>
    </row>
    <row r="466" customFormat="false" ht="12.75" hidden="false" customHeight="false" outlineLevel="0" collapsed="false">
      <c r="A466" s="5" t="n">
        <v>2</v>
      </c>
      <c r="B466" s="195" t="s">
        <v>116</v>
      </c>
      <c r="C466" s="196" t="s">
        <v>317</v>
      </c>
      <c r="D466" s="196" t="n">
        <f aca="false">SUM(C466*1)</f>
        <v>31200</v>
      </c>
      <c r="E466" s="197" t="n">
        <v>182.67</v>
      </c>
      <c r="F466" s="5" t="s">
        <v>84</v>
      </c>
      <c r="G466" s="198" t="n">
        <v>1.0417</v>
      </c>
      <c r="H466" s="196" t="n">
        <f aca="false">SUM(D466*G466)</f>
        <v>32501.04</v>
      </c>
      <c r="I466" s="198" t="n">
        <v>1.048</v>
      </c>
      <c r="J466" s="196" t="n">
        <f aca="false">SUM(D466*I466)</f>
        <v>32697.6</v>
      </c>
    </row>
    <row r="467" customFormat="false" ht="12.75" hidden="false" customHeight="false" outlineLevel="0" collapsed="false">
      <c r="A467" s="5" t="n">
        <v>3</v>
      </c>
      <c r="B467" s="195" t="s">
        <v>116</v>
      </c>
      <c r="C467" s="196" t="s">
        <v>318</v>
      </c>
      <c r="D467" s="196" t="n">
        <f aca="false">SUM(C467*1)</f>
        <v>34999.96</v>
      </c>
      <c r="E467" s="197" t="n">
        <v>182.67</v>
      </c>
      <c r="F467" s="5" t="s">
        <v>84</v>
      </c>
      <c r="G467" s="198" t="n">
        <v>1.0417</v>
      </c>
      <c r="H467" s="196" t="n">
        <f aca="false">SUM(D467*G467)</f>
        <v>36459.458332</v>
      </c>
      <c r="I467" s="198" t="n">
        <v>1.048</v>
      </c>
      <c r="J467" s="196" t="n">
        <f aca="false">SUM(D467*I467)</f>
        <v>36679.95808</v>
      </c>
    </row>
    <row r="468" customFormat="false" ht="12.75" hidden="false" customHeight="false" outlineLevel="0" collapsed="false">
      <c r="A468" s="5" t="n">
        <v>4</v>
      </c>
      <c r="B468" s="195" t="s">
        <v>116</v>
      </c>
      <c r="C468" s="196" t="s">
        <v>319</v>
      </c>
      <c r="D468" s="196" t="n">
        <f aca="false">SUM(C468*1)</f>
        <v>37251.08</v>
      </c>
      <c r="E468" s="197" t="n">
        <v>182.67</v>
      </c>
      <c r="F468" s="5" t="s">
        <v>84</v>
      </c>
      <c r="G468" s="198" t="n">
        <v>1.0417</v>
      </c>
      <c r="H468" s="196" t="n">
        <f aca="false">SUM(D468*G468)</f>
        <v>38804.450036</v>
      </c>
      <c r="I468" s="198" t="n">
        <v>1.048</v>
      </c>
      <c r="J468" s="196" t="n">
        <f aca="false">SUM(D468*I468)</f>
        <v>39039.13184</v>
      </c>
    </row>
    <row r="469" customFormat="false" ht="12.75" hidden="false" customHeight="false" outlineLevel="0" collapsed="false">
      <c r="A469" s="5" t="n">
        <v>5</v>
      </c>
      <c r="B469" s="195" t="s">
        <v>116</v>
      </c>
      <c r="C469" s="196" t="s">
        <v>320</v>
      </c>
      <c r="D469" s="196" t="n">
        <f aca="false">SUM(C469*1)</f>
        <v>41369.96</v>
      </c>
      <c r="E469" s="197" t="n">
        <v>182.67</v>
      </c>
      <c r="F469" s="5" t="s">
        <v>84</v>
      </c>
      <c r="G469" s="198" t="n">
        <v>1.0304</v>
      </c>
      <c r="H469" s="196" t="n">
        <f aca="false">SUM(D469*G469)</f>
        <v>42627.606784</v>
      </c>
      <c r="I469" s="198" t="n">
        <v>1.0367</v>
      </c>
      <c r="J469" s="196" t="n">
        <f aca="false">SUM(D469*I469)</f>
        <v>42888.237532</v>
      </c>
    </row>
    <row r="470" customFormat="false" ht="12.75" hidden="false" customHeight="false" outlineLevel="0" collapsed="false">
      <c r="A470" s="5" t="n">
        <v>6</v>
      </c>
      <c r="B470" s="195" t="s">
        <v>116</v>
      </c>
      <c r="C470" s="196" t="s">
        <v>143</v>
      </c>
      <c r="D470" s="196" t="n">
        <f aca="false">SUM(C470*1)</f>
        <v>42000</v>
      </c>
      <c r="E470" s="197" t="n">
        <v>182.67</v>
      </c>
      <c r="F470" s="5" t="s">
        <v>84</v>
      </c>
      <c r="G470" s="198" t="n">
        <v>1.0304</v>
      </c>
      <c r="H470" s="196" t="n">
        <f aca="false">SUM(D470*G470)</f>
        <v>43276.8</v>
      </c>
      <c r="I470" s="198" t="n">
        <v>1.0367</v>
      </c>
      <c r="J470" s="196" t="n">
        <f aca="false">SUM(D470*I470)</f>
        <v>43541.4</v>
      </c>
    </row>
    <row r="471" customFormat="false" ht="12.75" hidden="false" customHeight="false" outlineLevel="0" collapsed="false">
      <c r="A471" s="5" t="n">
        <v>7</v>
      </c>
      <c r="B471" s="195" t="s">
        <v>116</v>
      </c>
      <c r="C471" s="196" t="s">
        <v>150</v>
      </c>
      <c r="D471" s="196" t="n">
        <f aca="false">SUM(C471*1)</f>
        <v>45000</v>
      </c>
      <c r="E471" s="197" t="n">
        <v>182.67</v>
      </c>
      <c r="F471" s="5" t="s">
        <v>84</v>
      </c>
      <c r="G471" s="198" t="n">
        <v>1.0304</v>
      </c>
      <c r="H471" s="196" t="n">
        <f aca="false">SUM(D471*G471)</f>
        <v>46368</v>
      </c>
      <c r="I471" s="198" t="n">
        <v>1.0367</v>
      </c>
      <c r="J471" s="196" t="n">
        <f aca="false">SUM(D471*I471)</f>
        <v>46651.5</v>
      </c>
    </row>
    <row r="472" customFormat="false" ht="12.75" hidden="false" customHeight="false" outlineLevel="0" collapsed="false">
      <c r="A472" s="5" t="n">
        <v>8</v>
      </c>
      <c r="B472" s="195" t="s">
        <v>116</v>
      </c>
      <c r="C472" s="196" t="s">
        <v>150</v>
      </c>
      <c r="D472" s="196" t="n">
        <f aca="false">SUM(C472*1)</f>
        <v>45000</v>
      </c>
      <c r="E472" s="197" t="n">
        <v>182.67</v>
      </c>
      <c r="F472" s="5" t="s">
        <v>84</v>
      </c>
      <c r="G472" s="198" t="n">
        <v>1.0304</v>
      </c>
      <c r="H472" s="196" t="n">
        <f aca="false">SUM(D472*G472)</f>
        <v>46368</v>
      </c>
      <c r="I472" s="198" t="n">
        <v>1.0367</v>
      </c>
      <c r="J472" s="196" t="n">
        <f aca="false">SUM(D472*I472)</f>
        <v>46651.5</v>
      </c>
    </row>
    <row r="473" customFormat="false" ht="12.75" hidden="false" customHeight="false" outlineLevel="0" collapsed="false">
      <c r="A473" s="5" t="n">
        <v>9</v>
      </c>
      <c r="B473" s="195" t="s">
        <v>116</v>
      </c>
      <c r="C473" s="196" t="s">
        <v>321</v>
      </c>
      <c r="D473" s="196" t="n">
        <f aca="false">SUM(C473*1)</f>
        <v>45932</v>
      </c>
      <c r="E473" s="197" t="n">
        <v>182.67</v>
      </c>
      <c r="F473" s="5" t="s">
        <v>84</v>
      </c>
      <c r="G473" s="198" t="n">
        <v>1.0304</v>
      </c>
      <c r="H473" s="196" t="n">
        <f aca="false">SUM(D473*G473)</f>
        <v>47328.3328</v>
      </c>
      <c r="I473" s="198" t="n">
        <v>1.0367</v>
      </c>
      <c r="J473" s="196" t="n">
        <f aca="false">SUM(D473*I473)</f>
        <v>47617.7044</v>
      </c>
    </row>
    <row r="474" customFormat="false" ht="12.75" hidden="false" customHeight="false" outlineLevel="0" collapsed="false">
      <c r="A474" s="5" t="n">
        <v>10</v>
      </c>
      <c r="B474" s="195" t="s">
        <v>116</v>
      </c>
      <c r="C474" s="196" t="s">
        <v>322</v>
      </c>
      <c r="D474" s="196" t="n">
        <f aca="false">SUM(C474*1)</f>
        <v>47575.04</v>
      </c>
      <c r="E474" s="197" t="n">
        <v>182.67</v>
      </c>
      <c r="F474" s="5" t="s">
        <v>84</v>
      </c>
      <c r="G474" s="198" t="n">
        <v>1.0304</v>
      </c>
      <c r="H474" s="196" t="n">
        <f aca="false">SUM(D474*G474)</f>
        <v>49021.321216</v>
      </c>
      <c r="I474" s="198" t="n">
        <v>1.0367</v>
      </c>
      <c r="J474" s="196" t="n">
        <f aca="false">SUM(D474*I474)</f>
        <v>49321.043968</v>
      </c>
    </row>
    <row r="475" customFormat="false" ht="12.75" hidden="false" customHeight="false" outlineLevel="0" collapsed="false">
      <c r="A475" s="5" t="n">
        <v>11</v>
      </c>
      <c r="B475" s="195" t="s">
        <v>116</v>
      </c>
      <c r="C475" s="196" t="s">
        <v>160</v>
      </c>
      <c r="D475" s="196" t="n">
        <f aca="false">SUM(C475*1)</f>
        <v>48000</v>
      </c>
      <c r="E475" s="197" t="n">
        <v>182.67</v>
      </c>
      <c r="F475" s="5" t="s">
        <v>84</v>
      </c>
      <c r="G475" s="198" t="n">
        <v>1.0304</v>
      </c>
      <c r="H475" s="196" t="n">
        <f aca="false">SUM(D475*G475)</f>
        <v>49459.2</v>
      </c>
      <c r="I475" s="198" t="n">
        <v>1.0367</v>
      </c>
      <c r="J475" s="196" t="n">
        <f aca="false">SUM(D475*I475)</f>
        <v>49761.6</v>
      </c>
    </row>
    <row r="476" customFormat="false" ht="12.75" hidden="false" customHeight="false" outlineLevel="0" collapsed="false">
      <c r="A476" s="5" t="n">
        <v>12</v>
      </c>
      <c r="B476" s="195" t="s">
        <v>116</v>
      </c>
      <c r="C476" s="196" t="s">
        <v>160</v>
      </c>
      <c r="D476" s="196" t="n">
        <f aca="false">SUM(C476*1)</f>
        <v>48000</v>
      </c>
      <c r="E476" s="197" t="n">
        <v>182.67</v>
      </c>
      <c r="F476" s="5" t="s">
        <v>84</v>
      </c>
      <c r="G476" s="198" t="n">
        <v>1.0304</v>
      </c>
      <c r="H476" s="196" t="n">
        <f aca="false">SUM(D476*G476)</f>
        <v>49459.2</v>
      </c>
      <c r="I476" s="198" t="n">
        <v>1.0367</v>
      </c>
      <c r="J476" s="196" t="n">
        <f aca="false">SUM(D476*I476)</f>
        <v>49761.6</v>
      </c>
    </row>
    <row r="477" customFormat="false" ht="12.75" hidden="false" customHeight="false" outlineLevel="0" collapsed="false">
      <c r="A477" s="5" t="n">
        <v>13</v>
      </c>
      <c r="B477" s="195" t="s">
        <v>116</v>
      </c>
      <c r="C477" s="196" t="s">
        <v>323</v>
      </c>
      <c r="D477" s="196" t="n">
        <f aca="false">SUM(C477*1)</f>
        <v>50501</v>
      </c>
      <c r="E477" s="197" t="n">
        <v>182.67</v>
      </c>
      <c r="F477" s="5" t="s">
        <v>84</v>
      </c>
      <c r="G477" s="198" t="n">
        <v>1.0304</v>
      </c>
      <c r="H477" s="196" t="n">
        <f aca="false">SUM(D477*G477)</f>
        <v>52036.2304</v>
      </c>
      <c r="I477" s="198" t="n">
        <v>1.0367</v>
      </c>
      <c r="J477" s="196" t="n">
        <f aca="false">SUM(D477*I477)</f>
        <v>52354.3867</v>
      </c>
    </row>
    <row r="478" customFormat="false" ht="12.75" hidden="false" customHeight="false" outlineLevel="0" collapsed="false">
      <c r="A478" s="5" t="n">
        <v>14</v>
      </c>
      <c r="B478" s="195" t="s">
        <v>116</v>
      </c>
      <c r="C478" s="196" t="s">
        <v>324</v>
      </c>
      <c r="D478" s="196" t="n">
        <f aca="false">SUM(C478*1)</f>
        <v>51900.44</v>
      </c>
      <c r="E478" s="197" t="n">
        <v>182.67</v>
      </c>
      <c r="F478" s="5" t="s">
        <v>84</v>
      </c>
      <c r="G478" s="198" t="n">
        <v>1.0304</v>
      </c>
      <c r="H478" s="196" t="n">
        <f aca="false">SUM(D478*G478)</f>
        <v>53478.213376</v>
      </c>
      <c r="I478" s="198" t="n">
        <v>1.0367</v>
      </c>
      <c r="J478" s="196" t="n">
        <f aca="false">SUM(D478*I478)</f>
        <v>53805.186148</v>
      </c>
    </row>
    <row r="479" customFormat="false" ht="12.75" hidden="false" customHeight="false" outlineLevel="0" collapsed="false">
      <c r="A479" s="5" t="n">
        <v>15</v>
      </c>
      <c r="B479" s="195" t="s">
        <v>116</v>
      </c>
      <c r="C479" s="196" t="s">
        <v>325</v>
      </c>
      <c r="D479" s="196" t="n">
        <f aca="false">SUM(C479*1)</f>
        <v>52000</v>
      </c>
      <c r="E479" s="197" t="n">
        <v>182.67</v>
      </c>
      <c r="F479" s="5" t="s">
        <v>84</v>
      </c>
      <c r="G479" s="198" t="n">
        <v>1.0304</v>
      </c>
      <c r="H479" s="196" t="n">
        <f aca="false">SUM(D479*G479)</f>
        <v>53580.8</v>
      </c>
      <c r="I479" s="198" t="n">
        <v>1.0367</v>
      </c>
      <c r="J479" s="196" t="n">
        <f aca="false">SUM(D479*I479)</f>
        <v>53908.4</v>
      </c>
    </row>
    <row r="480" customFormat="false" ht="12.75" hidden="false" customHeight="false" outlineLevel="0" collapsed="false">
      <c r="A480" s="5" t="n">
        <v>16</v>
      </c>
      <c r="B480" s="195" t="s">
        <v>116</v>
      </c>
      <c r="C480" s="196" t="s">
        <v>326</v>
      </c>
      <c r="D480" s="196" t="n">
        <f aca="false">SUM(C480*1)</f>
        <v>56000</v>
      </c>
      <c r="E480" s="197" t="n">
        <v>182.67</v>
      </c>
      <c r="F480" s="5" t="s">
        <v>84</v>
      </c>
      <c r="G480" s="198" t="n">
        <v>1.0304</v>
      </c>
      <c r="H480" s="196" t="n">
        <f aca="false">SUM(D480*G480)</f>
        <v>57702.4</v>
      </c>
      <c r="I480" s="198" t="n">
        <v>1.0367</v>
      </c>
      <c r="J480" s="196" t="n">
        <f aca="false">SUM(D480*I480)</f>
        <v>58055.2</v>
      </c>
    </row>
    <row r="481" customFormat="false" ht="12.75" hidden="false" customHeight="false" outlineLevel="0" collapsed="false">
      <c r="A481" s="5" t="n">
        <v>17</v>
      </c>
      <c r="B481" s="195" t="s">
        <v>116</v>
      </c>
      <c r="C481" s="196" t="s">
        <v>181</v>
      </c>
      <c r="D481" s="196" t="n">
        <f aca="false">SUM(C481*1)</f>
        <v>57000</v>
      </c>
      <c r="E481" s="197" t="n">
        <v>182.67</v>
      </c>
      <c r="F481" s="5" t="s">
        <v>84</v>
      </c>
      <c r="G481" s="198" t="n">
        <v>1.0304</v>
      </c>
      <c r="H481" s="196" t="n">
        <f aca="false">SUM(D481*G481)</f>
        <v>58732.8</v>
      </c>
      <c r="I481" s="198" t="n">
        <v>1.0367</v>
      </c>
      <c r="J481" s="196" t="n">
        <f aca="false">SUM(D481*I481)</f>
        <v>59091.9</v>
      </c>
    </row>
    <row r="482" customFormat="false" ht="12.75" hidden="false" customHeight="false" outlineLevel="0" collapsed="false">
      <c r="A482" s="5" t="n">
        <v>18</v>
      </c>
      <c r="B482" s="195" t="s">
        <v>116</v>
      </c>
      <c r="C482" s="196" t="s">
        <v>185</v>
      </c>
      <c r="D482" s="196" t="n">
        <f aca="false">SUM(C482*1)</f>
        <v>58000</v>
      </c>
      <c r="E482" s="197" t="n">
        <v>182.67</v>
      </c>
      <c r="F482" s="5" t="s">
        <v>84</v>
      </c>
      <c r="G482" s="198" t="n">
        <v>1.0304</v>
      </c>
      <c r="H482" s="196" t="n">
        <f aca="false">SUM(D482*G482)</f>
        <v>59763.2</v>
      </c>
      <c r="I482" s="198" t="n">
        <v>1.0367</v>
      </c>
      <c r="J482" s="196" t="n">
        <f aca="false">SUM(D482*I482)</f>
        <v>60128.6</v>
      </c>
    </row>
    <row r="483" customFormat="false" ht="12.75" hidden="false" customHeight="false" outlineLevel="0" collapsed="false">
      <c r="A483" s="5" t="n">
        <v>19</v>
      </c>
      <c r="B483" s="195" t="s">
        <v>116</v>
      </c>
      <c r="C483" s="196" t="s">
        <v>185</v>
      </c>
      <c r="D483" s="196" t="n">
        <f aca="false">SUM(C483*1)</f>
        <v>58000</v>
      </c>
      <c r="E483" s="197" t="n">
        <v>182.67</v>
      </c>
      <c r="F483" s="5" t="s">
        <v>84</v>
      </c>
      <c r="G483" s="198" t="n">
        <v>1.0304</v>
      </c>
      <c r="H483" s="196" t="n">
        <f aca="false">SUM(D483*G483)</f>
        <v>59763.2</v>
      </c>
      <c r="I483" s="198" t="n">
        <v>1.0367</v>
      </c>
      <c r="J483" s="196" t="n">
        <f aca="false">SUM(D483*I483)</f>
        <v>60128.6</v>
      </c>
    </row>
    <row r="484" customFormat="false" ht="12.75" hidden="false" customHeight="false" outlineLevel="0" collapsed="false">
      <c r="A484" s="5" t="n">
        <v>20</v>
      </c>
      <c r="B484" s="195" t="s">
        <v>116</v>
      </c>
      <c r="C484" s="196" t="s">
        <v>327</v>
      </c>
      <c r="D484" s="196" t="n">
        <f aca="false">SUM(C484*1)</f>
        <v>59004</v>
      </c>
      <c r="E484" s="197" t="n">
        <v>182.67</v>
      </c>
      <c r="F484" s="5" t="s">
        <v>84</v>
      </c>
      <c r="G484" s="198" t="n">
        <v>1.0304</v>
      </c>
      <c r="H484" s="196" t="n">
        <f aca="false">SUM(D484*G484)</f>
        <v>60797.7216</v>
      </c>
      <c r="I484" s="198" t="n">
        <v>1.0367</v>
      </c>
      <c r="J484" s="196" t="n">
        <f aca="false">SUM(D484*I484)</f>
        <v>61169.4468</v>
      </c>
    </row>
    <row r="485" customFormat="false" ht="12.75" hidden="false" customHeight="false" outlineLevel="0" collapsed="false">
      <c r="A485" s="5" t="n">
        <v>21</v>
      </c>
      <c r="B485" s="195" t="s">
        <v>116</v>
      </c>
      <c r="C485" s="196" t="s">
        <v>190</v>
      </c>
      <c r="D485" s="196" t="n">
        <f aca="false">SUM(C485*1)</f>
        <v>60000</v>
      </c>
      <c r="E485" s="197" t="n">
        <v>182.67</v>
      </c>
      <c r="F485" s="5" t="s">
        <v>84</v>
      </c>
      <c r="G485" s="198" t="n">
        <v>1.0249</v>
      </c>
      <c r="H485" s="196" t="n">
        <f aca="false">SUM(D485*G485)</f>
        <v>61494</v>
      </c>
      <c r="I485" s="198" t="n">
        <v>1.0312</v>
      </c>
      <c r="J485" s="196" t="n">
        <f aca="false">SUM(D485*I485)</f>
        <v>61872</v>
      </c>
    </row>
    <row r="486" customFormat="false" ht="12.75" hidden="false" customHeight="false" outlineLevel="0" collapsed="false">
      <c r="A486" s="5" t="n">
        <v>22</v>
      </c>
      <c r="B486" s="195" t="s">
        <v>116</v>
      </c>
      <c r="C486" s="196" t="s">
        <v>190</v>
      </c>
      <c r="D486" s="196" t="n">
        <f aca="false">SUM(C486*1)</f>
        <v>60000</v>
      </c>
      <c r="E486" s="197" t="n">
        <v>182.67</v>
      </c>
      <c r="F486" s="5" t="s">
        <v>84</v>
      </c>
      <c r="G486" s="198" t="n">
        <v>1.0249</v>
      </c>
      <c r="H486" s="196" t="n">
        <f aca="false">SUM(D486*G486)</f>
        <v>61494</v>
      </c>
      <c r="I486" s="198" t="n">
        <v>1.0312</v>
      </c>
      <c r="J486" s="196" t="n">
        <f aca="false">SUM(D486*I486)</f>
        <v>61872</v>
      </c>
    </row>
    <row r="487" customFormat="false" ht="12.75" hidden="false" customHeight="false" outlineLevel="0" collapsed="false">
      <c r="A487" s="5" t="n">
        <v>23</v>
      </c>
      <c r="B487" s="195" t="s">
        <v>116</v>
      </c>
      <c r="C487" s="196" t="s">
        <v>190</v>
      </c>
      <c r="D487" s="196" t="n">
        <f aca="false">SUM(C487*1)</f>
        <v>60000</v>
      </c>
      <c r="E487" s="197" t="n">
        <v>182.67</v>
      </c>
      <c r="F487" s="5" t="s">
        <v>84</v>
      </c>
      <c r="G487" s="198" t="n">
        <v>1.0249</v>
      </c>
      <c r="H487" s="196" t="n">
        <f aca="false">SUM(D487*G487)</f>
        <v>61494</v>
      </c>
      <c r="I487" s="198" t="n">
        <v>1.0312</v>
      </c>
      <c r="J487" s="196" t="n">
        <f aca="false">SUM(D487*I487)</f>
        <v>61872</v>
      </c>
    </row>
    <row r="488" customFormat="false" ht="12.75" hidden="false" customHeight="false" outlineLevel="0" collapsed="false">
      <c r="A488" s="5" t="n">
        <v>24</v>
      </c>
      <c r="B488" s="195" t="s">
        <v>116</v>
      </c>
      <c r="C488" s="196" t="s">
        <v>195</v>
      </c>
      <c r="D488" s="196" t="n">
        <f aca="false">SUM(C488*1)</f>
        <v>62000</v>
      </c>
      <c r="E488" s="197" t="n">
        <v>182.67</v>
      </c>
      <c r="F488" s="5" t="s">
        <v>84</v>
      </c>
      <c r="G488" s="198" t="n">
        <v>1.0249</v>
      </c>
      <c r="H488" s="196" t="n">
        <f aca="false">SUM(D488*G488)</f>
        <v>63543.8</v>
      </c>
      <c r="I488" s="198" t="n">
        <v>1.0312</v>
      </c>
      <c r="J488" s="196" t="n">
        <f aca="false">SUM(D488*I488)</f>
        <v>63934.4</v>
      </c>
    </row>
    <row r="489" customFormat="false" ht="12.75" hidden="false" customHeight="false" outlineLevel="0" collapsed="false">
      <c r="A489" s="5" t="n">
        <v>25</v>
      </c>
      <c r="B489" s="195" t="s">
        <v>116</v>
      </c>
      <c r="C489" s="196" t="s">
        <v>202</v>
      </c>
      <c r="D489" s="196" t="n">
        <f aca="false">SUM(C489*1)</f>
        <v>65004</v>
      </c>
      <c r="E489" s="197" t="n">
        <v>182.67</v>
      </c>
      <c r="F489" s="5" t="s">
        <v>84</v>
      </c>
      <c r="G489" s="198" t="n">
        <v>1.0249</v>
      </c>
      <c r="H489" s="196" t="n">
        <f aca="false">SUM(D489*G489)</f>
        <v>66622.5996</v>
      </c>
      <c r="I489" s="198" t="n">
        <v>1.0312</v>
      </c>
      <c r="J489" s="196" t="n">
        <f aca="false">SUM(D489*I489)</f>
        <v>67032.1248</v>
      </c>
    </row>
    <row r="490" customFormat="false" ht="12.75" hidden="false" customHeight="false" outlineLevel="0" collapsed="false">
      <c r="A490" s="5" t="n">
        <v>26</v>
      </c>
      <c r="B490" s="195" t="s">
        <v>116</v>
      </c>
      <c r="C490" s="196" t="s">
        <v>298</v>
      </c>
      <c r="D490" s="196" t="n">
        <f aca="false">SUM(C490*1)</f>
        <v>66000</v>
      </c>
      <c r="E490" s="197" t="n">
        <v>182.67</v>
      </c>
      <c r="F490" s="5" t="s">
        <v>84</v>
      </c>
      <c r="G490" s="198" t="n">
        <v>1.0249</v>
      </c>
      <c r="H490" s="196" t="n">
        <f aca="false">SUM(D490*G490)</f>
        <v>67643.4</v>
      </c>
      <c r="I490" s="198" t="n">
        <v>1.0312</v>
      </c>
      <c r="J490" s="196" t="n">
        <f aca="false">SUM(D490*I490)</f>
        <v>68059.2</v>
      </c>
    </row>
    <row r="491" customFormat="false" ht="12.75" hidden="false" customHeight="false" outlineLevel="0" collapsed="false">
      <c r="A491" s="5" t="n">
        <v>27</v>
      </c>
      <c r="B491" s="195" t="s">
        <v>116</v>
      </c>
      <c r="C491" s="196" t="s">
        <v>211</v>
      </c>
      <c r="D491" s="196" t="n">
        <f aca="false">SUM(C491*1)</f>
        <v>70000</v>
      </c>
      <c r="E491" s="197" t="n">
        <v>182.67</v>
      </c>
      <c r="F491" s="5" t="s">
        <v>84</v>
      </c>
      <c r="G491" s="198" t="n">
        <v>1.0249</v>
      </c>
      <c r="H491" s="196" t="n">
        <f aca="false">SUM(D491*G491)</f>
        <v>71743</v>
      </c>
      <c r="I491" s="198" t="n">
        <v>1.0312</v>
      </c>
      <c r="J491" s="196" t="n">
        <f aca="false">SUM(D491*I491)</f>
        <v>72184</v>
      </c>
    </row>
    <row r="492" customFormat="false" ht="12.75" hidden="false" customHeight="false" outlineLevel="0" collapsed="false">
      <c r="A492" s="5" t="n">
        <v>28</v>
      </c>
      <c r="B492" s="195" t="s">
        <v>116</v>
      </c>
      <c r="C492" s="196" t="s">
        <v>217</v>
      </c>
      <c r="D492" s="196" t="n">
        <f aca="false">SUM(C492*1)</f>
        <v>72000</v>
      </c>
      <c r="E492" s="197" t="n">
        <v>182.67</v>
      </c>
      <c r="F492" s="5" t="s">
        <v>84</v>
      </c>
      <c r="G492" s="198" t="n">
        <v>1.0249</v>
      </c>
      <c r="H492" s="196" t="n">
        <f aca="false">SUM(D492*G492)</f>
        <v>73792.8</v>
      </c>
      <c r="I492" s="198" t="n">
        <v>1.0312</v>
      </c>
      <c r="J492" s="196" t="n">
        <f aca="false">SUM(D492*I492)</f>
        <v>74246.4</v>
      </c>
    </row>
    <row r="493" customFormat="false" ht="12.75" hidden="false" customHeight="false" outlineLevel="0" collapsed="false">
      <c r="A493" s="5" t="n">
        <v>29</v>
      </c>
      <c r="B493" s="195" t="s">
        <v>116</v>
      </c>
      <c r="C493" s="196" t="s">
        <v>220</v>
      </c>
      <c r="D493" s="196" t="n">
        <f aca="false">SUM(C493*1)</f>
        <v>74000</v>
      </c>
      <c r="E493" s="197" t="n">
        <v>182.67</v>
      </c>
      <c r="F493" s="5" t="s">
        <v>84</v>
      </c>
      <c r="G493" s="198" t="n">
        <v>1.0249</v>
      </c>
      <c r="H493" s="196" t="n">
        <f aca="false">SUM(D493*G493)</f>
        <v>75842.6</v>
      </c>
      <c r="I493" s="198" t="n">
        <v>1.0312</v>
      </c>
      <c r="J493" s="196" t="n">
        <f aca="false">SUM(D493*I493)</f>
        <v>76308.8</v>
      </c>
    </row>
    <row r="494" customFormat="false" ht="12.75" hidden="false" customHeight="false" outlineLevel="0" collapsed="false">
      <c r="A494" s="5" t="n">
        <v>30</v>
      </c>
      <c r="B494" s="195" t="s">
        <v>116</v>
      </c>
      <c r="C494" s="196" t="s">
        <v>221</v>
      </c>
      <c r="D494" s="196" t="n">
        <f aca="false">SUM(C494*1)</f>
        <v>75000</v>
      </c>
      <c r="E494" s="197" t="n">
        <v>182.67</v>
      </c>
      <c r="F494" s="5" t="s">
        <v>84</v>
      </c>
      <c r="G494" s="198" t="n">
        <v>1.0249</v>
      </c>
      <c r="H494" s="196" t="n">
        <f aca="false">SUM(D494*G494)</f>
        <v>76867.5</v>
      </c>
      <c r="I494" s="198" t="n">
        <v>1.0312</v>
      </c>
      <c r="J494" s="196" t="n">
        <f aca="false">SUM(D494*I494)</f>
        <v>77340</v>
      </c>
    </row>
    <row r="495" customFormat="false" ht="12.75" hidden="false" customHeight="false" outlineLevel="0" collapsed="false">
      <c r="A495" s="5" t="n">
        <v>31</v>
      </c>
      <c r="B495" s="195" t="s">
        <v>116</v>
      </c>
      <c r="C495" s="196" t="s">
        <v>221</v>
      </c>
      <c r="D495" s="196" t="n">
        <f aca="false">SUM(C495*1)</f>
        <v>75000</v>
      </c>
      <c r="E495" s="197" t="n">
        <v>182.67</v>
      </c>
      <c r="F495" s="5" t="s">
        <v>84</v>
      </c>
      <c r="G495" s="198" t="n">
        <v>1.0249</v>
      </c>
      <c r="H495" s="196" t="n">
        <f aca="false">SUM(D495*G495)</f>
        <v>76867.5</v>
      </c>
      <c r="I495" s="198" t="n">
        <v>1.0312</v>
      </c>
      <c r="J495" s="196" t="n">
        <f aca="false">SUM(D495*I495)</f>
        <v>77340</v>
      </c>
    </row>
    <row r="496" customFormat="false" ht="12.75" hidden="false" customHeight="false" outlineLevel="0" collapsed="false">
      <c r="A496" s="5" t="n">
        <v>32</v>
      </c>
      <c r="B496" s="195" t="s">
        <v>116</v>
      </c>
      <c r="C496" s="196" t="s">
        <v>221</v>
      </c>
      <c r="D496" s="196" t="n">
        <f aca="false">SUM(C496*1)</f>
        <v>75000</v>
      </c>
      <c r="E496" s="197" t="n">
        <v>182.67</v>
      </c>
      <c r="F496" s="5" t="s">
        <v>84</v>
      </c>
      <c r="G496" s="198" t="n">
        <v>1.0249</v>
      </c>
      <c r="H496" s="196" t="n">
        <f aca="false">SUM(D496*G496)</f>
        <v>76867.5</v>
      </c>
      <c r="I496" s="198" t="n">
        <v>1.0312</v>
      </c>
      <c r="J496" s="196" t="n">
        <f aca="false">SUM(D496*I496)</f>
        <v>77340</v>
      </c>
    </row>
    <row r="497" customFormat="false" ht="12.75" hidden="false" customHeight="false" outlineLevel="0" collapsed="false">
      <c r="A497" s="5" t="n">
        <v>33</v>
      </c>
      <c r="B497" s="195" t="s">
        <v>116</v>
      </c>
      <c r="C497" s="196" t="s">
        <v>223</v>
      </c>
      <c r="D497" s="196" t="n">
        <f aca="false">SUM(C497*1)</f>
        <v>76000</v>
      </c>
      <c r="E497" s="197" t="n">
        <v>182.67</v>
      </c>
      <c r="F497" s="5" t="s">
        <v>84</v>
      </c>
      <c r="G497" s="198" t="n">
        <v>1.0249</v>
      </c>
      <c r="H497" s="196" t="n">
        <f aca="false">SUM(D497*G497)</f>
        <v>77892.4</v>
      </c>
      <c r="I497" s="198" t="n">
        <v>1.0312</v>
      </c>
      <c r="J497" s="196" t="n">
        <f aca="false">SUM(D497*I497)</f>
        <v>78371.2</v>
      </c>
    </row>
    <row r="498" customFormat="false" ht="12.75" hidden="false" customHeight="false" outlineLevel="0" collapsed="false">
      <c r="A498" s="5" t="n">
        <v>34</v>
      </c>
      <c r="B498" s="195" t="s">
        <v>116</v>
      </c>
      <c r="C498" s="196" t="s">
        <v>328</v>
      </c>
      <c r="D498" s="196" t="n">
        <f aca="false">SUM(C498*1)</f>
        <v>78970</v>
      </c>
      <c r="E498" s="197" t="n">
        <v>182.67</v>
      </c>
      <c r="F498" s="5" t="s">
        <v>84</v>
      </c>
      <c r="G498" s="198" t="n">
        <v>1.0249</v>
      </c>
      <c r="H498" s="196" t="n">
        <f aca="false">SUM(D498*G498)</f>
        <v>80936.353</v>
      </c>
      <c r="I498" s="198" t="n">
        <v>1.0312</v>
      </c>
      <c r="J498" s="196" t="n">
        <f aca="false">SUM(D498*I498)</f>
        <v>81433.864</v>
      </c>
    </row>
    <row r="499" customFormat="false" ht="12.75" hidden="false" customHeight="false" outlineLevel="0" collapsed="false">
      <c r="A499" s="5" t="n">
        <v>35</v>
      </c>
      <c r="B499" s="195" t="s">
        <v>116</v>
      </c>
      <c r="C499" s="196" t="s">
        <v>329</v>
      </c>
      <c r="D499" s="196" t="n">
        <f aca="false">SUM(C499*1)</f>
        <v>79000</v>
      </c>
      <c r="E499" s="197" t="n">
        <v>182.67</v>
      </c>
      <c r="F499" s="5" t="s">
        <v>84</v>
      </c>
      <c r="G499" s="198" t="n">
        <v>1.0249</v>
      </c>
      <c r="H499" s="196" t="n">
        <f aca="false">SUM(D499*G499)</f>
        <v>80967.1</v>
      </c>
      <c r="I499" s="198" t="n">
        <v>1.0312</v>
      </c>
      <c r="J499" s="196" t="n">
        <f aca="false">SUM(D499*I499)</f>
        <v>81464.8</v>
      </c>
    </row>
    <row r="500" customFormat="false" ht="12.75" hidden="false" customHeight="false" outlineLevel="0" collapsed="false">
      <c r="A500" s="5" t="n">
        <v>36</v>
      </c>
      <c r="B500" s="195" t="s">
        <v>116</v>
      </c>
      <c r="C500" s="196" t="s">
        <v>329</v>
      </c>
      <c r="D500" s="196" t="n">
        <f aca="false">SUM(C500*1)</f>
        <v>79000</v>
      </c>
      <c r="E500" s="197" t="n">
        <v>182.67</v>
      </c>
      <c r="F500" s="5" t="s">
        <v>84</v>
      </c>
      <c r="G500" s="198" t="n">
        <v>1.0249</v>
      </c>
      <c r="H500" s="196" t="n">
        <f aca="false">SUM(D500*G500)</f>
        <v>80967.1</v>
      </c>
      <c r="I500" s="198" t="n">
        <v>1.0312</v>
      </c>
      <c r="J500" s="196" t="n">
        <f aca="false">SUM(D500*I500)</f>
        <v>81464.8</v>
      </c>
    </row>
    <row r="501" customFormat="false" ht="12.75" hidden="false" customHeight="false" outlineLevel="0" collapsed="false">
      <c r="A501" s="5" t="n">
        <v>37</v>
      </c>
      <c r="B501" s="195" t="s">
        <v>116</v>
      </c>
      <c r="C501" s="196" t="s">
        <v>230</v>
      </c>
      <c r="D501" s="196" t="n">
        <f aca="false">SUM(C501*1)</f>
        <v>80000</v>
      </c>
      <c r="E501" s="197" t="n">
        <v>182.67</v>
      </c>
      <c r="F501" s="5" t="s">
        <v>84</v>
      </c>
      <c r="G501" s="198" t="n">
        <v>1.0216</v>
      </c>
      <c r="H501" s="196" t="n">
        <f aca="false">SUM(D501*G501)</f>
        <v>81728</v>
      </c>
      <c r="I501" s="198" t="n">
        <v>1.0279</v>
      </c>
      <c r="J501" s="196" t="n">
        <f aca="false">SUM(D501*I501)</f>
        <v>82232</v>
      </c>
    </row>
    <row r="502" customFormat="false" ht="12.75" hidden="false" customHeight="false" outlineLevel="0" collapsed="false">
      <c r="A502" s="5" t="n">
        <v>38</v>
      </c>
      <c r="B502" s="195" t="s">
        <v>116</v>
      </c>
      <c r="C502" s="196" t="s">
        <v>241</v>
      </c>
      <c r="D502" s="196" t="n">
        <f aca="false">SUM(C502*1)</f>
        <v>85008</v>
      </c>
      <c r="E502" s="197" t="n">
        <v>182.67</v>
      </c>
      <c r="F502" s="5" t="s">
        <v>84</v>
      </c>
      <c r="G502" s="198" t="n">
        <v>1.0216</v>
      </c>
      <c r="H502" s="196" t="n">
        <f aca="false">SUM(D502*G502)</f>
        <v>86844.1728</v>
      </c>
      <c r="I502" s="198" t="n">
        <v>1.0279</v>
      </c>
      <c r="J502" s="196" t="n">
        <f aca="false">SUM(D502*I502)</f>
        <v>87379.7232</v>
      </c>
    </row>
    <row r="503" customFormat="false" ht="12.75" hidden="false" customHeight="false" outlineLevel="0" collapsed="false">
      <c r="A503" s="5" t="n">
        <v>39</v>
      </c>
      <c r="B503" s="195" t="s">
        <v>116</v>
      </c>
      <c r="C503" s="196" t="s">
        <v>330</v>
      </c>
      <c r="D503" s="196" t="n">
        <f aca="false">SUM(C503*1)</f>
        <v>85499.96</v>
      </c>
      <c r="E503" s="197" t="n">
        <v>182.67</v>
      </c>
      <c r="F503" s="5" t="s">
        <v>84</v>
      </c>
      <c r="G503" s="198" t="n">
        <v>1.0216</v>
      </c>
      <c r="H503" s="196" t="n">
        <f aca="false">SUM(D503*G503)</f>
        <v>87346.759136</v>
      </c>
      <c r="I503" s="198" t="n">
        <v>1.0279</v>
      </c>
      <c r="J503" s="196" t="n">
        <f aca="false">SUM(D503*I503)</f>
        <v>87885.408884</v>
      </c>
    </row>
    <row r="504" customFormat="false" ht="12.75" hidden="false" customHeight="false" outlineLevel="0" collapsed="false">
      <c r="A504" s="5" t="n">
        <v>40</v>
      </c>
      <c r="B504" s="195" t="s">
        <v>116</v>
      </c>
      <c r="C504" s="196" t="s">
        <v>331</v>
      </c>
      <c r="D504" s="196" t="n">
        <f aca="false">SUM(C504*1)</f>
        <v>87000</v>
      </c>
      <c r="E504" s="197" t="n">
        <v>182.67</v>
      </c>
      <c r="F504" s="5" t="s">
        <v>84</v>
      </c>
      <c r="G504" s="198" t="n">
        <v>1.0216</v>
      </c>
      <c r="H504" s="196" t="n">
        <f aca="false">SUM(D504*G504)</f>
        <v>88879.2</v>
      </c>
      <c r="I504" s="198" t="n">
        <v>1.0279</v>
      </c>
      <c r="J504" s="196" t="n">
        <f aca="false">SUM(D504*I504)</f>
        <v>89427.3</v>
      </c>
    </row>
    <row r="505" customFormat="false" ht="12.75" hidden="false" customHeight="false" outlineLevel="0" collapsed="false">
      <c r="A505" s="5" t="n">
        <v>41</v>
      </c>
      <c r="B505" s="195" t="s">
        <v>116</v>
      </c>
      <c r="C505" s="196" t="s">
        <v>243</v>
      </c>
      <c r="D505" s="196" t="n">
        <f aca="false">SUM(C505*1)</f>
        <v>88000</v>
      </c>
      <c r="E505" s="197" t="n">
        <v>182.67</v>
      </c>
      <c r="F505" s="5" t="s">
        <v>84</v>
      </c>
      <c r="G505" s="198" t="n">
        <v>1.0216</v>
      </c>
      <c r="H505" s="196" t="n">
        <f aca="false">SUM(D505*G505)</f>
        <v>89900.8</v>
      </c>
      <c r="I505" s="198" t="n">
        <v>1.0279</v>
      </c>
      <c r="J505" s="196" t="n">
        <f aca="false">SUM(D505*I505)</f>
        <v>90455.2</v>
      </c>
    </row>
    <row r="506" customFormat="false" ht="12.75" hidden="false" customHeight="false" outlineLevel="0" collapsed="false">
      <c r="A506" s="5" t="n">
        <v>42</v>
      </c>
      <c r="B506" s="195" t="s">
        <v>116</v>
      </c>
      <c r="C506" s="196" t="s">
        <v>246</v>
      </c>
      <c r="D506" s="196" t="n">
        <f aca="false">SUM(C506*1)</f>
        <v>90000</v>
      </c>
      <c r="E506" s="197" t="n">
        <v>182.67</v>
      </c>
      <c r="F506" s="5" t="s">
        <v>84</v>
      </c>
      <c r="G506" s="198" t="n">
        <v>1.0216</v>
      </c>
      <c r="H506" s="196" t="n">
        <f aca="false">SUM(D506*G506)</f>
        <v>91944</v>
      </c>
      <c r="I506" s="198" t="n">
        <v>1.0279</v>
      </c>
      <c r="J506" s="196" t="n">
        <f aca="false">SUM(D506*I506)</f>
        <v>92511</v>
      </c>
    </row>
    <row r="507" customFormat="false" ht="12.75" hidden="false" customHeight="false" outlineLevel="0" collapsed="false">
      <c r="A507" s="5" t="n">
        <v>43</v>
      </c>
      <c r="B507" s="195" t="s">
        <v>116</v>
      </c>
      <c r="C507" s="196" t="s">
        <v>246</v>
      </c>
      <c r="D507" s="196" t="n">
        <f aca="false">SUM(C507*1)</f>
        <v>90000</v>
      </c>
      <c r="E507" s="197" t="n">
        <v>182.67</v>
      </c>
      <c r="F507" s="5" t="s">
        <v>84</v>
      </c>
      <c r="G507" s="198" t="n">
        <v>1.0216</v>
      </c>
      <c r="H507" s="196" t="n">
        <f aca="false">SUM(D507*G507)</f>
        <v>91944</v>
      </c>
      <c r="I507" s="198" t="n">
        <v>1.0279</v>
      </c>
      <c r="J507" s="196" t="n">
        <f aca="false">SUM(D507*I507)</f>
        <v>92511</v>
      </c>
    </row>
    <row r="508" customFormat="false" ht="12.75" hidden="false" customHeight="false" outlineLevel="0" collapsed="false">
      <c r="A508" s="5" t="n">
        <v>44</v>
      </c>
      <c r="B508" s="195" t="s">
        <v>116</v>
      </c>
      <c r="C508" s="196" t="s">
        <v>255</v>
      </c>
      <c r="D508" s="196" t="n">
        <f aca="false">SUM(C508*1)</f>
        <v>95000</v>
      </c>
      <c r="E508" s="197" t="n">
        <v>182.67</v>
      </c>
      <c r="F508" s="5" t="s">
        <v>84</v>
      </c>
      <c r="G508" s="198" t="n">
        <v>1.0216</v>
      </c>
      <c r="H508" s="196" t="n">
        <f aca="false">SUM(D508*G508)</f>
        <v>97052</v>
      </c>
      <c r="I508" s="198" t="n">
        <v>1.0279</v>
      </c>
      <c r="J508" s="196" t="n">
        <f aca="false">SUM(D508*I508)</f>
        <v>97650.5</v>
      </c>
    </row>
    <row r="509" customFormat="false" ht="12.75" hidden="false" customHeight="false" outlineLevel="0" collapsed="false">
      <c r="A509" s="5" t="n">
        <v>45</v>
      </c>
      <c r="B509" s="195" t="s">
        <v>116</v>
      </c>
      <c r="C509" s="196" t="s">
        <v>332</v>
      </c>
      <c r="D509" s="196" t="n">
        <f aca="false">SUM(C509*1)</f>
        <v>99500</v>
      </c>
      <c r="E509" s="197" t="n">
        <v>182.67</v>
      </c>
      <c r="F509" s="5" t="s">
        <v>84</v>
      </c>
      <c r="G509" s="198" t="n">
        <v>1.0216</v>
      </c>
      <c r="H509" s="196" t="n">
        <f aca="false">SUM(D509*G509)</f>
        <v>101649.2</v>
      </c>
      <c r="I509" s="198" t="n">
        <v>1.0279</v>
      </c>
      <c r="J509" s="196" t="n">
        <f aca="false">SUM(D509*I509)</f>
        <v>102276.05</v>
      </c>
    </row>
    <row r="510" customFormat="false" ht="12.75" hidden="false" customHeight="false" outlineLevel="0" collapsed="false">
      <c r="A510" s="5" t="n">
        <v>46</v>
      </c>
      <c r="B510" s="195" t="s">
        <v>116</v>
      </c>
      <c r="C510" s="196" t="s">
        <v>259</v>
      </c>
      <c r="D510" s="196" t="n">
        <f aca="false">SUM(C510*1)</f>
        <v>100000</v>
      </c>
      <c r="E510" s="197" t="n">
        <v>182.67</v>
      </c>
      <c r="F510" s="5" t="s">
        <v>84</v>
      </c>
      <c r="G510" s="198" t="n">
        <v>1.0203</v>
      </c>
      <c r="H510" s="196" t="n">
        <f aca="false">SUM(D510*G510)</f>
        <v>102030</v>
      </c>
      <c r="I510" s="198" t="n">
        <v>1.0266</v>
      </c>
      <c r="J510" s="196" t="n">
        <f aca="false">SUM(D510*I510)</f>
        <v>102660</v>
      </c>
    </row>
    <row r="511" customFormat="false" ht="12.75" hidden="false" customHeight="false" outlineLevel="0" collapsed="false">
      <c r="A511" s="5" t="n">
        <v>47</v>
      </c>
      <c r="B511" s="195" t="s">
        <v>116</v>
      </c>
      <c r="C511" s="196" t="s">
        <v>259</v>
      </c>
      <c r="D511" s="196" t="n">
        <f aca="false">SUM(C511*1)</f>
        <v>100000</v>
      </c>
      <c r="E511" s="197" t="n">
        <v>182.67</v>
      </c>
      <c r="F511" s="5" t="s">
        <v>84</v>
      </c>
      <c r="G511" s="198" t="n">
        <v>1.0203</v>
      </c>
      <c r="H511" s="196" t="n">
        <f aca="false">SUM(D511*G511)</f>
        <v>102030</v>
      </c>
      <c r="I511" s="198" t="n">
        <v>1.0266</v>
      </c>
      <c r="J511" s="196" t="n">
        <f aca="false">SUM(D511*I511)</f>
        <v>102660</v>
      </c>
    </row>
    <row r="512" customFormat="false" ht="12.75" hidden="false" customHeight="false" outlineLevel="0" collapsed="false">
      <c r="A512" s="5" t="n">
        <v>48</v>
      </c>
      <c r="B512" s="195" t="s">
        <v>116</v>
      </c>
      <c r="C512" s="196" t="s">
        <v>333</v>
      </c>
      <c r="D512" s="196" t="n">
        <f aca="false">SUM(C512*1)</f>
        <v>107000</v>
      </c>
      <c r="E512" s="197" t="n">
        <v>182.67</v>
      </c>
      <c r="F512" s="5" t="s">
        <v>84</v>
      </c>
      <c r="G512" s="198" t="n">
        <v>1.0203</v>
      </c>
      <c r="H512" s="196" t="n">
        <f aca="false">SUM(D512*G512)</f>
        <v>109172.1</v>
      </c>
      <c r="I512" s="198" t="n">
        <v>1.0266</v>
      </c>
      <c r="J512" s="196" t="n">
        <f aca="false">SUM(D512*I512)</f>
        <v>109846.2</v>
      </c>
    </row>
    <row r="513" customFormat="false" ht="12.75" hidden="false" customHeight="false" outlineLevel="0" collapsed="false">
      <c r="A513" s="5" t="n">
        <v>49</v>
      </c>
      <c r="B513" s="195" t="s">
        <v>116</v>
      </c>
      <c r="C513" s="196" t="s">
        <v>273</v>
      </c>
      <c r="D513" s="196" t="n">
        <f aca="false">SUM(C513*1)</f>
        <v>130000</v>
      </c>
      <c r="E513" s="197" t="n">
        <v>182.67</v>
      </c>
      <c r="F513" s="5" t="s">
        <v>84</v>
      </c>
      <c r="G513" s="198" t="n">
        <v>1.0203</v>
      </c>
      <c r="H513" s="196" t="n">
        <f aca="false">SUM(D513*G513)</f>
        <v>132639</v>
      </c>
      <c r="I513" s="198" t="n">
        <v>1.0266</v>
      </c>
      <c r="J513" s="196" t="n">
        <f aca="false">SUM(D513*I513)</f>
        <v>133458</v>
      </c>
    </row>
    <row r="514" customFormat="false" ht="12.75" hidden="false" customHeight="false" outlineLevel="0" collapsed="false">
      <c r="A514" s="5" t="n">
        <v>50</v>
      </c>
      <c r="B514" s="195" t="s">
        <v>116</v>
      </c>
      <c r="C514" s="196" t="s">
        <v>334</v>
      </c>
      <c r="D514" s="196" t="n">
        <f aca="false">SUM(C514*1)</f>
        <v>142500</v>
      </c>
      <c r="E514" s="197" t="n">
        <v>182.67</v>
      </c>
      <c r="F514" s="5" t="s">
        <v>84</v>
      </c>
      <c r="G514" s="198" t="n">
        <v>1.0203</v>
      </c>
      <c r="H514" s="196" t="n">
        <f aca="false">SUM(D514*G514)</f>
        <v>145392.75</v>
      </c>
      <c r="I514" s="198" t="n">
        <v>1.0266</v>
      </c>
      <c r="J514" s="196" t="n">
        <f aca="false">SUM(D514*I514)</f>
        <v>146290.5</v>
      </c>
    </row>
    <row r="515" customFormat="false" ht="12.75" hidden="false" customHeight="false" outlineLevel="0" collapsed="false">
      <c r="A515" s="5" t="n">
        <v>51</v>
      </c>
      <c r="B515" s="195" t="s">
        <v>116</v>
      </c>
      <c r="C515" s="196" t="s">
        <v>279</v>
      </c>
      <c r="D515" s="196" t="n">
        <f aca="false">SUM(C515*1)</f>
        <v>150000</v>
      </c>
      <c r="E515" s="197" t="n">
        <v>182.67</v>
      </c>
      <c r="F515" s="5" t="s">
        <v>84</v>
      </c>
      <c r="G515" s="198" t="n">
        <v>1.0201</v>
      </c>
      <c r="H515" s="196" t="n">
        <f aca="false">SUM(D515*G515)</f>
        <v>153015</v>
      </c>
      <c r="I515" s="198" t="n">
        <v>1.0264</v>
      </c>
      <c r="J515" s="196" t="n">
        <f aca="false">SUM(D515*I515)</f>
        <v>153960</v>
      </c>
    </row>
    <row r="516" customFormat="false" ht="12.75" hidden="false" customHeight="false" outlineLevel="0" collapsed="false">
      <c r="A516" s="5" t="n">
        <v>52</v>
      </c>
      <c r="B516" s="195" t="s">
        <v>116</v>
      </c>
      <c r="C516" s="196" t="s">
        <v>279</v>
      </c>
      <c r="D516" s="196" t="n">
        <f aca="false">SUM(C516*1)</f>
        <v>150000</v>
      </c>
      <c r="E516" s="197" t="n">
        <v>182.67</v>
      </c>
      <c r="F516" s="5" t="s">
        <v>84</v>
      </c>
      <c r="G516" s="198" t="n">
        <v>1.0201</v>
      </c>
      <c r="H516" s="196" t="n">
        <f aca="false">SUM(D516*G516)</f>
        <v>153015</v>
      </c>
      <c r="I516" s="198" t="n">
        <v>1.0264</v>
      </c>
      <c r="J516" s="196" t="n">
        <f aca="false">SUM(D516*I516)</f>
        <v>153960</v>
      </c>
    </row>
    <row r="517" customFormat="false" ht="12.75" hidden="false" customHeight="false" outlineLevel="0" collapsed="false">
      <c r="A517" s="5" t="n">
        <v>53</v>
      </c>
      <c r="B517" s="195" t="s">
        <v>116</v>
      </c>
      <c r="C517" s="196" t="s">
        <v>282</v>
      </c>
      <c r="D517" s="196" t="n">
        <f aca="false">SUM(C517*1)</f>
        <v>160000</v>
      </c>
      <c r="E517" s="197" t="n">
        <v>182.67</v>
      </c>
      <c r="F517" s="5" t="s">
        <v>84</v>
      </c>
      <c r="G517" s="198" t="n">
        <v>1.0201</v>
      </c>
      <c r="H517" s="196" t="n">
        <f aca="false">SUM(D517*G517)</f>
        <v>163216</v>
      </c>
      <c r="I517" s="198" t="n">
        <v>1.0264</v>
      </c>
      <c r="J517" s="196" t="n">
        <f aca="false">SUM(D517*I517)</f>
        <v>164224</v>
      </c>
    </row>
    <row r="518" customFormat="false" ht="12.75" hidden="false" customHeight="false" outlineLevel="0" collapsed="false">
      <c r="A518" s="5" t="n">
        <v>54</v>
      </c>
      <c r="B518" s="195" t="s">
        <v>116</v>
      </c>
      <c r="C518" s="196" t="s">
        <v>282</v>
      </c>
      <c r="D518" s="196" t="n">
        <f aca="false">SUM(C518*1)</f>
        <v>160000</v>
      </c>
      <c r="E518" s="197" t="n">
        <v>182.67</v>
      </c>
      <c r="F518" s="5" t="s">
        <v>84</v>
      </c>
      <c r="G518" s="198" t="n">
        <v>1.0201</v>
      </c>
      <c r="H518" s="196" t="n">
        <f aca="false">SUM(D518*G518)</f>
        <v>163216</v>
      </c>
      <c r="I518" s="198" t="n">
        <v>1.0264</v>
      </c>
      <c r="J518" s="196" t="n">
        <f aca="false">SUM(D518*I518)</f>
        <v>164224</v>
      </c>
    </row>
    <row r="519" customFormat="false" ht="12.75" hidden="false" customHeight="false" outlineLevel="0" collapsed="false">
      <c r="A519" s="5" t="n">
        <v>55</v>
      </c>
      <c r="B519" s="195" t="s">
        <v>116</v>
      </c>
      <c r="C519" s="196" t="s">
        <v>282</v>
      </c>
      <c r="D519" s="196" t="n">
        <f aca="false">SUM(C519*1)</f>
        <v>160000</v>
      </c>
      <c r="E519" s="197" t="n">
        <v>182.67</v>
      </c>
      <c r="F519" s="5" t="s">
        <v>84</v>
      </c>
      <c r="G519" s="198" t="n">
        <v>1.0201</v>
      </c>
      <c r="H519" s="196" t="n">
        <f aca="false">SUM(D519*G519)</f>
        <v>163216</v>
      </c>
      <c r="I519" s="198" t="n">
        <v>1.0264</v>
      </c>
      <c r="J519" s="196" t="n">
        <f aca="false">SUM(D519*I519)</f>
        <v>164224</v>
      </c>
    </row>
    <row r="520" customFormat="false" ht="12.75" hidden="false" customHeight="false" outlineLevel="0" collapsed="false">
      <c r="A520" s="5" t="n">
        <v>56</v>
      </c>
      <c r="B520" s="195" t="s">
        <v>116</v>
      </c>
      <c r="C520" s="196" t="s">
        <v>335</v>
      </c>
      <c r="D520" s="196" t="n">
        <f aca="false">SUM(C520*1)</f>
        <v>174999.96</v>
      </c>
      <c r="E520" s="197" t="n">
        <v>182.67</v>
      </c>
      <c r="F520" s="5" t="s">
        <v>84</v>
      </c>
      <c r="G520" s="198" t="n">
        <v>1.0201</v>
      </c>
      <c r="H520" s="196" t="n">
        <f aca="false">SUM(D520*G520)</f>
        <v>178517.459196</v>
      </c>
      <c r="I520" s="198" t="n">
        <v>1.0264</v>
      </c>
      <c r="J520" s="196" t="n">
        <f aca="false">SUM(D520*I520)</f>
        <v>179619.958944</v>
      </c>
    </row>
    <row r="521" customFormat="false" ht="12.75" hidden="false" customHeight="false" outlineLevel="0" collapsed="false">
      <c r="A521" s="5" t="n">
        <v>57</v>
      </c>
      <c r="B521" s="195" t="s">
        <v>116</v>
      </c>
      <c r="C521" s="196" t="s">
        <v>336</v>
      </c>
      <c r="D521" s="196" t="n">
        <f aca="false">SUM(C521*1)</f>
        <v>210000</v>
      </c>
      <c r="E521" s="197" t="n">
        <v>182.67</v>
      </c>
      <c r="F521" s="5" t="s">
        <v>84</v>
      </c>
      <c r="G521" s="198" t="n">
        <v>1.0164</v>
      </c>
      <c r="H521" s="196" t="n">
        <f aca="false">SUM(D521*G521)</f>
        <v>213444</v>
      </c>
      <c r="I521" s="198" t="n">
        <v>1.0224</v>
      </c>
      <c r="J521" s="196" t="n">
        <f aca="false">SUM(D521*I521)</f>
        <v>214704</v>
      </c>
    </row>
    <row r="522" customFormat="false" ht="12.75" hidden="false" customHeight="false" outlineLevel="0" collapsed="false">
      <c r="B522" s="207"/>
      <c r="C522" s="205"/>
      <c r="D522" s="205" t="n">
        <f aca="false">SUM(D465:D521)</f>
        <v>4606815.4</v>
      </c>
      <c r="E522" s="208"/>
      <c r="H522" s="205" t="n">
        <f aca="false">SUM(H464:H521)</f>
        <v>4716464.288276</v>
      </c>
      <c r="J522" s="205" t="n">
        <f aca="false">SUM(J464:J521)</f>
        <v>4745424.225296</v>
      </c>
    </row>
    <row r="523" customFormat="false" ht="12.75" hidden="false" customHeight="false" outlineLevel="0" collapsed="false">
      <c r="B523" s="209"/>
      <c r="C523" s="206"/>
      <c r="D523" s="206"/>
      <c r="E523" s="210"/>
      <c r="H523" s="206"/>
      <c r="J523" s="206"/>
    </row>
    <row r="524" customFormat="false" ht="12.75" hidden="false" customHeight="false" outlineLevel="0" collapsed="false">
      <c r="A524" s="5" t="n">
        <v>176</v>
      </c>
      <c r="B524" s="195" t="s">
        <v>116</v>
      </c>
      <c r="C524" s="196" t="s">
        <v>337</v>
      </c>
      <c r="D524" s="196" t="n">
        <f aca="false">SUM(C524*1)</f>
        <v>22978</v>
      </c>
      <c r="E524" s="197" t="n">
        <v>220.33</v>
      </c>
      <c r="F524" s="5" t="s">
        <v>59</v>
      </c>
      <c r="G524" s="198" t="n">
        <v>1.0024</v>
      </c>
      <c r="H524" s="196" t="n">
        <f aca="false">SUM(D524*G524)</f>
        <v>23033.1472</v>
      </c>
      <c r="I524" s="198" t="n">
        <v>1.0087</v>
      </c>
      <c r="J524" s="196" t="n">
        <f aca="false">SUM(D524*I524)</f>
        <v>23177.9086</v>
      </c>
    </row>
    <row r="525" customFormat="false" ht="12.75" hidden="false" customHeight="false" outlineLevel="0" collapsed="false">
      <c r="A525" s="5" t="n">
        <v>177</v>
      </c>
      <c r="B525" s="195" t="s">
        <v>116</v>
      </c>
      <c r="C525" s="196" t="s">
        <v>338</v>
      </c>
      <c r="D525" s="196" t="n">
        <f aca="false">SUM(C525*1)</f>
        <v>26000.04</v>
      </c>
      <c r="E525" s="197" t="n">
        <v>220.33</v>
      </c>
      <c r="F525" s="5" t="s">
        <v>59</v>
      </c>
      <c r="G525" s="198" t="n">
        <v>1.0118</v>
      </c>
      <c r="H525" s="196" t="n">
        <f aca="false">SUM(D525*G525)</f>
        <v>26306.840472</v>
      </c>
      <c r="I525" s="198" t="n">
        <v>1.0181</v>
      </c>
      <c r="J525" s="196" t="n">
        <f aca="false">SUM(D525*I525)</f>
        <v>26470.640724</v>
      </c>
    </row>
    <row r="526" customFormat="false" ht="12.75" hidden="false" customHeight="false" outlineLevel="0" collapsed="false">
      <c r="A526" s="5" t="n">
        <v>178</v>
      </c>
      <c r="B526" s="195" t="s">
        <v>116</v>
      </c>
      <c r="C526" s="196" t="s">
        <v>339</v>
      </c>
      <c r="D526" s="196" t="n">
        <f aca="false">SUM(C526*1)</f>
        <v>26004</v>
      </c>
      <c r="E526" s="197" t="n">
        <v>220.33</v>
      </c>
      <c r="F526" s="5" t="s">
        <v>59</v>
      </c>
      <c r="G526" s="198" t="n">
        <v>1.0118</v>
      </c>
      <c r="H526" s="196" t="n">
        <f aca="false">SUM(D526*G526)</f>
        <v>26310.8472</v>
      </c>
      <c r="I526" s="198" t="n">
        <v>1.0181</v>
      </c>
      <c r="J526" s="196" t="n">
        <f aca="false">SUM(D526*I526)</f>
        <v>26474.6724</v>
      </c>
    </row>
    <row r="527" customFormat="false" ht="12.75" hidden="false" customHeight="false" outlineLevel="0" collapsed="false">
      <c r="A527" s="5" t="n">
        <v>181</v>
      </c>
      <c r="B527" s="195" t="s">
        <v>116</v>
      </c>
      <c r="C527" s="196" t="s">
        <v>340</v>
      </c>
      <c r="D527" s="196" t="n">
        <f aca="false">SUM(C527*1)</f>
        <v>30159.96</v>
      </c>
      <c r="E527" s="197" t="n">
        <v>220.33</v>
      </c>
      <c r="F527" s="5" t="s">
        <v>59</v>
      </c>
      <c r="G527" s="198" t="n">
        <v>1.0118</v>
      </c>
      <c r="H527" s="196" t="n">
        <f aca="false">SUM(D527*G527)</f>
        <v>30515.847528</v>
      </c>
      <c r="I527" s="198" t="n">
        <v>1.0181</v>
      </c>
      <c r="J527" s="196" t="n">
        <f aca="false">SUM(D527*I527)</f>
        <v>30705.855276</v>
      </c>
    </row>
    <row r="528" customFormat="false" ht="12.75" hidden="false" customHeight="false" outlineLevel="0" collapsed="false">
      <c r="A528" s="5" t="n">
        <v>184</v>
      </c>
      <c r="B528" s="195" t="s">
        <v>116</v>
      </c>
      <c r="C528" s="196" t="s">
        <v>341</v>
      </c>
      <c r="D528" s="196" t="n">
        <f aca="false">SUM(C528*1)</f>
        <v>33000.04</v>
      </c>
      <c r="E528" s="197" t="n">
        <v>220.33</v>
      </c>
      <c r="F528" s="5" t="s">
        <v>59</v>
      </c>
      <c r="G528" s="198" t="n">
        <v>1.0118</v>
      </c>
      <c r="H528" s="196" t="n">
        <f aca="false">SUM(D528*G528)</f>
        <v>33389.440472</v>
      </c>
      <c r="I528" s="198" t="n">
        <v>1.0181</v>
      </c>
      <c r="J528" s="196" t="n">
        <f aca="false">SUM(D528*I528)</f>
        <v>33597.340724</v>
      </c>
    </row>
    <row r="529" customFormat="false" ht="12.75" hidden="false" customHeight="false" outlineLevel="0" collapsed="false">
      <c r="A529" s="5" t="n">
        <v>186</v>
      </c>
      <c r="B529" s="195" t="s">
        <v>116</v>
      </c>
      <c r="C529" s="196" t="s">
        <v>131</v>
      </c>
      <c r="D529" s="196" t="n">
        <f aca="false">SUM(C529*1)</f>
        <v>38000</v>
      </c>
      <c r="E529" s="197" t="n">
        <v>220.33</v>
      </c>
      <c r="F529" s="5" t="s">
        <v>59</v>
      </c>
      <c r="G529" s="198" t="n">
        <v>1.0118</v>
      </c>
      <c r="H529" s="196" t="n">
        <f aca="false">SUM(D529*G529)</f>
        <v>38448.4</v>
      </c>
      <c r="I529" s="198" t="n">
        <v>1.0181</v>
      </c>
      <c r="J529" s="196" t="n">
        <f aca="false">SUM(D529*I529)</f>
        <v>38687.8</v>
      </c>
    </row>
    <row r="530" customFormat="false" ht="12.75" hidden="false" customHeight="false" outlineLevel="0" collapsed="false">
      <c r="A530" s="5" t="n">
        <v>187</v>
      </c>
      <c r="B530" s="195" t="s">
        <v>116</v>
      </c>
      <c r="C530" s="196" t="s">
        <v>342</v>
      </c>
      <c r="D530" s="196" t="n">
        <f aca="false">SUM(C530*1)</f>
        <v>38004</v>
      </c>
      <c r="E530" s="197" t="n">
        <v>220.33</v>
      </c>
      <c r="F530" s="5" t="s">
        <v>59</v>
      </c>
      <c r="G530" s="198" t="n">
        <v>1.0118</v>
      </c>
      <c r="H530" s="196" t="n">
        <f aca="false">SUM(D530*G530)</f>
        <v>38452.4472</v>
      </c>
      <c r="I530" s="198" t="n">
        <v>1.0181</v>
      </c>
      <c r="J530" s="196" t="n">
        <f aca="false">SUM(D530*I530)</f>
        <v>38691.8724</v>
      </c>
    </row>
    <row r="531" customFormat="false" ht="12.75" hidden="false" customHeight="false" outlineLevel="0" collapsed="false">
      <c r="A531" s="5" t="n">
        <v>188</v>
      </c>
      <c r="B531" s="195" t="s">
        <v>116</v>
      </c>
      <c r="C531" s="196" t="s">
        <v>343</v>
      </c>
      <c r="D531" s="196" t="n">
        <f aca="false">SUM(C531*1)</f>
        <v>38632.08</v>
      </c>
      <c r="E531" s="197" t="n">
        <v>220.33</v>
      </c>
      <c r="F531" s="5" t="s">
        <v>59</v>
      </c>
      <c r="G531" s="198" t="n">
        <v>1.0118</v>
      </c>
      <c r="H531" s="196" t="n">
        <f aca="false">SUM(D531*G531)</f>
        <v>39087.938544</v>
      </c>
      <c r="I531" s="198" t="n">
        <v>1.0181</v>
      </c>
      <c r="J531" s="196" t="n">
        <f aca="false">SUM(D531*I531)</f>
        <v>39331.320648</v>
      </c>
    </row>
    <row r="532" customFormat="false" ht="12.75" hidden="false" customHeight="false" outlineLevel="0" collapsed="false">
      <c r="A532" s="5" t="n">
        <v>189</v>
      </c>
      <c r="B532" s="195" t="s">
        <v>116</v>
      </c>
      <c r="C532" s="196" t="s">
        <v>133</v>
      </c>
      <c r="D532" s="196" t="n">
        <f aca="false">SUM(C532*1)</f>
        <v>40000</v>
      </c>
      <c r="E532" s="197" t="n">
        <v>220.33</v>
      </c>
      <c r="F532" s="5" t="s">
        <v>59</v>
      </c>
      <c r="G532" s="198" t="n">
        <v>1.0138</v>
      </c>
      <c r="H532" s="196" t="n">
        <f aca="false">SUM(D532*G532)</f>
        <v>40552</v>
      </c>
      <c r="I532" s="198" t="n">
        <v>1.0201</v>
      </c>
      <c r="J532" s="196" t="n">
        <f aca="false">SUM(D532*I532)</f>
        <v>40804</v>
      </c>
    </row>
    <row r="533" customFormat="false" ht="12.75" hidden="false" customHeight="false" outlineLevel="0" collapsed="false">
      <c r="A533" s="5" t="n">
        <v>191</v>
      </c>
      <c r="B533" s="195" t="s">
        <v>116</v>
      </c>
      <c r="C533" s="196" t="s">
        <v>135</v>
      </c>
      <c r="D533" s="196" t="n">
        <f aca="false">SUM(C533*1)</f>
        <v>40008</v>
      </c>
      <c r="E533" s="197" t="n">
        <v>220.33</v>
      </c>
      <c r="F533" s="5" t="s">
        <v>59</v>
      </c>
      <c r="G533" s="198" t="n">
        <v>1.0138</v>
      </c>
      <c r="H533" s="196" t="n">
        <f aca="false">SUM(D533*G533)</f>
        <v>40560.1104</v>
      </c>
      <c r="I533" s="198" t="n">
        <v>1.0201</v>
      </c>
      <c r="J533" s="196" t="n">
        <f aca="false">SUM(D533*I533)</f>
        <v>40812.1608</v>
      </c>
    </row>
    <row r="534" customFormat="false" ht="12.75" hidden="false" customHeight="false" outlineLevel="0" collapsed="false">
      <c r="A534" s="5" t="n">
        <v>192</v>
      </c>
      <c r="B534" s="195" t="s">
        <v>116</v>
      </c>
      <c r="C534" s="196" t="s">
        <v>143</v>
      </c>
      <c r="D534" s="196" t="n">
        <f aca="false">SUM(C534*1)</f>
        <v>42000</v>
      </c>
      <c r="E534" s="197" t="n">
        <v>220.33</v>
      </c>
      <c r="F534" s="5" t="s">
        <v>59</v>
      </c>
      <c r="G534" s="198" t="n">
        <v>1.0138</v>
      </c>
      <c r="H534" s="196" t="n">
        <f aca="false">SUM(D534*G534)</f>
        <v>42579.6</v>
      </c>
      <c r="I534" s="198" t="n">
        <v>1.0201</v>
      </c>
      <c r="J534" s="196" t="n">
        <f aca="false">SUM(D534*I534)</f>
        <v>42844.2</v>
      </c>
    </row>
    <row r="535" customFormat="false" ht="12.75" hidden="false" customHeight="false" outlineLevel="0" collapsed="false">
      <c r="A535" s="5" t="n">
        <v>193</v>
      </c>
      <c r="B535" s="195" t="s">
        <v>116</v>
      </c>
      <c r="C535" s="196" t="s">
        <v>344</v>
      </c>
      <c r="D535" s="196" t="n">
        <f aca="false">SUM(C535*1)</f>
        <v>42500</v>
      </c>
      <c r="E535" s="197" t="n">
        <v>220.33</v>
      </c>
      <c r="F535" s="5" t="s">
        <v>59</v>
      </c>
      <c r="G535" s="198" t="n">
        <v>1.0138</v>
      </c>
      <c r="H535" s="196" t="n">
        <f aca="false">SUM(D535*G535)</f>
        <v>43086.5</v>
      </c>
      <c r="I535" s="198" t="n">
        <v>1.0201</v>
      </c>
      <c r="J535" s="196" t="n">
        <f aca="false">SUM(D535*I535)</f>
        <v>43354.25</v>
      </c>
    </row>
    <row r="536" customFormat="false" ht="12.75" hidden="false" customHeight="false" outlineLevel="0" collapsed="false">
      <c r="A536" s="5" t="n">
        <v>194</v>
      </c>
      <c r="B536" s="195" t="s">
        <v>116</v>
      </c>
      <c r="C536" s="196" t="s">
        <v>344</v>
      </c>
      <c r="D536" s="196" t="n">
        <f aca="false">SUM(C536*1)</f>
        <v>42500</v>
      </c>
      <c r="E536" s="197" t="n">
        <v>220.33</v>
      </c>
      <c r="F536" s="5" t="s">
        <v>59</v>
      </c>
      <c r="G536" s="198" t="n">
        <v>1.0138</v>
      </c>
      <c r="H536" s="196" t="n">
        <f aca="false">SUM(D536*G536)</f>
        <v>43086.5</v>
      </c>
      <c r="I536" s="198" t="n">
        <v>1.0201</v>
      </c>
      <c r="J536" s="196" t="n">
        <f aca="false">SUM(D536*I536)</f>
        <v>43354.25</v>
      </c>
    </row>
    <row r="537" customFormat="false" ht="12.75" hidden="false" customHeight="false" outlineLevel="0" collapsed="false">
      <c r="A537" s="5" t="n">
        <v>195</v>
      </c>
      <c r="B537" s="195" t="s">
        <v>116</v>
      </c>
      <c r="C537" s="196" t="s">
        <v>345</v>
      </c>
      <c r="D537" s="196" t="n">
        <f aca="false">SUM(C537*1)</f>
        <v>43244</v>
      </c>
      <c r="E537" s="197" t="n">
        <v>220.33</v>
      </c>
      <c r="F537" s="5" t="s">
        <v>59</v>
      </c>
      <c r="G537" s="198" t="n">
        <v>1.0138</v>
      </c>
      <c r="H537" s="196" t="n">
        <f aca="false">SUM(D537*G537)</f>
        <v>43840.7672</v>
      </c>
      <c r="I537" s="198" t="n">
        <v>1.0201</v>
      </c>
      <c r="J537" s="196" t="n">
        <f aca="false">SUM(D537*I537)</f>
        <v>44113.2044</v>
      </c>
    </row>
    <row r="538" customFormat="false" ht="12.75" hidden="false" customHeight="false" outlineLevel="0" collapsed="false">
      <c r="A538" s="5" t="n">
        <v>196</v>
      </c>
      <c r="B538" s="195" t="s">
        <v>116</v>
      </c>
      <c r="C538" s="196" t="s">
        <v>346</v>
      </c>
      <c r="D538" s="196" t="n">
        <f aca="false">SUM(C538*1)</f>
        <v>43250.08</v>
      </c>
      <c r="E538" s="197" t="n">
        <v>220.33</v>
      </c>
      <c r="F538" s="5" t="s">
        <v>59</v>
      </c>
      <c r="G538" s="198" t="n">
        <v>1.0138</v>
      </c>
      <c r="H538" s="196" t="n">
        <f aca="false">SUM(D538*G538)</f>
        <v>43846.931104</v>
      </c>
      <c r="I538" s="198" t="n">
        <v>1.0201</v>
      </c>
      <c r="J538" s="196" t="n">
        <f aca="false">SUM(D538*I538)</f>
        <v>44119.406608</v>
      </c>
    </row>
    <row r="539" customFormat="false" ht="12.75" hidden="false" customHeight="false" outlineLevel="0" collapsed="false">
      <c r="A539" s="5" t="n">
        <v>197</v>
      </c>
      <c r="B539" s="195" t="s">
        <v>116</v>
      </c>
      <c r="C539" s="196" t="s">
        <v>150</v>
      </c>
      <c r="D539" s="196" t="n">
        <f aca="false">SUM(C539*1)</f>
        <v>45000</v>
      </c>
      <c r="E539" s="197" t="n">
        <v>220.33</v>
      </c>
      <c r="F539" s="5" t="s">
        <v>59</v>
      </c>
      <c r="G539" s="198" t="n">
        <v>1.0138</v>
      </c>
      <c r="H539" s="196" t="n">
        <f aca="false">SUM(D539*G539)</f>
        <v>45621</v>
      </c>
      <c r="I539" s="198" t="n">
        <v>1.0201</v>
      </c>
      <c r="J539" s="196" t="n">
        <f aca="false">SUM(D539*I539)</f>
        <v>45904.5</v>
      </c>
    </row>
    <row r="540" customFormat="false" ht="12.75" hidden="false" customHeight="false" outlineLevel="0" collapsed="false">
      <c r="A540" s="5" t="n">
        <v>198</v>
      </c>
      <c r="B540" s="195" t="s">
        <v>116</v>
      </c>
      <c r="C540" s="196" t="s">
        <v>347</v>
      </c>
      <c r="D540" s="196" t="n">
        <f aca="false">SUM(C540*1)</f>
        <v>45808</v>
      </c>
      <c r="E540" s="197" t="n">
        <v>220.33</v>
      </c>
      <c r="F540" s="5" t="s">
        <v>59</v>
      </c>
      <c r="G540" s="198" t="n">
        <v>1.0138</v>
      </c>
      <c r="H540" s="196" t="n">
        <f aca="false">SUM(D540*G540)</f>
        <v>46440.1504</v>
      </c>
      <c r="I540" s="198" t="n">
        <v>1.0201</v>
      </c>
      <c r="J540" s="196" t="n">
        <f aca="false">SUM(D540*I540)</f>
        <v>46728.7408</v>
      </c>
    </row>
    <row r="541" customFormat="false" ht="12.75" hidden="false" customHeight="false" outlineLevel="0" collapsed="false">
      <c r="A541" s="5" t="n">
        <v>199</v>
      </c>
      <c r="B541" s="195" t="s">
        <v>116</v>
      </c>
      <c r="C541" s="196" t="s">
        <v>348</v>
      </c>
      <c r="D541" s="196" t="n">
        <f aca="false">SUM(C541*1)</f>
        <v>46300.08</v>
      </c>
      <c r="E541" s="197" t="n">
        <v>220.33</v>
      </c>
      <c r="F541" s="5" t="s">
        <v>59</v>
      </c>
      <c r="G541" s="198" t="n">
        <v>1.0138</v>
      </c>
      <c r="H541" s="196" t="n">
        <f aca="false">SUM(D541*G541)</f>
        <v>46939.021104</v>
      </c>
      <c r="I541" s="198" t="n">
        <v>1.0201</v>
      </c>
      <c r="J541" s="196" t="n">
        <f aca="false">SUM(D541*I541)</f>
        <v>47230.711608</v>
      </c>
    </row>
    <row r="542" customFormat="false" ht="12.75" hidden="false" customHeight="false" outlineLevel="0" collapsed="false">
      <c r="A542" s="5" t="n">
        <v>200</v>
      </c>
      <c r="B542" s="195" t="s">
        <v>116</v>
      </c>
      <c r="C542" s="196" t="s">
        <v>155</v>
      </c>
      <c r="D542" s="196" t="n">
        <f aca="false">SUM(C542*1)</f>
        <v>47000</v>
      </c>
      <c r="E542" s="197" t="n">
        <v>220.33</v>
      </c>
      <c r="F542" s="5" t="s">
        <v>59</v>
      </c>
      <c r="G542" s="198" t="n">
        <v>1.0138</v>
      </c>
      <c r="H542" s="196" t="n">
        <f aca="false">SUM(D542*G542)</f>
        <v>47648.6</v>
      </c>
      <c r="I542" s="198" t="n">
        <v>1.0201</v>
      </c>
      <c r="J542" s="196" t="n">
        <f aca="false">SUM(D542*I542)</f>
        <v>47944.7</v>
      </c>
    </row>
    <row r="543" customFormat="false" ht="12.75" hidden="false" customHeight="false" outlineLevel="0" collapsed="false">
      <c r="A543" s="5" t="n">
        <v>201</v>
      </c>
      <c r="B543" s="195" t="s">
        <v>116</v>
      </c>
      <c r="C543" s="196" t="s">
        <v>349</v>
      </c>
      <c r="D543" s="196" t="n">
        <f aca="false">SUM(C543*1)</f>
        <v>48302.88</v>
      </c>
      <c r="E543" s="197" t="n">
        <v>220.33</v>
      </c>
      <c r="F543" s="5" t="s">
        <v>59</v>
      </c>
      <c r="G543" s="198" t="n">
        <v>1.0138</v>
      </c>
      <c r="H543" s="196" t="n">
        <f aca="false">SUM(D543*G543)</f>
        <v>48969.459744</v>
      </c>
      <c r="I543" s="198" t="n">
        <v>1.0201</v>
      </c>
      <c r="J543" s="196" t="n">
        <f aca="false">SUM(D543*I543)</f>
        <v>49273.767888</v>
      </c>
    </row>
    <row r="544" customFormat="false" ht="12.75" hidden="false" customHeight="false" outlineLevel="0" collapsed="false">
      <c r="A544" s="5" t="n">
        <v>202</v>
      </c>
      <c r="B544" s="195" t="s">
        <v>116</v>
      </c>
      <c r="C544" s="196" t="s">
        <v>350</v>
      </c>
      <c r="D544" s="196" t="n">
        <f aca="false">SUM(C544*1)</f>
        <v>49000</v>
      </c>
      <c r="E544" s="197" t="n">
        <v>220.33</v>
      </c>
      <c r="F544" s="5" t="s">
        <v>59</v>
      </c>
      <c r="G544" s="198" t="n">
        <v>1.0138</v>
      </c>
      <c r="H544" s="196" t="n">
        <f aca="false">SUM(D544*G544)</f>
        <v>49676.2</v>
      </c>
      <c r="I544" s="198" t="n">
        <v>1.0201</v>
      </c>
      <c r="J544" s="196" t="n">
        <f aca="false">SUM(D544*I544)</f>
        <v>49984.9</v>
      </c>
    </row>
    <row r="545" customFormat="false" ht="12.75" hidden="false" customHeight="false" outlineLevel="0" collapsed="false">
      <c r="A545" s="5" t="n">
        <v>203</v>
      </c>
      <c r="B545" s="195" t="s">
        <v>116</v>
      </c>
      <c r="C545" s="196" t="s">
        <v>351</v>
      </c>
      <c r="D545" s="196" t="n">
        <f aca="false">SUM(C545*1)</f>
        <v>49002</v>
      </c>
      <c r="E545" s="197" t="n">
        <v>220.33</v>
      </c>
      <c r="F545" s="5" t="s">
        <v>59</v>
      </c>
      <c r="G545" s="198" t="n">
        <v>1.0138</v>
      </c>
      <c r="H545" s="196" t="n">
        <f aca="false">SUM(D545*G545)</f>
        <v>49678.2276</v>
      </c>
      <c r="I545" s="198" t="n">
        <v>1.0201</v>
      </c>
      <c r="J545" s="196" t="n">
        <f aca="false">SUM(D545*I545)</f>
        <v>49986.9402</v>
      </c>
    </row>
    <row r="546" customFormat="false" ht="12.75" hidden="false" customHeight="false" outlineLevel="0" collapsed="false">
      <c r="A546" s="5" t="n">
        <v>204</v>
      </c>
      <c r="B546" s="195" t="s">
        <v>116</v>
      </c>
      <c r="C546" s="196" t="s">
        <v>164</v>
      </c>
      <c r="D546" s="196" t="n">
        <f aca="false">SUM(C546*1)</f>
        <v>50000</v>
      </c>
      <c r="E546" s="197" t="n">
        <v>220.33</v>
      </c>
      <c r="F546" s="5" t="s">
        <v>59</v>
      </c>
      <c r="G546" s="198" t="n">
        <v>1.0138</v>
      </c>
      <c r="H546" s="196" t="n">
        <f aca="false">SUM(D546*G546)</f>
        <v>50690</v>
      </c>
      <c r="I546" s="198" t="n">
        <v>1.0201</v>
      </c>
      <c r="J546" s="196" t="n">
        <f aca="false">SUM(D546*I546)</f>
        <v>51005</v>
      </c>
    </row>
    <row r="547" customFormat="false" ht="12.75" hidden="false" customHeight="false" outlineLevel="0" collapsed="false">
      <c r="A547" s="5" t="n">
        <v>205</v>
      </c>
      <c r="B547" s="195" t="s">
        <v>116</v>
      </c>
      <c r="C547" s="196" t="s">
        <v>164</v>
      </c>
      <c r="D547" s="196" t="n">
        <f aca="false">SUM(C547*1)</f>
        <v>50000</v>
      </c>
      <c r="E547" s="197" t="n">
        <v>220.33</v>
      </c>
      <c r="F547" s="5" t="s">
        <v>59</v>
      </c>
      <c r="G547" s="198" t="n">
        <v>1.0138</v>
      </c>
      <c r="H547" s="196" t="n">
        <f aca="false">SUM(D547*G547)</f>
        <v>50690</v>
      </c>
      <c r="I547" s="198" t="n">
        <v>1.0201</v>
      </c>
      <c r="J547" s="196" t="n">
        <f aca="false">SUM(D547*I547)</f>
        <v>51005</v>
      </c>
    </row>
    <row r="548" customFormat="false" ht="12.75" hidden="false" customHeight="false" outlineLevel="0" collapsed="false">
      <c r="A548" s="5" t="n">
        <v>206</v>
      </c>
      <c r="B548" s="195" t="s">
        <v>116</v>
      </c>
      <c r="C548" s="196" t="s">
        <v>165</v>
      </c>
      <c r="D548" s="196" t="n">
        <f aca="false">SUM(C548*1)</f>
        <v>50000.04</v>
      </c>
      <c r="E548" s="197" t="n">
        <v>220.33</v>
      </c>
      <c r="F548" s="5" t="s">
        <v>59</v>
      </c>
      <c r="G548" s="198" t="n">
        <v>1.0138</v>
      </c>
      <c r="H548" s="196" t="n">
        <f aca="false">SUM(D548*G548)</f>
        <v>50690.040552</v>
      </c>
      <c r="I548" s="198" t="n">
        <v>1.0201</v>
      </c>
      <c r="J548" s="196" t="n">
        <f aca="false">SUM(D548*I548)</f>
        <v>51005.040804</v>
      </c>
    </row>
    <row r="549" customFormat="false" ht="12.75" hidden="false" customHeight="false" outlineLevel="0" collapsed="false">
      <c r="A549" s="5" t="n">
        <v>207</v>
      </c>
      <c r="B549" s="195" t="s">
        <v>116</v>
      </c>
      <c r="C549" s="196" t="s">
        <v>352</v>
      </c>
      <c r="D549" s="196" t="n">
        <f aca="false">SUM(C549*1)</f>
        <v>50100</v>
      </c>
      <c r="E549" s="197" t="n">
        <v>220.33</v>
      </c>
      <c r="F549" s="5" t="s">
        <v>59</v>
      </c>
      <c r="G549" s="198" t="n">
        <v>1.0138</v>
      </c>
      <c r="H549" s="196" t="n">
        <f aca="false">SUM(D549*G549)</f>
        <v>50791.38</v>
      </c>
      <c r="I549" s="198" t="n">
        <v>1.0201</v>
      </c>
      <c r="J549" s="196" t="n">
        <f aca="false">SUM(D549*I549)</f>
        <v>51107.01</v>
      </c>
    </row>
    <row r="550" customFormat="false" ht="12.75" hidden="false" customHeight="false" outlineLevel="0" collapsed="false">
      <c r="A550" s="5" t="n">
        <v>208</v>
      </c>
      <c r="B550" s="195" t="s">
        <v>116</v>
      </c>
      <c r="C550" s="196" t="s">
        <v>325</v>
      </c>
      <c r="D550" s="196" t="n">
        <f aca="false">SUM(C550*1)</f>
        <v>52000</v>
      </c>
      <c r="E550" s="197" t="n">
        <v>220.33</v>
      </c>
      <c r="F550" s="5" t="s">
        <v>59</v>
      </c>
      <c r="G550" s="198" t="n">
        <v>1.0138</v>
      </c>
      <c r="H550" s="196" t="n">
        <f aca="false">SUM(D550*G550)</f>
        <v>52717.6</v>
      </c>
      <c r="I550" s="198" t="n">
        <v>1.0201</v>
      </c>
      <c r="J550" s="196" t="n">
        <f aca="false">SUM(D550*I550)</f>
        <v>53045.2</v>
      </c>
    </row>
    <row r="551" customFormat="false" ht="12.75" hidden="false" customHeight="false" outlineLevel="0" collapsed="false">
      <c r="A551" s="5" t="n">
        <v>209</v>
      </c>
      <c r="B551" s="195" t="s">
        <v>116</v>
      </c>
      <c r="C551" s="196" t="s">
        <v>353</v>
      </c>
      <c r="D551" s="196" t="n">
        <f aca="false">SUM(C551*1)</f>
        <v>52001</v>
      </c>
      <c r="E551" s="197" t="n">
        <v>220.33</v>
      </c>
      <c r="F551" s="5" t="s">
        <v>59</v>
      </c>
      <c r="G551" s="198" t="n">
        <v>1.0138</v>
      </c>
      <c r="H551" s="196" t="n">
        <f aca="false">SUM(D551*G551)</f>
        <v>52718.6138</v>
      </c>
      <c r="I551" s="198" t="n">
        <v>1.0201</v>
      </c>
      <c r="J551" s="196" t="n">
        <f aca="false">SUM(D551*I551)</f>
        <v>53046.2201</v>
      </c>
    </row>
    <row r="552" customFormat="false" ht="12.75" hidden="false" customHeight="false" outlineLevel="0" collapsed="false">
      <c r="A552" s="5" t="n">
        <v>210</v>
      </c>
      <c r="B552" s="195" t="s">
        <v>116</v>
      </c>
      <c r="C552" s="196" t="s">
        <v>354</v>
      </c>
      <c r="D552" s="196" t="n">
        <f aca="false">SUM(C552*1)</f>
        <v>53050</v>
      </c>
      <c r="E552" s="197" t="n">
        <v>220.33</v>
      </c>
      <c r="F552" s="5" t="s">
        <v>59</v>
      </c>
      <c r="G552" s="198" t="n">
        <v>1.0138</v>
      </c>
      <c r="H552" s="196" t="n">
        <f aca="false">SUM(D552*G552)</f>
        <v>53782.09</v>
      </c>
      <c r="I552" s="198" t="n">
        <v>1.0201</v>
      </c>
      <c r="J552" s="196" t="n">
        <f aca="false">SUM(D552*I552)</f>
        <v>54116.305</v>
      </c>
    </row>
    <row r="553" customFormat="false" ht="12.75" hidden="false" customHeight="false" outlineLevel="0" collapsed="false">
      <c r="A553" s="5" t="n">
        <v>211</v>
      </c>
      <c r="B553" s="195" t="s">
        <v>116</v>
      </c>
      <c r="C553" s="196" t="s">
        <v>355</v>
      </c>
      <c r="D553" s="196" t="n">
        <f aca="false">SUM(C553*1)</f>
        <v>54750.04</v>
      </c>
      <c r="E553" s="197" t="n">
        <v>220.33</v>
      </c>
      <c r="F553" s="5" t="s">
        <v>59</v>
      </c>
      <c r="G553" s="198" t="n">
        <v>1.0138</v>
      </c>
      <c r="H553" s="196" t="n">
        <f aca="false">SUM(D553*G553)</f>
        <v>55505.590552</v>
      </c>
      <c r="I553" s="198" t="n">
        <v>1.0201</v>
      </c>
      <c r="J553" s="196" t="n">
        <f aca="false">SUM(D553*I553)</f>
        <v>55850.515804</v>
      </c>
    </row>
    <row r="554" customFormat="false" ht="12.75" hidden="false" customHeight="false" outlineLevel="0" collapsed="false">
      <c r="A554" s="5" t="n">
        <v>212</v>
      </c>
      <c r="B554" s="195" t="s">
        <v>116</v>
      </c>
      <c r="C554" s="196" t="s">
        <v>178</v>
      </c>
      <c r="D554" s="196" t="n">
        <f aca="false">SUM(C554*1)</f>
        <v>55000</v>
      </c>
      <c r="E554" s="197" t="n">
        <v>220.33</v>
      </c>
      <c r="F554" s="5" t="s">
        <v>59</v>
      </c>
      <c r="G554" s="198" t="n">
        <v>1.0138</v>
      </c>
      <c r="H554" s="196" t="n">
        <f aca="false">SUM(D554*G554)</f>
        <v>55759</v>
      </c>
      <c r="I554" s="198" t="n">
        <v>1.0201</v>
      </c>
      <c r="J554" s="196" t="n">
        <f aca="false">SUM(D554*I554)</f>
        <v>56105.5</v>
      </c>
    </row>
    <row r="555" customFormat="false" ht="12.75" hidden="false" customHeight="false" outlineLevel="0" collapsed="false">
      <c r="A555" s="5" t="n">
        <v>213</v>
      </c>
      <c r="B555" s="195" t="s">
        <v>116</v>
      </c>
      <c r="C555" s="196" t="s">
        <v>178</v>
      </c>
      <c r="D555" s="196" t="n">
        <f aca="false">SUM(C555*1)</f>
        <v>55000</v>
      </c>
      <c r="E555" s="197" t="n">
        <v>220.33</v>
      </c>
      <c r="F555" s="5" t="s">
        <v>59</v>
      </c>
      <c r="G555" s="198" t="n">
        <v>1.0138</v>
      </c>
      <c r="H555" s="196" t="n">
        <f aca="false">SUM(D555*G555)</f>
        <v>55759</v>
      </c>
      <c r="I555" s="198" t="n">
        <v>1.0201</v>
      </c>
      <c r="J555" s="196" t="n">
        <f aca="false">SUM(D555*I555)</f>
        <v>56105.5</v>
      </c>
    </row>
    <row r="556" customFormat="false" ht="12.75" hidden="false" customHeight="false" outlineLevel="0" collapsed="false">
      <c r="A556" s="5" t="n">
        <v>214</v>
      </c>
      <c r="B556" s="195" t="s">
        <v>116</v>
      </c>
      <c r="C556" s="196" t="s">
        <v>180</v>
      </c>
      <c r="D556" s="196" t="n">
        <f aca="false">SUM(C556*1)</f>
        <v>55008</v>
      </c>
      <c r="E556" s="197" t="n">
        <v>220.33</v>
      </c>
      <c r="F556" s="5" t="s">
        <v>59</v>
      </c>
      <c r="G556" s="198" t="n">
        <v>1.0138</v>
      </c>
      <c r="H556" s="196" t="n">
        <f aca="false">SUM(D556*G556)</f>
        <v>55767.1104</v>
      </c>
      <c r="I556" s="198" t="n">
        <v>1.0201</v>
      </c>
      <c r="J556" s="196" t="n">
        <f aca="false">SUM(D556*I556)</f>
        <v>56113.6608</v>
      </c>
    </row>
    <row r="557" customFormat="false" ht="12.75" hidden="false" customHeight="false" outlineLevel="0" collapsed="false">
      <c r="A557" s="5" t="n">
        <v>215</v>
      </c>
      <c r="B557" s="195" t="s">
        <v>116</v>
      </c>
      <c r="C557" s="196" t="s">
        <v>356</v>
      </c>
      <c r="D557" s="196" t="n">
        <f aca="false">SUM(C557*1)</f>
        <v>55500</v>
      </c>
      <c r="E557" s="197" t="n">
        <v>220.33</v>
      </c>
      <c r="F557" s="5" t="s">
        <v>59</v>
      </c>
      <c r="G557" s="198" t="n">
        <v>1.0138</v>
      </c>
      <c r="H557" s="196" t="n">
        <f aca="false">SUM(D557*G557)</f>
        <v>56265.9</v>
      </c>
      <c r="I557" s="198" t="n">
        <v>1.0201</v>
      </c>
      <c r="J557" s="196" t="n">
        <f aca="false">SUM(D557*I557)</f>
        <v>56615.55</v>
      </c>
    </row>
    <row r="558" customFormat="false" ht="12.75" hidden="false" customHeight="false" outlineLevel="0" collapsed="false">
      <c r="A558" s="5" t="n">
        <v>216</v>
      </c>
      <c r="B558" s="195" t="s">
        <v>116</v>
      </c>
      <c r="C558" s="196" t="s">
        <v>357</v>
      </c>
      <c r="D558" s="196" t="n">
        <f aca="false">SUM(C558*1)</f>
        <v>55529</v>
      </c>
      <c r="E558" s="197" t="n">
        <v>220.33</v>
      </c>
      <c r="F558" s="5" t="s">
        <v>59</v>
      </c>
      <c r="G558" s="198" t="n">
        <v>1.0138</v>
      </c>
      <c r="H558" s="196" t="n">
        <f aca="false">SUM(D558*G558)</f>
        <v>56295.3002</v>
      </c>
      <c r="I558" s="198" t="n">
        <v>1.0201</v>
      </c>
      <c r="J558" s="196" t="n">
        <f aca="false">SUM(D558*I558)</f>
        <v>56645.1329</v>
      </c>
    </row>
    <row r="559" customFormat="false" ht="12.75" hidden="false" customHeight="false" outlineLevel="0" collapsed="false">
      <c r="A559" s="5" t="n">
        <v>217</v>
      </c>
      <c r="B559" s="195" t="s">
        <v>116</v>
      </c>
      <c r="C559" s="196" t="s">
        <v>181</v>
      </c>
      <c r="D559" s="196" t="n">
        <f aca="false">SUM(C559*1)</f>
        <v>57000</v>
      </c>
      <c r="E559" s="197" t="n">
        <v>220.33</v>
      </c>
      <c r="F559" s="5" t="s">
        <v>59</v>
      </c>
      <c r="G559" s="198" t="n">
        <v>1.0138</v>
      </c>
      <c r="H559" s="196" t="n">
        <f aca="false">SUM(D559*G559)</f>
        <v>57786.6</v>
      </c>
      <c r="I559" s="198" t="n">
        <v>1.0201</v>
      </c>
      <c r="J559" s="196" t="n">
        <f aca="false">SUM(D559*I559)</f>
        <v>58145.7</v>
      </c>
    </row>
    <row r="560" customFormat="false" ht="12.75" hidden="false" customHeight="false" outlineLevel="0" collapsed="false">
      <c r="A560" s="5" t="n">
        <v>218</v>
      </c>
      <c r="B560" s="195" t="s">
        <v>116</v>
      </c>
      <c r="C560" s="196" t="s">
        <v>358</v>
      </c>
      <c r="D560" s="196" t="n">
        <f aca="false">SUM(C560*1)</f>
        <v>57479.96</v>
      </c>
      <c r="E560" s="197" t="n">
        <v>220.33</v>
      </c>
      <c r="F560" s="5" t="s">
        <v>59</v>
      </c>
      <c r="G560" s="198" t="n">
        <v>1.0138</v>
      </c>
      <c r="H560" s="196" t="n">
        <f aca="false">SUM(D560*G560)</f>
        <v>58273.183448</v>
      </c>
      <c r="I560" s="198" t="n">
        <v>1.0201</v>
      </c>
      <c r="J560" s="196" t="n">
        <f aca="false">SUM(D560*I560)</f>
        <v>58635.307196</v>
      </c>
    </row>
    <row r="561" customFormat="false" ht="12.75" hidden="false" customHeight="false" outlineLevel="0" collapsed="false">
      <c r="A561" s="5" t="n">
        <v>219</v>
      </c>
      <c r="B561" s="195" t="s">
        <v>116</v>
      </c>
      <c r="C561" s="196" t="s">
        <v>359</v>
      </c>
      <c r="D561" s="196" t="n">
        <f aca="false">SUM(C561*1)</f>
        <v>59280</v>
      </c>
      <c r="E561" s="197" t="n">
        <v>220.33</v>
      </c>
      <c r="F561" s="5" t="s">
        <v>59</v>
      </c>
      <c r="G561" s="198" t="n">
        <v>1.0138</v>
      </c>
      <c r="H561" s="196" t="n">
        <f aca="false">SUM(D561*G561)</f>
        <v>60098.064</v>
      </c>
      <c r="I561" s="198" t="n">
        <v>1.0201</v>
      </c>
      <c r="J561" s="196" t="n">
        <f aca="false">SUM(D561*I561)</f>
        <v>60471.528</v>
      </c>
    </row>
    <row r="562" customFormat="false" ht="12.75" hidden="false" customHeight="false" outlineLevel="0" collapsed="false">
      <c r="A562" s="5" t="n">
        <v>220</v>
      </c>
      <c r="B562" s="195" t="s">
        <v>116</v>
      </c>
      <c r="C562" s="196" t="s">
        <v>190</v>
      </c>
      <c r="D562" s="196" t="n">
        <f aca="false">SUM(C562*1)</f>
        <v>60000</v>
      </c>
      <c r="E562" s="197" t="n">
        <v>220.33</v>
      </c>
      <c r="F562" s="5" t="s">
        <v>59</v>
      </c>
      <c r="G562" s="198" t="n">
        <v>1.0167</v>
      </c>
      <c r="H562" s="196" t="n">
        <f aca="false">SUM(D562*G562)</f>
        <v>61002</v>
      </c>
      <c r="I562" s="198" t="n">
        <v>1.023</v>
      </c>
      <c r="J562" s="196" t="n">
        <f aca="false">SUM(D562*I562)</f>
        <v>61380</v>
      </c>
    </row>
    <row r="563" customFormat="false" ht="12.75" hidden="false" customHeight="false" outlineLevel="0" collapsed="false">
      <c r="A563" s="5" t="n">
        <v>221</v>
      </c>
      <c r="B563" s="195" t="s">
        <v>116</v>
      </c>
      <c r="C563" s="196" t="s">
        <v>190</v>
      </c>
      <c r="D563" s="196" t="n">
        <f aca="false">SUM(C563*1)</f>
        <v>60000</v>
      </c>
      <c r="E563" s="197" t="n">
        <v>220.33</v>
      </c>
      <c r="F563" s="5" t="s">
        <v>59</v>
      </c>
      <c r="G563" s="198" t="n">
        <v>1.0167</v>
      </c>
      <c r="H563" s="196" t="n">
        <f aca="false">SUM(D563*G563)</f>
        <v>61002</v>
      </c>
      <c r="I563" s="198" t="n">
        <v>1.023</v>
      </c>
      <c r="J563" s="196" t="n">
        <f aca="false">SUM(D563*I563)</f>
        <v>61380</v>
      </c>
    </row>
    <row r="564" customFormat="false" ht="12.75" hidden="false" customHeight="false" outlineLevel="0" collapsed="false">
      <c r="A564" s="5" t="n">
        <v>222</v>
      </c>
      <c r="B564" s="195" t="s">
        <v>116</v>
      </c>
      <c r="C564" s="196" t="s">
        <v>190</v>
      </c>
      <c r="D564" s="196" t="n">
        <f aca="false">SUM(C564*1)</f>
        <v>60000</v>
      </c>
      <c r="E564" s="197" t="n">
        <v>220.33</v>
      </c>
      <c r="F564" s="5" t="s">
        <v>59</v>
      </c>
      <c r="G564" s="198" t="n">
        <v>1.0167</v>
      </c>
      <c r="H564" s="196" t="n">
        <f aca="false">SUM(D564*G564)</f>
        <v>61002</v>
      </c>
      <c r="I564" s="198" t="n">
        <v>1.023</v>
      </c>
      <c r="J564" s="196" t="n">
        <f aca="false">SUM(D564*I564)</f>
        <v>61380</v>
      </c>
    </row>
    <row r="565" customFormat="false" ht="12.75" hidden="false" customHeight="false" outlineLevel="0" collapsed="false">
      <c r="A565" s="5" t="n">
        <v>223</v>
      </c>
      <c r="B565" s="195" t="s">
        <v>116</v>
      </c>
      <c r="C565" s="196" t="s">
        <v>190</v>
      </c>
      <c r="D565" s="196" t="n">
        <f aca="false">SUM(C565*1)</f>
        <v>60000</v>
      </c>
      <c r="E565" s="197" t="n">
        <v>220.33</v>
      </c>
      <c r="F565" s="5" t="s">
        <v>59</v>
      </c>
      <c r="G565" s="198" t="n">
        <v>1.0167</v>
      </c>
      <c r="H565" s="196" t="n">
        <f aca="false">SUM(D565*G565)</f>
        <v>61002</v>
      </c>
      <c r="I565" s="198" t="n">
        <v>1.023</v>
      </c>
      <c r="J565" s="196" t="n">
        <f aca="false">SUM(D565*I565)</f>
        <v>61380</v>
      </c>
    </row>
    <row r="566" customFormat="false" ht="12.75" hidden="false" customHeight="false" outlineLevel="0" collapsed="false">
      <c r="A566" s="5" t="n">
        <v>224</v>
      </c>
      <c r="B566" s="195" t="s">
        <v>116</v>
      </c>
      <c r="C566" s="196" t="s">
        <v>360</v>
      </c>
      <c r="D566" s="196" t="n">
        <f aca="false">SUM(C566*1)</f>
        <v>60008</v>
      </c>
      <c r="E566" s="197" t="n">
        <v>220.33</v>
      </c>
      <c r="F566" s="5" t="s">
        <v>59</v>
      </c>
      <c r="G566" s="198" t="n">
        <v>1.0167</v>
      </c>
      <c r="H566" s="196" t="n">
        <f aca="false">SUM(D566*G566)</f>
        <v>61010.1336</v>
      </c>
      <c r="I566" s="198" t="n">
        <v>1.023</v>
      </c>
      <c r="J566" s="196" t="n">
        <f aca="false">SUM(D566*I566)</f>
        <v>61388.184</v>
      </c>
    </row>
    <row r="567" customFormat="false" ht="12.75" hidden="false" customHeight="false" outlineLevel="0" collapsed="false">
      <c r="A567" s="5" t="n">
        <v>225</v>
      </c>
      <c r="B567" s="195" t="s">
        <v>116</v>
      </c>
      <c r="C567" s="196" t="s">
        <v>361</v>
      </c>
      <c r="D567" s="196" t="n">
        <f aca="false">SUM(C567*1)</f>
        <v>61984</v>
      </c>
      <c r="E567" s="197" t="n">
        <v>220.33</v>
      </c>
      <c r="F567" s="5" t="s">
        <v>59</v>
      </c>
      <c r="G567" s="198" t="n">
        <v>1.0167</v>
      </c>
      <c r="H567" s="196" t="n">
        <f aca="false">SUM(D567*G567)</f>
        <v>63019.1328</v>
      </c>
      <c r="I567" s="198" t="n">
        <v>1.023</v>
      </c>
      <c r="J567" s="196" t="n">
        <f aca="false">SUM(D567*I567)</f>
        <v>63409.632</v>
      </c>
    </row>
    <row r="568" customFormat="false" ht="12.75" hidden="false" customHeight="false" outlineLevel="0" collapsed="false">
      <c r="A568" s="5" t="n">
        <v>226</v>
      </c>
      <c r="B568" s="195" t="s">
        <v>116</v>
      </c>
      <c r="C568" s="196" t="s">
        <v>362</v>
      </c>
      <c r="D568" s="196" t="n">
        <f aca="false">SUM(C568*1)</f>
        <v>62499.96</v>
      </c>
      <c r="E568" s="197" t="n">
        <v>220.33</v>
      </c>
      <c r="F568" s="5" t="s">
        <v>59</v>
      </c>
      <c r="G568" s="198" t="n">
        <v>1.0167</v>
      </c>
      <c r="H568" s="196" t="n">
        <f aca="false">SUM(D568*G568)</f>
        <v>63543.709332</v>
      </c>
      <c r="I568" s="198" t="n">
        <v>1.023</v>
      </c>
      <c r="J568" s="196" t="n">
        <f aca="false">SUM(D568*I568)</f>
        <v>63937.45908</v>
      </c>
    </row>
    <row r="569" customFormat="false" ht="12.75" hidden="false" customHeight="false" outlineLevel="0" collapsed="false">
      <c r="A569" s="5" t="n">
        <v>227</v>
      </c>
      <c r="B569" s="195" t="s">
        <v>116</v>
      </c>
      <c r="C569" s="196" t="s">
        <v>363</v>
      </c>
      <c r="D569" s="196" t="n">
        <f aca="false">SUM(C569*1)</f>
        <v>62660</v>
      </c>
      <c r="E569" s="197" t="n">
        <v>220.33</v>
      </c>
      <c r="F569" s="5" t="s">
        <v>59</v>
      </c>
      <c r="G569" s="198" t="n">
        <v>1.0167</v>
      </c>
      <c r="H569" s="196" t="n">
        <f aca="false">SUM(D569*G569)</f>
        <v>63706.422</v>
      </c>
      <c r="I569" s="198" t="n">
        <v>1.023</v>
      </c>
      <c r="J569" s="196" t="n">
        <f aca="false">SUM(D569*I569)</f>
        <v>64101.18</v>
      </c>
    </row>
    <row r="570" customFormat="false" ht="12.75" hidden="false" customHeight="false" outlineLevel="0" collapsed="false">
      <c r="A570" s="5" t="n">
        <v>228</v>
      </c>
      <c r="B570" s="195" t="s">
        <v>116</v>
      </c>
      <c r="C570" s="196" t="s">
        <v>198</v>
      </c>
      <c r="D570" s="196" t="n">
        <f aca="false">SUM(C570*1)</f>
        <v>63000</v>
      </c>
      <c r="E570" s="197" t="n">
        <v>220.33</v>
      </c>
      <c r="F570" s="5" t="s">
        <v>59</v>
      </c>
      <c r="G570" s="198" t="n">
        <v>1.0167</v>
      </c>
      <c r="H570" s="196" t="n">
        <f aca="false">SUM(D570*G570)</f>
        <v>64052.1</v>
      </c>
      <c r="I570" s="198" t="n">
        <v>1.023</v>
      </c>
      <c r="J570" s="196" t="n">
        <f aca="false">SUM(D570*I570)</f>
        <v>64449</v>
      </c>
    </row>
    <row r="571" customFormat="false" ht="12.75" hidden="false" customHeight="false" outlineLevel="0" collapsed="false">
      <c r="A571" s="5" t="n">
        <v>229</v>
      </c>
      <c r="B571" s="195" t="s">
        <v>116</v>
      </c>
      <c r="C571" s="196" t="s">
        <v>364</v>
      </c>
      <c r="D571" s="196" t="n">
        <f aca="false">SUM(C571*1)</f>
        <v>63244.08</v>
      </c>
      <c r="E571" s="197" t="n">
        <v>220.33</v>
      </c>
      <c r="F571" s="5" t="s">
        <v>59</v>
      </c>
      <c r="G571" s="198" t="n">
        <v>1.0167</v>
      </c>
      <c r="H571" s="196" t="n">
        <f aca="false">SUM(D571*G571)</f>
        <v>64300.256136</v>
      </c>
      <c r="I571" s="198" t="n">
        <v>1.023</v>
      </c>
      <c r="J571" s="196" t="n">
        <f aca="false">SUM(D571*I571)</f>
        <v>64698.69384</v>
      </c>
    </row>
    <row r="572" customFormat="false" ht="12.75" hidden="false" customHeight="false" outlineLevel="0" collapsed="false">
      <c r="A572" s="5" t="n">
        <v>230</v>
      </c>
      <c r="B572" s="195" t="s">
        <v>116</v>
      </c>
      <c r="C572" s="196" t="s">
        <v>201</v>
      </c>
      <c r="D572" s="196" t="n">
        <f aca="false">SUM(C572*1)</f>
        <v>65000</v>
      </c>
      <c r="E572" s="197" t="n">
        <v>220.33</v>
      </c>
      <c r="F572" s="5" t="s">
        <v>59</v>
      </c>
      <c r="G572" s="198" t="n">
        <v>1.0167</v>
      </c>
      <c r="H572" s="196" t="n">
        <f aca="false">SUM(D572*G572)</f>
        <v>66085.5</v>
      </c>
      <c r="I572" s="198" t="n">
        <v>1.023</v>
      </c>
      <c r="J572" s="196" t="n">
        <f aca="false">SUM(D572*I572)</f>
        <v>66495</v>
      </c>
    </row>
    <row r="573" customFormat="false" ht="12.75" hidden="false" customHeight="false" outlineLevel="0" collapsed="false">
      <c r="A573" s="5" t="n">
        <v>231</v>
      </c>
      <c r="B573" s="195" t="s">
        <v>116</v>
      </c>
      <c r="C573" s="196" t="s">
        <v>201</v>
      </c>
      <c r="D573" s="196" t="n">
        <f aca="false">SUM(C573*1)</f>
        <v>65000</v>
      </c>
      <c r="E573" s="197" t="n">
        <v>220.33</v>
      </c>
      <c r="F573" s="5" t="s">
        <v>59</v>
      </c>
      <c r="G573" s="198" t="n">
        <v>1.0167</v>
      </c>
      <c r="H573" s="196" t="n">
        <f aca="false">SUM(D573*G573)</f>
        <v>66085.5</v>
      </c>
      <c r="I573" s="198" t="n">
        <v>1.023</v>
      </c>
      <c r="J573" s="196" t="n">
        <f aca="false">SUM(D573*I573)</f>
        <v>66495</v>
      </c>
    </row>
    <row r="574" customFormat="false" ht="12.75" hidden="false" customHeight="false" outlineLevel="0" collapsed="false">
      <c r="A574" s="5" t="n">
        <v>232</v>
      </c>
      <c r="B574" s="195" t="s">
        <v>116</v>
      </c>
      <c r="C574" s="196" t="s">
        <v>365</v>
      </c>
      <c r="D574" s="196" t="n">
        <f aca="false">SUM(C574*1)</f>
        <v>65000.04</v>
      </c>
      <c r="E574" s="197" t="n">
        <v>220.33</v>
      </c>
      <c r="F574" s="5" t="s">
        <v>59</v>
      </c>
      <c r="G574" s="198" t="n">
        <v>1.0167</v>
      </c>
      <c r="H574" s="196" t="n">
        <f aca="false">SUM(D574*G574)</f>
        <v>66085.540668</v>
      </c>
      <c r="I574" s="198" t="n">
        <v>1.023</v>
      </c>
      <c r="J574" s="196" t="n">
        <f aca="false">SUM(D574*I574)</f>
        <v>66495.04092</v>
      </c>
    </row>
    <row r="575" customFormat="false" ht="12.75" hidden="false" customHeight="false" outlineLevel="0" collapsed="false">
      <c r="A575" s="5" t="n">
        <v>233</v>
      </c>
      <c r="B575" s="195" t="s">
        <v>116</v>
      </c>
      <c r="C575" s="196" t="s">
        <v>202</v>
      </c>
      <c r="D575" s="196" t="n">
        <f aca="false">SUM(C575*1)</f>
        <v>65004</v>
      </c>
      <c r="E575" s="197" t="n">
        <v>220.33</v>
      </c>
      <c r="F575" s="5" t="s">
        <v>59</v>
      </c>
      <c r="G575" s="198" t="n">
        <v>1.0167</v>
      </c>
      <c r="H575" s="196" t="n">
        <f aca="false">SUM(D575*G575)</f>
        <v>66089.5668</v>
      </c>
      <c r="I575" s="198" t="n">
        <v>1.023</v>
      </c>
      <c r="J575" s="196" t="n">
        <f aca="false">SUM(D575*I575)</f>
        <v>66499.092</v>
      </c>
    </row>
    <row r="576" customFormat="false" ht="12.75" hidden="false" customHeight="false" outlineLevel="0" collapsed="false">
      <c r="A576" s="5" t="n">
        <v>234</v>
      </c>
      <c r="B576" s="195" t="s">
        <v>116</v>
      </c>
      <c r="C576" s="196" t="s">
        <v>202</v>
      </c>
      <c r="D576" s="196" t="n">
        <f aca="false">SUM(C576*1)</f>
        <v>65004</v>
      </c>
      <c r="E576" s="197" t="n">
        <v>220.33</v>
      </c>
      <c r="F576" s="5" t="s">
        <v>59</v>
      </c>
      <c r="G576" s="198" t="n">
        <v>1.0167</v>
      </c>
      <c r="H576" s="196" t="n">
        <f aca="false">SUM(D576*G576)</f>
        <v>66089.5668</v>
      </c>
      <c r="I576" s="198" t="n">
        <v>1.023</v>
      </c>
      <c r="J576" s="196" t="n">
        <f aca="false">SUM(D576*I576)</f>
        <v>66499.092</v>
      </c>
    </row>
    <row r="577" customFormat="false" ht="12.75" hidden="false" customHeight="false" outlineLevel="0" collapsed="false">
      <c r="A577" s="5" t="n">
        <v>235</v>
      </c>
      <c r="B577" s="195" t="s">
        <v>116</v>
      </c>
      <c r="C577" s="196" t="s">
        <v>366</v>
      </c>
      <c r="D577" s="196" t="n">
        <f aca="false">SUM(C577*1)</f>
        <v>66088</v>
      </c>
      <c r="E577" s="197" t="n">
        <v>220.33</v>
      </c>
      <c r="F577" s="5" t="s">
        <v>59</v>
      </c>
      <c r="G577" s="198" t="n">
        <v>1.0167</v>
      </c>
      <c r="H577" s="196" t="n">
        <f aca="false">SUM(D577*G577)</f>
        <v>67191.6696</v>
      </c>
      <c r="I577" s="198" t="n">
        <v>1.023</v>
      </c>
      <c r="J577" s="196" t="n">
        <f aca="false">SUM(D577*I577)</f>
        <v>67608.024</v>
      </c>
    </row>
    <row r="578" customFormat="false" ht="12.75" hidden="false" customHeight="false" outlineLevel="0" collapsed="false">
      <c r="A578" s="5" t="n">
        <v>236</v>
      </c>
      <c r="B578" s="195" t="s">
        <v>116</v>
      </c>
      <c r="C578" s="196" t="s">
        <v>367</v>
      </c>
      <c r="D578" s="196" t="n">
        <f aca="false">SUM(C578*1)</f>
        <v>66500</v>
      </c>
      <c r="E578" s="197" t="n">
        <v>220.33</v>
      </c>
      <c r="F578" s="5" t="s">
        <v>59</v>
      </c>
      <c r="G578" s="198" t="n">
        <v>1.0167</v>
      </c>
      <c r="H578" s="196" t="n">
        <f aca="false">SUM(D578*G578)</f>
        <v>67610.55</v>
      </c>
      <c r="I578" s="198" t="n">
        <v>1.023</v>
      </c>
      <c r="J578" s="196" t="n">
        <f aca="false">SUM(D578*I578)</f>
        <v>68029.5</v>
      </c>
    </row>
    <row r="579" customFormat="false" ht="12.75" hidden="false" customHeight="false" outlineLevel="0" collapsed="false">
      <c r="A579" s="5" t="n">
        <v>237</v>
      </c>
      <c r="B579" s="195" t="s">
        <v>116</v>
      </c>
      <c r="C579" s="196" t="s">
        <v>367</v>
      </c>
      <c r="D579" s="196" t="n">
        <f aca="false">SUM(C579*1)</f>
        <v>66500</v>
      </c>
      <c r="E579" s="197" t="n">
        <v>220.33</v>
      </c>
      <c r="F579" s="5" t="s">
        <v>59</v>
      </c>
      <c r="G579" s="198" t="n">
        <v>1.0167</v>
      </c>
      <c r="H579" s="196" t="n">
        <f aca="false">SUM(D579*G579)</f>
        <v>67610.55</v>
      </c>
      <c r="I579" s="198" t="n">
        <v>1.023</v>
      </c>
      <c r="J579" s="196" t="n">
        <f aca="false">SUM(D579*I579)</f>
        <v>68029.5</v>
      </c>
    </row>
    <row r="580" customFormat="false" ht="12.75" hidden="false" customHeight="false" outlineLevel="0" collapsed="false">
      <c r="A580" s="5" t="n">
        <v>238</v>
      </c>
      <c r="B580" s="195" t="s">
        <v>116</v>
      </c>
      <c r="C580" s="196" t="s">
        <v>368</v>
      </c>
      <c r="D580" s="196" t="n">
        <f aca="false">SUM(C580*1)</f>
        <v>66504</v>
      </c>
      <c r="E580" s="197" t="n">
        <v>220.33</v>
      </c>
      <c r="F580" s="5" t="s">
        <v>59</v>
      </c>
      <c r="G580" s="198" t="n">
        <v>1.0167</v>
      </c>
      <c r="H580" s="196" t="n">
        <f aca="false">SUM(D580*G580)</f>
        <v>67614.6168</v>
      </c>
      <c r="I580" s="198" t="n">
        <v>1.023</v>
      </c>
      <c r="J580" s="196" t="n">
        <f aca="false">SUM(D580*I580)</f>
        <v>68033.592</v>
      </c>
    </row>
    <row r="581" customFormat="false" ht="12.75" hidden="false" customHeight="false" outlineLevel="0" collapsed="false">
      <c r="A581" s="5" t="n">
        <v>239</v>
      </c>
      <c r="B581" s="195" t="s">
        <v>116</v>
      </c>
      <c r="C581" s="196" t="s">
        <v>206</v>
      </c>
      <c r="D581" s="196" t="n">
        <f aca="false">SUM(C581*1)</f>
        <v>67008</v>
      </c>
      <c r="E581" s="197" t="n">
        <v>220.33</v>
      </c>
      <c r="F581" s="5" t="s">
        <v>59</v>
      </c>
      <c r="G581" s="198" t="n">
        <v>1.0167</v>
      </c>
      <c r="H581" s="196" t="n">
        <f aca="false">SUM(D581*G581)</f>
        <v>68127.0336</v>
      </c>
      <c r="I581" s="198" t="n">
        <v>1.023</v>
      </c>
      <c r="J581" s="196" t="n">
        <f aca="false">SUM(D581*I581)</f>
        <v>68549.184</v>
      </c>
    </row>
    <row r="582" customFormat="false" ht="12.75" hidden="false" customHeight="false" outlineLevel="0" collapsed="false">
      <c r="A582" s="5" t="n">
        <v>240</v>
      </c>
      <c r="B582" s="195" t="s">
        <v>116</v>
      </c>
      <c r="C582" s="196" t="s">
        <v>369</v>
      </c>
      <c r="D582" s="196" t="n">
        <f aca="false">SUM(C582*1)</f>
        <v>67950</v>
      </c>
      <c r="E582" s="197" t="n">
        <v>220.33</v>
      </c>
      <c r="F582" s="5" t="s">
        <v>59</v>
      </c>
      <c r="G582" s="198" t="n">
        <v>1.0167</v>
      </c>
      <c r="H582" s="196" t="n">
        <f aca="false">SUM(D582*G582)</f>
        <v>69084.765</v>
      </c>
      <c r="I582" s="198" t="n">
        <v>1.023</v>
      </c>
      <c r="J582" s="196" t="n">
        <f aca="false">SUM(D582*I582)</f>
        <v>69512.85</v>
      </c>
    </row>
    <row r="583" customFormat="false" ht="12.75" hidden="false" customHeight="false" outlineLevel="0" collapsed="false">
      <c r="A583" s="5" t="n">
        <v>241</v>
      </c>
      <c r="B583" s="195" t="s">
        <v>116</v>
      </c>
      <c r="C583" s="196" t="s">
        <v>208</v>
      </c>
      <c r="D583" s="196" t="n">
        <f aca="false">SUM(C583*1)</f>
        <v>68000</v>
      </c>
      <c r="E583" s="197" t="n">
        <v>220.33</v>
      </c>
      <c r="F583" s="5" t="s">
        <v>59</v>
      </c>
      <c r="G583" s="198" t="n">
        <v>1.0167</v>
      </c>
      <c r="H583" s="196" t="n">
        <f aca="false">SUM(D583*G583)</f>
        <v>69135.6</v>
      </c>
      <c r="I583" s="198" t="n">
        <v>1.023</v>
      </c>
      <c r="J583" s="196" t="n">
        <f aca="false">SUM(D583*I583)</f>
        <v>69564</v>
      </c>
    </row>
    <row r="584" customFormat="false" ht="12.75" hidden="false" customHeight="false" outlineLevel="0" collapsed="false">
      <c r="A584" s="5" t="n">
        <v>242</v>
      </c>
      <c r="B584" s="195" t="s">
        <v>116</v>
      </c>
      <c r="C584" s="196" t="s">
        <v>370</v>
      </c>
      <c r="D584" s="196" t="n">
        <f aca="false">SUM(C584*1)</f>
        <v>68500</v>
      </c>
      <c r="E584" s="197" t="n">
        <v>220.33</v>
      </c>
      <c r="F584" s="5" t="s">
        <v>59</v>
      </c>
      <c r="G584" s="198" t="n">
        <v>1.0167</v>
      </c>
      <c r="H584" s="196" t="n">
        <f aca="false">SUM(D584*G584)</f>
        <v>69643.95</v>
      </c>
      <c r="I584" s="198" t="n">
        <v>1.023</v>
      </c>
      <c r="J584" s="196" t="n">
        <f aca="false">SUM(D584*I584)</f>
        <v>70075.5</v>
      </c>
    </row>
    <row r="585" customFormat="false" ht="12.75" hidden="false" customHeight="false" outlineLevel="0" collapsed="false">
      <c r="A585" s="5" t="n">
        <v>243</v>
      </c>
      <c r="B585" s="195" t="s">
        <v>116</v>
      </c>
      <c r="C585" s="196" t="s">
        <v>211</v>
      </c>
      <c r="D585" s="196" t="n">
        <f aca="false">SUM(C585*1)</f>
        <v>70000</v>
      </c>
      <c r="E585" s="197" t="n">
        <v>220.33</v>
      </c>
      <c r="F585" s="5" t="s">
        <v>59</v>
      </c>
      <c r="G585" s="198" t="n">
        <v>1.0167</v>
      </c>
      <c r="H585" s="196" t="n">
        <f aca="false">SUM(D585*G585)</f>
        <v>71169</v>
      </c>
      <c r="I585" s="198" t="n">
        <v>1.023</v>
      </c>
      <c r="J585" s="196" t="n">
        <f aca="false">SUM(D585*I585)</f>
        <v>71610</v>
      </c>
    </row>
    <row r="586" customFormat="false" ht="12.75" hidden="false" customHeight="false" outlineLevel="0" collapsed="false">
      <c r="A586" s="5" t="n">
        <v>244</v>
      </c>
      <c r="B586" s="195" t="s">
        <v>116</v>
      </c>
      <c r="C586" s="196" t="s">
        <v>211</v>
      </c>
      <c r="D586" s="196" t="n">
        <f aca="false">SUM(C586*1)</f>
        <v>70000</v>
      </c>
      <c r="E586" s="197" t="n">
        <v>220.33</v>
      </c>
      <c r="F586" s="5" t="s">
        <v>59</v>
      </c>
      <c r="G586" s="198" t="n">
        <v>1.0167</v>
      </c>
      <c r="H586" s="196" t="n">
        <f aca="false">SUM(D586*G586)</f>
        <v>71169</v>
      </c>
      <c r="I586" s="198" t="n">
        <v>1.023</v>
      </c>
      <c r="J586" s="196" t="n">
        <f aca="false">SUM(D586*I586)</f>
        <v>71610</v>
      </c>
    </row>
    <row r="587" customFormat="false" ht="12.75" hidden="false" customHeight="false" outlineLevel="0" collapsed="false">
      <c r="A587" s="5" t="n">
        <v>245</v>
      </c>
      <c r="B587" s="195" t="s">
        <v>116</v>
      </c>
      <c r="C587" s="196" t="s">
        <v>211</v>
      </c>
      <c r="D587" s="196" t="n">
        <f aca="false">SUM(C587*1)</f>
        <v>70000</v>
      </c>
      <c r="E587" s="197" t="n">
        <v>220.33</v>
      </c>
      <c r="F587" s="5" t="s">
        <v>59</v>
      </c>
      <c r="G587" s="198" t="n">
        <v>1.0167</v>
      </c>
      <c r="H587" s="196" t="n">
        <f aca="false">SUM(D587*G587)</f>
        <v>71169</v>
      </c>
      <c r="I587" s="198" t="n">
        <v>1.023</v>
      </c>
      <c r="J587" s="196" t="n">
        <f aca="false">SUM(D587*I587)</f>
        <v>71610</v>
      </c>
    </row>
    <row r="588" customFormat="false" ht="12.75" hidden="false" customHeight="false" outlineLevel="0" collapsed="false">
      <c r="A588" s="5" t="n">
        <v>246</v>
      </c>
      <c r="B588" s="195" t="s">
        <v>116</v>
      </c>
      <c r="C588" s="196" t="s">
        <v>211</v>
      </c>
      <c r="D588" s="196" t="n">
        <f aca="false">SUM(C588*1)</f>
        <v>70000</v>
      </c>
      <c r="E588" s="197" t="n">
        <v>220.33</v>
      </c>
      <c r="F588" s="5" t="s">
        <v>59</v>
      </c>
      <c r="G588" s="198" t="n">
        <v>1.0167</v>
      </c>
      <c r="H588" s="196" t="n">
        <f aca="false">SUM(D588*G588)</f>
        <v>71169</v>
      </c>
      <c r="I588" s="198" t="n">
        <v>1.023</v>
      </c>
      <c r="J588" s="196" t="n">
        <f aca="false">SUM(D588*I588)</f>
        <v>71610</v>
      </c>
    </row>
    <row r="589" customFormat="false" ht="12.75" hidden="false" customHeight="false" outlineLevel="0" collapsed="false">
      <c r="A589" s="5" t="n">
        <v>247</v>
      </c>
      <c r="B589" s="195" t="s">
        <v>116</v>
      </c>
      <c r="C589" s="196" t="s">
        <v>211</v>
      </c>
      <c r="D589" s="196" t="n">
        <f aca="false">SUM(C589*1)</f>
        <v>70000</v>
      </c>
      <c r="E589" s="197" t="n">
        <v>220.33</v>
      </c>
      <c r="F589" s="5" t="s">
        <v>59</v>
      </c>
      <c r="G589" s="198" t="n">
        <v>1.0167</v>
      </c>
      <c r="H589" s="196" t="n">
        <f aca="false">SUM(D589*G589)</f>
        <v>71169</v>
      </c>
      <c r="I589" s="198" t="n">
        <v>1.023</v>
      </c>
      <c r="J589" s="196" t="n">
        <f aca="false">SUM(D589*I589)</f>
        <v>71610</v>
      </c>
    </row>
    <row r="590" customFormat="false" ht="12.75" hidden="false" customHeight="false" outlineLevel="0" collapsed="false">
      <c r="A590" s="5" t="n">
        <v>248</v>
      </c>
      <c r="B590" s="195" t="s">
        <v>116</v>
      </c>
      <c r="C590" s="196" t="s">
        <v>371</v>
      </c>
      <c r="D590" s="196" t="n">
        <f aca="false">SUM(C590*1)</f>
        <v>70004</v>
      </c>
      <c r="E590" s="197" t="n">
        <v>220.33</v>
      </c>
      <c r="F590" s="5" t="s">
        <v>59</v>
      </c>
      <c r="G590" s="198" t="n">
        <v>1.0167</v>
      </c>
      <c r="H590" s="196" t="n">
        <f aca="false">SUM(D590*G590)</f>
        <v>71173.0668</v>
      </c>
      <c r="I590" s="198" t="n">
        <v>1.023</v>
      </c>
      <c r="J590" s="196" t="n">
        <f aca="false">SUM(D590*I590)</f>
        <v>71614.092</v>
      </c>
    </row>
    <row r="591" customFormat="false" ht="12.75" hidden="false" customHeight="false" outlineLevel="0" collapsed="false">
      <c r="A591" s="5" t="n">
        <v>249</v>
      </c>
      <c r="B591" s="195" t="s">
        <v>116</v>
      </c>
      <c r="C591" s="196" t="s">
        <v>217</v>
      </c>
      <c r="D591" s="196" t="n">
        <f aca="false">SUM(C591*1)</f>
        <v>72000</v>
      </c>
      <c r="E591" s="197" t="n">
        <v>220.33</v>
      </c>
      <c r="F591" s="5" t="s">
        <v>59</v>
      </c>
      <c r="G591" s="198" t="n">
        <v>1.0167</v>
      </c>
      <c r="H591" s="196" t="n">
        <f aca="false">SUM(D591*G591)</f>
        <v>73202.4</v>
      </c>
      <c r="I591" s="198" t="n">
        <v>1.023</v>
      </c>
      <c r="J591" s="196" t="n">
        <f aca="false">SUM(D591*I591)</f>
        <v>73656</v>
      </c>
    </row>
    <row r="592" customFormat="false" ht="12.75" hidden="false" customHeight="false" outlineLevel="0" collapsed="false">
      <c r="A592" s="5" t="n">
        <v>250</v>
      </c>
      <c r="B592" s="195" t="s">
        <v>116</v>
      </c>
      <c r="C592" s="196" t="s">
        <v>217</v>
      </c>
      <c r="D592" s="196" t="n">
        <f aca="false">SUM(C592*1)</f>
        <v>72000</v>
      </c>
      <c r="E592" s="197" t="n">
        <v>220.33</v>
      </c>
      <c r="F592" s="5" t="s">
        <v>59</v>
      </c>
      <c r="G592" s="198" t="n">
        <v>1.0167</v>
      </c>
      <c r="H592" s="196" t="n">
        <f aca="false">SUM(D592*G592)</f>
        <v>73202.4</v>
      </c>
      <c r="I592" s="198" t="n">
        <v>1.023</v>
      </c>
      <c r="J592" s="196" t="n">
        <f aca="false">SUM(D592*I592)</f>
        <v>73656</v>
      </c>
    </row>
    <row r="593" customFormat="false" ht="12.75" hidden="false" customHeight="false" outlineLevel="0" collapsed="false">
      <c r="A593" s="5" t="n">
        <v>251</v>
      </c>
      <c r="B593" s="195" t="s">
        <v>116</v>
      </c>
      <c r="C593" s="196" t="s">
        <v>220</v>
      </c>
      <c r="D593" s="196" t="n">
        <f aca="false">SUM(C593*1)</f>
        <v>74000</v>
      </c>
      <c r="E593" s="197" t="n">
        <v>220.33</v>
      </c>
      <c r="F593" s="5" t="s">
        <v>59</v>
      </c>
      <c r="G593" s="198" t="n">
        <v>1.0167</v>
      </c>
      <c r="H593" s="196" t="n">
        <f aca="false">SUM(D593*G593)</f>
        <v>75235.8</v>
      </c>
      <c r="I593" s="198" t="n">
        <v>1.023</v>
      </c>
      <c r="J593" s="196" t="n">
        <f aca="false">SUM(D593*I593)</f>
        <v>75702</v>
      </c>
    </row>
    <row r="594" customFormat="false" ht="12.75" hidden="false" customHeight="false" outlineLevel="0" collapsed="false">
      <c r="A594" s="5" t="n">
        <v>252</v>
      </c>
      <c r="B594" s="195" t="s">
        <v>116</v>
      </c>
      <c r="C594" s="196" t="s">
        <v>220</v>
      </c>
      <c r="D594" s="196" t="n">
        <f aca="false">SUM(C594*1)</f>
        <v>74000</v>
      </c>
      <c r="E594" s="197" t="n">
        <v>220.33</v>
      </c>
      <c r="F594" s="5" t="s">
        <v>59</v>
      </c>
      <c r="G594" s="198" t="n">
        <v>1.0167</v>
      </c>
      <c r="H594" s="196" t="n">
        <f aca="false">SUM(D594*G594)</f>
        <v>75235.8</v>
      </c>
      <c r="I594" s="198" t="n">
        <v>1.023</v>
      </c>
      <c r="J594" s="196" t="n">
        <f aca="false">SUM(D594*I594)</f>
        <v>75702</v>
      </c>
    </row>
    <row r="595" customFormat="false" ht="12.75" hidden="false" customHeight="false" outlineLevel="0" collapsed="false">
      <c r="A595" s="5" t="n">
        <v>253</v>
      </c>
      <c r="B595" s="195" t="s">
        <v>116</v>
      </c>
      <c r="C595" s="196" t="s">
        <v>372</v>
      </c>
      <c r="D595" s="196" t="n">
        <f aca="false">SUM(C595*1)</f>
        <v>74900</v>
      </c>
      <c r="E595" s="197" t="n">
        <v>220.33</v>
      </c>
      <c r="F595" s="5" t="s">
        <v>59</v>
      </c>
      <c r="G595" s="198" t="n">
        <v>1.0167</v>
      </c>
      <c r="H595" s="196" t="n">
        <f aca="false">SUM(D595*G595)</f>
        <v>76150.83</v>
      </c>
      <c r="I595" s="198" t="n">
        <v>1.023</v>
      </c>
      <c r="J595" s="196" t="n">
        <f aca="false">SUM(D595*I595)</f>
        <v>76622.7</v>
      </c>
    </row>
    <row r="596" customFormat="false" ht="12.75" hidden="false" customHeight="false" outlineLevel="0" collapsed="false">
      <c r="A596" s="5" t="n">
        <v>254</v>
      </c>
      <c r="B596" s="195" t="s">
        <v>116</v>
      </c>
      <c r="C596" s="196" t="s">
        <v>221</v>
      </c>
      <c r="D596" s="196" t="n">
        <f aca="false">SUM(C596*1)</f>
        <v>75000</v>
      </c>
      <c r="E596" s="197" t="n">
        <v>220.33</v>
      </c>
      <c r="F596" s="5" t="s">
        <v>59</v>
      </c>
      <c r="G596" s="198" t="n">
        <v>1.0167</v>
      </c>
      <c r="H596" s="196" t="n">
        <f aca="false">SUM(D596*G596)</f>
        <v>76252.5</v>
      </c>
      <c r="I596" s="198" t="n">
        <v>1.023</v>
      </c>
      <c r="J596" s="196" t="n">
        <f aca="false">SUM(D596*I596)</f>
        <v>76725</v>
      </c>
    </row>
    <row r="597" customFormat="false" ht="12.75" hidden="false" customHeight="false" outlineLevel="0" collapsed="false">
      <c r="A597" s="5" t="n">
        <v>255</v>
      </c>
      <c r="B597" s="195" t="s">
        <v>116</v>
      </c>
      <c r="C597" s="196" t="s">
        <v>221</v>
      </c>
      <c r="D597" s="196" t="n">
        <f aca="false">SUM(C597*1)</f>
        <v>75000</v>
      </c>
      <c r="E597" s="197" t="n">
        <v>220.33</v>
      </c>
      <c r="F597" s="5" t="s">
        <v>59</v>
      </c>
      <c r="G597" s="198" t="n">
        <v>1.0167</v>
      </c>
      <c r="H597" s="196" t="n">
        <f aca="false">SUM(D597*G597)</f>
        <v>76252.5</v>
      </c>
      <c r="I597" s="198" t="n">
        <v>1.023</v>
      </c>
      <c r="J597" s="196" t="n">
        <f aca="false">SUM(D597*I597)</f>
        <v>76725</v>
      </c>
    </row>
    <row r="598" customFormat="false" ht="12.75" hidden="false" customHeight="false" outlineLevel="0" collapsed="false">
      <c r="A598" s="5" t="n">
        <v>256</v>
      </c>
      <c r="B598" s="195" t="s">
        <v>116</v>
      </c>
      <c r="C598" s="196" t="s">
        <v>221</v>
      </c>
      <c r="D598" s="196" t="n">
        <f aca="false">SUM(C598*1)</f>
        <v>75000</v>
      </c>
      <c r="E598" s="197" t="n">
        <v>220.33</v>
      </c>
      <c r="F598" s="5" t="s">
        <v>59</v>
      </c>
      <c r="G598" s="198" t="n">
        <v>1.0167</v>
      </c>
      <c r="H598" s="196" t="n">
        <f aca="false">SUM(D598*G598)</f>
        <v>76252.5</v>
      </c>
      <c r="I598" s="198" t="n">
        <v>1.023</v>
      </c>
      <c r="J598" s="196" t="n">
        <f aca="false">SUM(D598*I598)</f>
        <v>76725</v>
      </c>
    </row>
    <row r="599" customFormat="false" ht="12.75" hidden="false" customHeight="false" outlineLevel="0" collapsed="false">
      <c r="A599" s="5" t="n">
        <v>257</v>
      </c>
      <c r="B599" s="195" t="s">
        <v>116</v>
      </c>
      <c r="C599" s="196" t="s">
        <v>221</v>
      </c>
      <c r="D599" s="196" t="n">
        <f aca="false">SUM(C599*1)</f>
        <v>75000</v>
      </c>
      <c r="E599" s="197" t="n">
        <v>220.33</v>
      </c>
      <c r="F599" s="5" t="s">
        <v>59</v>
      </c>
      <c r="G599" s="198" t="n">
        <v>1.0167</v>
      </c>
      <c r="H599" s="196" t="n">
        <f aca="false">SUM(D599*G599)</f>
        <v>76252.5</v>
      </c>
      <c r="I599" s="198" t="n">
        <v>1.023</v>
      </c>
      <c r="J599" s="196" t="n">
        <f aca="false">SUM(D599*I599)</f>
        <v>76725</v>
      </c>
    </row>
    <row r="600" customFormat="false" ht="12.75" hidden="false" customHeight="false" outlineLevel="0" collapsed="false">
      <c r="A600" s="5" t="n">
        <v>258</v>
      </c>
      <c r="B600" s="195" t="s">
        <v>116</v>
      </c>
      <c r="C600" s="196" t="s">
        <v>221</v>
      </c>
      <c r="D600" s="196" t="n">
        <f aca="false">SUM(C600*1)</f>
        <v>75000</v>
      </c>
      <c r="E600" s="197" t="n">
        <v>220.33</v>
      </c>
      <c r="F600" s="5" t="s">
        <v>59</v>
      </c>
      <c r="G600" s="198" t="n">
        <v>1.0167</v>
      </c>
      <c r="H600" s="196" t="n">
        <f aca="false">SUM(D600*G600)</f>
        <v>76252.5</v>
      </c>
      <c r="I600" s="198" t="n">
        <v>1.023</v>
      </c>
      <c r="J600" s="196" t="n">
        <f aca="false">SUM(D600*I600)</f>
        <v>76725</v>
      </c>
    </row>
    <row r="601" customFormat="false" ht="12.75" hidden="false" customHeight="false" outlineLevel="0" collapsed="false">
      <c r="A601" s="5" t="n">
        <v>260</v>
      </c>
      <c r="B601" s="195" t="s">
        <v>116</v>
      </c>
      <c r="C601" s="196" t="s">
        <v>373</v>
      </c>
      <c r="D601" s="196" t="n">
        <f aca="false">SUM(C601*1)</f>
        <v>75850.04</v>
      </c>
      <c r="E601" s="197" t="n">
        <v>220.33</v>
      </c>
      <c r="F601" s="5" t="s">
        <v>59</v>
      </c>
      <c r="G601" s="198" t="n">
        <v>1.0167</v>
      </c>
      <c r="H601" s="196" t="n">
        <f aca="false">SUM(D601*G601)</f>
        <v>77116.735668</v>
      </c>
      <c r="I601" s="198" t="n">
        <v>1.023</v>
      </c>
      <c r="J601" s="196" t="n">
        <f aca="false">SUM(D601*I601)</f>
        <v>77594.59092</v>
      </c>
    </row>
    <row r="602" customFormat="false" ht="12.75" hidden="false" customHeight="false" outlineLevel="0" collapsed="false">
      <c r="A602" s="5" t="n">
        <v>261</v>
      </c>
      <c r="B602" s="195" t="s">
        <v>116</v>
      </c>
      <c r="C602" s="196" t="s">
        <v>223</v>
      </c>
      <c r="D602" s="196" t="n">
        <f aca="false">SUM(C602*1)</f>
        <v>76000</v>
      </c>
      <c r="E602" s="197" t="n">
        <v>220.33</v>
      </c>
      <c r="F602" s="5" t="s">
        <v>59</v>
      </c>
      <c r="G602" s="198" t="n">
        <v>1.0167</v>
      </c>
      <c r="H602" s="196" t="n">
        <f aca="false">SUM(D602*G602)</f>
        <v>77269.2</v>
      </c>
      <c r="I602" s="198" t="n">
        <v>1.023</v>
      </c>
      <c r="J602" s="196" t="n">
        <f aca="false">SUM(D602*I602)</f>
        <v>77748</v>
      </c>
    </row>
    <row r="603" customFormat="false" ht="12.75" hidden="false" customHeight="false" outlineLevel="0" collapsed="false">
      <c r="A603" s="5" t="n">
        <v>262</v>
      </c>
      <c r="B603" s="195" t="s">
        <v>116</v>
      </c>
      <c r="C603" s="196" t="s">
        <v>223</v>
      </c>
      <c r="D603" s="196" t="n">
        <f aca="false">SUM(C603*1)</f>
        <v>76000</v>
      </c>
      <c r="E603" s="197" t="n">
        <v>220.33</v>
      </c>
      <c r="F603" s="5" t="s">
        <v>59</v>
      </c>
      <c r="G603" s="198" t="n">
        <v>1.0167</v>
      </c>
      <c r="H603" s="196" t="n">
        <f aca="false">SUM(D603*G603)</f>
        <v>77269.2</v>
      </c>
      <c r="I603" s="198" t="n">
        <v>1.023</v>
      </c>
      <c r="J603" s="196" t="n">
        <f aca="false">SUM(D603*I603)</f>
        <v>77748</v>
      </c>
    </row>
    <row r="604" customFormat="false" ht="12.75" hidden="false" customHeight="false" outlineLevel="0" collapsed="false">
      <c r="A604" s="5" t="n">
        <v>263</v>
      </c>
      <c r="B604" s="195" t="s">
        <v>116</v>
      </c>
      <c r="C604" s="196" t="s">
        <v>223</v>
      </c>
      <c r="D604" s="196" t="n">
        <f aca="false">SUM(C604*1)</f>
        <v>76000</v>
      </c>
      <c r="E604" s="197" t="n">
        <v>220.33</v>
      </c>
      <c r="F604" s="5" t="s">
        <v>59</v>
      </c>
      <c r="G604" s="198" t="n">
        <v>1.0167</v>
      </c>
      <c r="H604" s="196" t="n">
        <f aca="false">SUM(D604*G604)</f>
        <v>77269.2</v>
      </c>
      <c r="I604" s="198" t="n">
        <v>1.023</v>
      </c>
      <c r="J604" s="196" t="n">
        <f aca="false">SUM(D604*I604)</f>
        <v>77748</v>
      </c>
    </row>
    <row r="605" customFormat="false" ht="12.75" hidden="false" customHeight="false" outlineLevel="0" collapsed="false">
      <c r="A605" s="5" t="n">
        <v>264</v>
      </c>
      <c r="B605" s="195" t="s">
        <v>116</v>
      </c>
      <c r="C605" s="196" t="s">
        <v>224</v>
      </c>
      <c r="D605" s="196" t="n">
        <f aca="false">SUM(C605*1)</f>
        <v>76008</v>
      </c>
      <c r="E605" s="197" t="n">
        <v>220.33</v>
      </c>
      <c r="F605" s="5" t="s">
        <v>59</v>
      </c>
      <c r="G605" s="198" t="n">
        <v>1.0167</v>
      </c>
      <c r="H605" s="196" t="n">
        <f aca="false">SUM(D605*G605)</f>
        <v>77277.3336</v>
      </c>
      <c r="I605" s="198" t="n">
        <v>1.023</v>
      </c>
      <c r="J605" s="196" t="n">
        <f aca="false">SUM(D605*I605)</f>
        <v>77756.184</v>
      </c>
    </row>
    <row r="606" customFormat="false" ht="12.75" hidden="false" customHeight="false" outlineLevel="0" collapsed="false">
      <c r="A606" s="5" t="n">
        <v>265</v>
      </c>
      <c r="B606" s="195" t="s">
        <v>116</v>
      </c>
      <c r="C606" s="196" t="s">
        <v>224</v>
      </c>
      <c r="D606" s="196" t="n">
        <f aca="false">SUM(C606*1)</f>
        <v>76008</v>
      </c>
      <c r="E606" s="197" t="n">
        <v>220.33</v>
      </c>
      <c r="F606" s="5" t="s">
        <v>59</v>
      </c>
      <c r="G606" s="198" t="n">
        <v>1.0167</v>
      </c>
      <c r="H606" s="196" t="n">
        <f aca="false">SUM(D606*G606)</f>
        <v>77277.3336</v>
      </c>
      <c r="I606" s="198" t="n">
        <v>1.023</v>
      </c>
      <c r="J606" s="196" t="n">
        <f aca="false">SUM(D606*I606)</f>
        <v>77756.184</v>
      </c>
    </row>
    <row r="607" customFormat="false" ht="12.75" hidden="false" customHeight="false" outlineLevel="0" collapsed="false">
      <c r="A607" s="5" t="n">
        <v>266</v>
      </c>
      <c r="B607" s="195" t="s">
        <v>116</v>
      </c>
      <c r="C607" s="196" t="s">
        <v>224</v>
      </c>
      <c r="D607" s="196" t="n">
        <f aca="false">SUM(C607*1)</f>
        <v>76008</v>
      </c>
      <c r="E607" s="197" t="n">
        <v>220.33</v>
      </c>
      <c r="F607" s="5" t="s">
        <v>59</v>
      </c>
      <c r="G607" s="198" t="n">
        <v>1.0167</v>
      </c>
      <c r="H607" s="196" t="n">
        <f aca="false">SUM(D607*G607)</f>
        <v>77277.3336</v>
      </c>
      <c r="I607" s="198" t="n">
        <v>1.023</v>
      </c>
      <c r="J607" s="196" t="n">
        <f aca="false">SUM(D607*I607)</f>
        <v>77756.184</v>
      </c>
    </row>
    <row r="608" customFormat="false" ht="12.75" hidden="false" customHeight="false" outlineLevel="0" collapsed="false">
      <c r="A608" s="5" t="n">
        <v>267</v>
      </c>
      <c r="B608" s="195" t="s">
        <v>116</v>
      </c>
      <c r="C608" s="196" t="s">
        <v>374</v>
      </c>
      <c r="D608" s="196" t="n">
        <f aca="false">SUM(C608*1)</f>
        <v>76395.06</v>
      </c>
      <c r="E608" s="197" t="n">
        <v>220.33</v>
      </c>
      <c r="F608" s="5" t="s">
        <v>59</v>
      </c>
      <c r="G608" s="198" t="n">
        <v>1.0167</v>
      </c>
      <c r="H608" s="196" t="n">
        <f aca="false">SUM(D608*G608)</f>
        <v>77670.857502</v>
      </c>
      <c r="I608" s="198" t="n">
        <v>1.023</v>
      </c>
      <c r="J608" s="196" t="n">
        <f aca="false">SUM(D608*I608)</f>
        <v>78152.14638</v>
      </c>
    </row>
    <row r="609" customFormat="false" ht="12.75" hidden="false" customHeight="false" outlineLevel="0" collapsed="false">
      <c r="A609" s="5" t="n">
        <v>268</v>
      </c>
      <c r="B609" s="195" t="s">
        <v>116</v>
      </c>
      <c r="C609" s="196" t="s">
        <v>226</v>
      </c>
      <c r="D609" s="196" t="n">
        <f aca="false">SUM(C609*1)</f>
        <v>77004</v>
      </c>
      <c r="E609" s="197" t="n">
        <v>220.33</v>
      </c>
      <c r="F609" s="5" t="s">
        <v>59</v>
      </c>
      <c r="G609" s="198" t="n">
        <v>1.0167</v>
      </c>
      <c r="H609" s="196" t="n">
        <f aca="false">SUM(D609*G609)</f>
        <v>78289.9668</v>
      </c>
      <c r="I609" s="198" t="n">
        <v>1.023</v>
      </c>
      <c r="J609" s="196" t="n">
        <f aca="false">SUM(D609*I609)</f>
        <v>78775.092</v>
      </c>
    </row>
    <row r="610" customFormat="false" ht="12.75" hidden="false" customHeight="false" outlineLevel="0" collapsed="false">
      <c r="A610" s="5" t="n">
        <v>269</v>
      </c>
      <c r="B610" s="195" t="s">
        <v>116</v>
      </c>
      <c r="C610" s="196" t="s">
        <v>227</v>
      </c>
      <c r="D610" s="196" t="n">
        <f aca="false">SUM(C610*1)</f>
        <v>78000</v>
      </c>
      <c r="E610" s="197" t="n">
        <v>220.33</v>
      </c>
      <c r="F610" s="5" t="s">
        <v>59</v>
      </c>
      <c r="G610" s="198" t="n">
        <v>1.0167</v>
      </c>
      <c r="H610" s="196" t="n">
        <f aca="false">SUM(D610*G610)</f>
        <v>79302.6</v>
      </c>
      <c r="I610" s="198" t="n">
        <v>1.023</v>
      </c>
      <c r="J610" s="196" t="n">
        <f aca="false">SUM(D610*I610)</f>
        <v>79794</v>
      </c>
    </row>
    <row r="611" customFormat="false" ht="12.75" hidden="false" customHeight="false" outlineLevel="0" collapsed="false">
      <c r="A611" s="5" t="n">
        <v>270</v>
      </c>
      <c r="B611" s="195" t="s">
        <v>116</v>
      </c>
      <c r="C611" s="196" t="s">
        <v>228</v>
      </c>
      <c r="D611" s="196" t="n">
        <f aca="false">SUM(C611*1)</f>
        <v>78000.04</v>
      </c>
      <c r="E611" s="197" t="n">
        <v>220.33</v>
      </c>
      <c r="F611" s="5" t="s">
        <v>59</v>
      </c>
      <c r="G611" s="198" t="n">
        <v>1.0167</v>
      </c>
      <c r="H611" s="196" t="n">
        <f aca="false">SUM(D611*G611)</f>
        <v>79302.640668</v>
      </c>
      <c r="I611" s="198" t="n">
        <v>1.023</v>
      </c>
      <c r="J611" s="196" t="n">
        <f aca="false">SUM(D611*I611)</f>
        <v>79794.04092</v>
      </c>
    </row>
    <row r="612" customFormat="false" ht="12.75" hidden="false" customHeight="false" outlineLevel="0" collapsed="false">
      <c r="A612" s="5" t="n">
        <v>271</v>
      </c>
      <c r="B612" s="195" t="s">
        <v>116</v>
      </c>
      <c r="C612" s="196" t="s">
        <v>375</v>
      </c>
      <c r="D612" s="196" t="n">
        <f aca="false">SUM(C612*1)</f>
        <v>78500</v>
      </c>
      <c r="E612" s="197" t="n">
        <v>220.33</v>
      </c>
      <c r="F612" s="5" t="s">
        <v>59</v>
      </c>
      <c r="G612" s="198" t="n">
        <v>1.0167</v>
      </c>
      <c r="H612" s="196" t="n">
        <f aca="false">SUM(D612*G612)</f>
        <v>79810.95</v>
      </c>
      <c r="I612" s="198" t="n">
        <v>1.023</v>
      </c>
      <c r="J612" s="196" t="n">
        <f aca="false">SUM(D612*I612)</f>
        <v>80305.5</v>
      </c>
    </row>
    <row r="613" customFormat="false" ht="12.75" hidden="false" customHeight="false" outlineLevel="0" collapsed="false">
      <c r="A613" s="5" t="n">
        <v>272</v>
      </c>
      <c r="B613" s="195" t="s">
        <v>116</v>
      </c>
      <c r="C613" s="196" t="s">
        <v>376</v>
      </c>
      <c r="D613" s="196" t="n">
        <f aca="false">SUM(C613*1)</f>
        <v>78508</v>
      </c>
      <c r="E613" s="197" t="n">
        <v>220.33</v>
      </c>
      <c r="F613" s="5" t="s">
        <v>59</v>
      </c>
      <c r="G613" s="198" t="n">
        <v>1.0167</v>
      </c>
      <c r="H613" s="196" t="n">
        <f aca="false">SUM(D613*G613)</f>
        <v>79819.0836</v>
      </c>
      <c r="I613" s="198" t="n">
        <v>1.023</v>
      </c>
      <c r="J613" s="196" t="n">
        <f aca="false">SUM(D613*I613)</f>
        <v>80313.684</v>
      </c>
    </row>
    <row r="614" customFormat="false" ht="12.75" hidden="false" customHeight="false" outlineLevel="0" collapsed="false">
      <c r="A614" s="5" t="n">
        <v>273</v>
      </c>
      <c r="B614" s="195" t="s">
        <v>116</v>
      </c>
      <c r="C614" s="196" t="s">
        <v>377</v>
      </c>
      <c r="D614" s="196" t="n">
        <f aca="false">SUM(C614*1)</f>
        <v>79329</v>
      </c>
      <c r="E614" s="197" t="n">
        <v>220.33</v>
      </c>
      <c r="F614" s="5" t="s">
        <v>59</v>
      </c>
      <c r="G614" s="198" t="n">
        <v>1.0167</v>
      </c>
      <c r="H614" s="196" t="n">
        <f aca="false">SUM(D614*G614)</f>
        <v>80653.7943</v>
      </c>
      <c r="I614" s="198" t="n">
        <v>1.023</v>
      </c>
      <c r="J614" s="196" t="n">
        <f aca="false">SUM(D614*I614)</f>
        <v>81153.567</v>
      </c>
    </row>
    <row r="615" customFormat="false" ht="12.75" hidden="false" customHeight="false" outlineLevel="0" collapsed="false">
      <c r="A615" s="5" t="n">
        <v>274</v>
      </c>
      <c r="B615" s="195" t="s">
        <v>116</v>
      </c>
      <c r="C615" s="196" t="s">
        <v>230</v>
      </c>
      <c r="D615" s="196" t="n">
        <f aca="false">SUM(C615*1)</f>
        <v>80000</v>
      </c>
      <c r="E615" s="197" t="n">
        <v>220.33</v>
      </c>
      <c r="F615" s="5" t="s">
        <v>59</v>
      </c>
      <c r="G615" s="198" t="n">
        <v>1.0174</v>
      </c>
      <c r="H615" s="196" t="n">
        <f aca="false">SUM(D615*G615)</f>
        <v>81392</v>
      </c>
      <c r="I615" s="198" t="n">
        <v>1.0237</v>
      </c>
      <c r="J615" s="196" t="n">
        <f aca="false">SUM(D615*I615)</f>
        <v>81896</v>
      </c>
    </row>
    <row r="616" customFormat="false" ht="12.75" hidden="false" customHeight="false" outlineLevel="0" collapsed="false">
      <c r="A616" s="5" t="n">
        <v>275</v>
      </c>
      <c r="B616" s="195" t="s">
        <v>116</v>
      </c>
      <c r="C616" s="196" t="s">
        <v>230</v>
      </c>
      <c r="D616" s="196" t="n">
        <f aca="false">SUM(C616*1)</f>
        <v>80000</v>
      </c>
      <c r="E616" s="197" t="n">
        <v>220.33</v>
      </c>
      <c r="F616" s="5" t="s">
        <v>59</v>
      </c>
      <c r="G616" s="198" t="n">
        <v>1.0174</v>
      </c>
      <c r="H616" s="196" t="n">
        <f aca="false">SUM(D616*G616)</f>
        <v>81392</v>
      </c>
      <c r="I616" s="198" t="n">
        <v>1.0237</v>
      </c>
      <c r="J616" s="196" t="n">
        <f aca="false">SUM(D616*I616)</f>
        <v>81896</v>
      </c>
    </row>
    <row r="617" customFormat="false" ht="12.75" hidden="false" customHeight="false" outlineLevel="0" collapsed="false">
      <c r="A617" s="5" t="n">
        <v>276</v>
      </c>
      <c r="B617" s="195" t="s">
        <v>116</v>
      </c>
      <c r="C617" s="196" t="s">
        <v>230</v>
      </c>
      <c r="D617" s="196" t="n">
        <f aca="false">SUM(C617*1)</f>
        <v>80000</v>
      </c>
      <c r="E617" s="197" t="n">
        <v>220.33</v>
      </c>
      <c r="F617" s="5" t="s">
        <v>59</v>
      </c>
      <c r="G617" s="198" t="n">
        <v>1.0174</v>
      </c>
      <c r="H617" s="196" t="n">
        <f aca="false">SUM(D617*G617)</f>
        <v>81392</v>
      </c>
      <c r="I617" s="198" t="n">
        <v>1.0237</v>
      </c>
      <c r="J617" s="196" t="n">
        <f aca="false">SUM(D617*I617)</f>
        <v>81896</v>
      </c>
    </row>
    <row r="618" customFormat="false" ht="12.75" hidden="false" customHeight="false" outlineLevel="0" collapsed="false">
      <c r="A618" s="5" t="n">
        <v>277</v>
      </c>
      <c r="B618" s="195" t="s">
        <v>116</v>
      </c>
      <c r="C618" s="196" t="s">
        <v>378</v>
      </c>
      <c r="D618" s="196" t="n">
        <f aca="false">SUM(C618*1)</f>
        <v>80000.04</v>
      </c>
      <c r="E618" s="197" t="n">
        <v>220.33</v>
      </c>
      <c r="F618" s="5" t="s">
        <v>59</v>
      </c>
      <c r="G618" s="198" t="n">
        <v>1.0174</v>
      </c>
      <c r="H618" s="196" t="n">
        <f aca="false">SUM(D618*G618)</f>
        <v>81392.040696</v>
      </c>
      <c r="I618" s="198" t="n">
        <v>1.0237</v>
      </c>
      <c r="J618" s="196" t="n">
        <f aca="false">SUM(D618*I618)</f>
        <v>81896.040948</v>
      </c>
    </row>
    <row r="619" customFormat="false" ht="12.75" hidden="false" customHeight="false" outlineLevel="0" collapsed="false">
      <c r="A619" s="5" t="n">
        <v>278</v>
      </c>
      <c r="B619" s="195" t="s">
        <v>116</v>
      </c>
      <c r="C619" s="196" t="s">
        <v>378</v>
      </c>
      <c r="D619" s="196" t="n">
        <f aca="false">SUM(C619*1)</f>
        <v>80000.04</v>
      </c>
      <c r="E619" s="197" t="n">
        <v>220.33</v>
      </c>
      <c r="F619" s="5" t="s">
        <v>59</v>
      </c>
      <c r="G619" s="198" t="n">
        <v>1.0174</v>
      </c>
      <c r="H619" s="196" t="n">
        <f aca="false">SUM(D619*G619)</f>
        <v>81392.040696</v>
      </c>
      <c r="I619" s="198" t="n">
        <v>1.0237</v>
      </c>
      <c r="J619" s="196" t="n">
        <f aca="false">SUM(D619*I619)</f>
        <v>81896.040948</v>
      </c>
    </row>
    <row r="620" customFormat="false" ht="12.75" hidden="false" customHeight="false" outlineLevel="0" collapsed="false">
      <c r="A620" s="5" t="n">
        <v>279</v>
      </c>
      <c r="B620" s="195" t="s">
        <v>116</v>
      </c>
      <c r="C620" s="196" t="s">
        <v>231</v>
      </c>
      <c r="D620" s="196" t="n">
        <f aca="false">SUM(C620*1)</f>
        <v>80004</v>
      </c>
      <c r="E620" s="197" t="n">
        <v>220.33</v>
      </c>
      <c r="F620" s="5" t="s">
        <v>59</v>
      </c>
      <c r="G620" s="198" t="n">
        <v>1.0174</v>
      </c>
      <c r="H620" s="196" t="n">
        <f aca="false">SUM(D620*G620)</f>
        <v>81396.0696</v>
      </c>
      <c r="I620" s="198" t="n">
        <v>1.0237</v>
      </c>
      <c r="J620" s="196" t="n">
        <f aca="false">SUM(D620*I620)</f>
        <v>81900.0948</v>
      </c>
    </row>
    <row r="621" customFormat="false" ht="12.75" hidden="false" customHeight="false" outlineLevel="0" collapsed="false">
      <c r="A621" s="5" t="n">
        <v>280</v>
      </c>
      <c r="B621" s="195" t="s">
        <v>116</v>
      </c>
      <c r="C621" s="196" t="s">
        <v>231</v>
      </c>
      <c r="D621" s="196" t="n">
        <f aca="false">SUM(C621*1)</f>
        <v>80004</v>
      </c>
      <c r="E621" s="197" t="n">
        <v>220.33</v>
      </c>
      <c r="F621" s="5" t="s">
        <v>59</v>
      </c>
      <c r="G621" s="198" t="n">
        <v>1.0174</v>
      </c>
      <c r="H621" s="196" t="n">
        <f aca="false">SUM(D621*G621)</f>
        <v>81396.0696</v>
      </c>
      <c r="I621" s="198" t="n">
        <v>1.0237</v>
      </c>
      <c r="J621" s="196" t="n">
        <f aca="false">SUM(D621*I621)</f>
        <v>81900.0948</v>
      </c>
    </row>
    <row r="622" customFormat="false" ht="12.75" hidden="false" customHeight="false" outlineLevel="0" collapsed="false">
      <c r="A622" s="5" t="n">
        <v>281</v>
      </c>
      <c r="B622" s="195" t="s">
        <v>116</v>
      </c>
      <c r="C622" s="196" t="s">
        <v>379</v>
      </c>
      <c r="D622" s="196" t="n">
        <f aca="false">SUM(C622*1)</f>
        <v>80500</v>
      </c>
      <c r="E622" s="197" t="n">
        <v>220.33</v>
      </c>
      <c r="F622" s="5" t="s">
        <v>59</v>
      </c>
      <c r="G622" s="198" t="n">
        <v>1.0174</v>
      </c>
      <c r="H622" s="196" t="n">
        <f aca="false">SUM(D622*G622)</f>
        <v>81900.7</v>
      </c>
      <c r="I622" s="198" t="n">
        <v>1.0237</v>
      </c>
      <c r="J622" s="196" t="n">
        <f aca="false">SUM(D622*I622)</f>
        <v>82407.85</v>
      </c>
    </row>
    <row r="623" customFormat="false" ht="12.75" hidden="false" customHeight="false" outlineLevel="0" collapsed="false">
      <c r="A623" s="5" t="n">
        <v>282</v>
      </c>
      <c r="B623" s="195" t="s">
        <v>116</v>
      </c>
      <c r="C623" s="196" t="s">
        <v>232</v>
      </c>
      <c r="D623" s="196" t="n">
        <f aca="false">SUM(C623*1)</f>
        <v>81000</v>
      </c>
      <c r="E623" s="197" t="n">
        <v>220.33</v>
      </c>
      <c r="F623" s="5" t="s">
        <v>59</v>
      </c>
      <c r="G623" s="198" t="n">
        <v>1.0174</v>
      </c>
      <c r="H623" s="196" t="n">
        <f aca="false">SUM(D623*G623)</f>
        <v>82409.4</v>
      </c>
      <c r="I623" s="198" t="n">
        <v>1.0237</v>
      </c>
      <c r="J623" s="196" t="n">
        <f aca="false">SUM(D623*I623)</f>
        <v>82919.7</v>
      </c>
    </row>
    <row r="624" customFormat="false" ht="12.75" hidden="false" customHeight="false" outlineLevel="0" collapsed="false">
      <c r="A624" s="5" t="n">
        <v>283</v>
      </c>
      <c r="B624" s="195" t="s">
        <v>116</v>
      </c>
      <c r="C624" s="196" t="s">
        <v>232</v>
      </c>
      <c r="D624" s="196" t="n">
        <f aca="false">SUM(C624*1)</f>
        <v>81000</v>
      </c>
      <c r="E624" s="197" t="n">
        <v>220.33</v>
      </c>
      <c r="F624" s="5" t="s">
        <v>59</v>
      </c>
      <c r="G624" s="198" t="n">
        <v>1.0174</v>
      </c>
      <c r="H624" s="196" t="n">
        <f aca="false">SUM(D624*G624)</f>
        <v>82409.4</v>
      </c>
      <c r="I624" s="198" t="n">
        <v>1.0237</v>
      </c>
      <c r="J624" s="196" t="n">
        <f aca="false">SUM(D624*I624)</f>
        <v>82919.7</v>
      </c>
    </row>
    <row r="625" customFormat="false" ht="12.75" hidden="false" customHeight="false" outlineLevel="0" collapsed="false">
      <c r="A625" s="5" t="n">
        <v>284</v>
      </c>
      <c r="B625" s="195" t="s">
        <v>116</v>
      </c>
      <c r="C625" s="196" t="s">
        <v>232</v>
      </c>
      <c r="D625" s="196" t="n">
        <f aca="false">SUM(C625*1)</f>
        <v>81000</v>
      </c>
      <c r="E625" s="197" t="n">
        <v>220.33</v>
      </c>
      <c r="F625" s="5" t="s">
        <v>59</v>
      </c>
      <c r="G625" s="198" t="n">
        <v>1.0174</v>
      </c>
      <c r="H625" s="196" t="n">
        <f aca="false">SUM(D625*G625)</f>
        <v>82409.4</v>
      </c>
      <c r="I625" s="198" t="n">
        <v>1.0237</v>
      </c>
      <c r="J625" s="196" t="n">
        <f aca="false">SUM(D625*I625)</f>
        <v>82919.7</v>
      </c>
    </row>
    <row r="626" customFormat="false" ht="12.75" hidden="false" customHeight="false" outlineLevel="0" collapsed="false">
      <c r="A626" s="5" t="n">
        <v>285</v>
      </c>
      <c r="B626" s="195" t="s">
        <v>116</v>
      </c>
      <c r="C626" s="196" t="s">
        <v>232</v>
      </c>
      <c r="D626" s="196" t="n">
        <f aca="false">SUM(C626*1)</f>
        <v>81000</v>
      </c>
      <c r="E626" s="197" t="n">
        <v>220.33</v>
      </c>
      <c r="F626" s="5" t="s">
        <v>59</v>
      </c>
      <c r="G626" s="198" t="n">
        <v>1.0174</v>
      </c>
      <c r="H626" s="196" t="n">
        <f aca="false">SUM(D626*G626)</f>
        <v>82409.4</v>
      </c>
      <c r="I626" s="198" t="n">
        <v>1.0237</v>
      </c>
      <c r="J626" s="196" t="n">
        <f aca="false">SUM(D626*I626)</f>
        <v>82919.7</v>
      </c>
    </row>
    <row r="627" customFormat="false" ht="12.75" hidden="false" customHeight="false" outlineLevel="0" collapsed="false">
      <c r="A627" s="5" t="n">
        <v>286</v>
      </c>
      <c r="B627" s="195" t="s">
        <v>116</v>
      </c>
      <c r="C627" s="196" t="s">
        <v>380</v>
      </c>
      <c r="D627" s="196" t="n">
        <f aca="false">SUM(C627*1)</f>
        <v>81004</v>
      </c>
      <c r="E627" s="197" t="n">
        <v>220.33</v>
      </c>
      <c r="F627" s="5" t="s">
        <v>59</v>
      </c>
      <c r="G627" s="198" t="n">
        <v>1.0174</v>
      </c>
      <c r="H627" s="196" t="n">
        <f aca="false">SUM(D627*G627)</f>
        <v>82413.4696</v>
      </c>
      <c r="I627" s="198" t="n">
        <v>1.0237</v>
      </c>
      <c r="J627" s="196" t="n">
        <f aca="false">SUM(D627*I627)</f>
        <v>82923.7948</v>
      </c>
    </row>
    <row r="628" customFormat="false" ht="12.75" hidden="false" customHeight="false" outlineLevel="0" collapsed="false">
      <c r="A628" s="5" t="n">
        <v>287</v>
      </c>
      <c r="B628" s="195" t="s">
        <v>116</v>
      </c>
      <c r="C628" s="196" t="s">
        <v>234</v>
      </c>
      <c r="D628" s="196" t="n">
        <f aca="false">SUM(C628*1)</f>
        <v>82000</v>
      </c>
      <c r="E628" s="197" t="n">
        <v>220.33</v>
      </c>
      <c r="F628" s="5" t="s">
        <v>59</v>
      </c>
      <c r="G628" s="198" t="n">
        <v>1.0174</v>
      </c>
      <c r="H628" s="196" t="n">
        <f aca="false">SUM(D628*G628)</f>
        <v>83426.8</v>
      </c>
      <c r="I628" s="198" t="n">
        <v>1.0237</v>
      </c>
      <c r="J628" s="196" t="n">
        <f aca="false">SUM(D628*I628)</f>
        <v>83943.4</v>
      </c>
    </row>
    <row r="629" customFormat="false" ht="12.75" hidden="false" customHeight="false" outlineLevel="0" collapsed="false">
      <c r="A629" s="5" t="n">
        <v>288</v>
      </c>
      <c r="B629" s="195" t="s">
        <v>116</v>
      </c>
      <c r="C629" s="196" t="s">
        <v>234</v>
      </c>
      <c r="D629" s="196" t="n">
        <f aca="false">SUM(C629*1)</f>
        <v>82000</v>
      </c>
      <c r="E629" s="197" t="n">
        <v>220.33</v>
      </c>
      <c r="F629" s="5" t="s">
        <v>59</v>
      </c>
      <c r="G629" s="198" t="n">
        <v>1.0174</v>
      </c>
      <c r="H629" s="196" t="n">
        <f aca="false">SUM(D629*G629)</f>
        <v>83426.8</v>
      </c>
      <c r="I629" s="198" t="n">
        <v>1.0237</v>
      </c>
      <c r="J629" s="196" t="n">
        <f aca="false">SUM(D629*I629)</f>
        <v>83943.4</v>
      </c>
    </row>
    <row r="630" customFormat="false" ht="12.75" hidden="false" customHeight="false" outlineLevel="0" collapsed="false">
      <c r="A630" s="5" t="n">
        <v>289</v>
      </c>
      <c r="B630" s="195" t="s">
        <v>116</v>
      </c>
      <c r="C630" s="196" t="s">
        <v>234</v>
      </c>
      <c r="D630" s="196" t="n">
        <f aca="false">SUM(C630*1)</f>
        <v>82000</v>
      </c>
      <c r="E630" s="197" t="n">
        <v>220.33</v>
      </c>
      <c r="F630" s="5" t="s">
        <v>59</v>
      </c>
      <c r="G630" s="198" t="n">
        <v>1.0174</v>
      </c>
      <c r="H630" s="196" t="n">
        <f aca="false">SUM(D630*G630)</f>
        <v>83426.8</v>
      </c>
      <c r="I630" s="198" t="n">
        <v>1.0237</v>
      </c>
      <c r="J630" s="196" t="n">
        <f aca="false">SUM(D630*I630)</f>
        <v>83943.4</v>
      </c>
    </row>
    <row r="631" customFormat="false" ht="12.75" hidden="false" customHeight="false" outlineLevel="0" collapsed="false">
      <c r="A631" s="5" t="n">
        <v>290</v>
      </c>
      <c r="B631" s="195" t="s">
        <v>116</v>
      </c>
      <c r="C631" s="196" t="s">
        <v>235</v>
      </c>
      <c r="D631" s="196" t="n">
        <f aca="false">SUM(C631*1)</f>
        <v>83000</v>
      </c>
      <c r="E631" s="197" t="n">
        <v>220.33</v>
      </c>
      <c r="F631" s="5" t="s">
        <v>59</v>
      </c>
      <c r="G631" s="198" t="n">
        <v>1.0174</v>
      </c>
      <c r="H631" s="196" t="n">
        <f aca="false">SUM(D631*G631)</f>
        <v>84444.2</v>
      </c>
      <c r="I631" s="198" t="n">
        <v>1.0237</v>
      </c>
      <c r="J631" s="196" t="n">
        <f aca="false">SUM(D631*I631)</f>
        <v>84967.1</v>
      </c>
    </row>
    <row r="632" customFormat="false" ht="12.75" hidden="false" customHeight="false" outlineLevel="0" collapsed="false">
      <c r="A632" s="5" t="n">
        <v>291</v>
      </c>
      <c r="B632" s="195" t="s">
        <v>116</v>
      </c>
      <c r="C632" s="196" t="s">
        <v>381</v>
      </c>
      <c r="D632" s="196" t="n">
        <f aca="false">SUM(C632*1)</f>
        <v>83490</v>
      </c>
      <c r="E632" s="197" t="n">
        <v>220.33</v>
      </c>
      <c r="F632" s="5" t="s">
        <v>59</v>
      </c>
      <c r="G632" s="198" t="n">
        <v>1.0174</v>
      </c>
      <c r="H632" s="196" t="n">
        <f aca="false">SUM(D632*G632)</f>
        <v>84942.726</v>
      </c>
      <c r="I632" s="198" t="n">
        <v>1.0237</v>
      </c>
      <c r="J632" s="196" t="n">
        <f aca="false">SUM(D632*I632)</f>
        <v>85468.713</v>
      </c>
    </row>
    <row r="633" customFormat="false" ht="12.75" hidden="false" customHeight="false" outlineLevel="0" collapsed="false">
      <c r="A633" s="5" t="n">
        <v>292</v>
      </c>
      <c r="B633" s="195" t="s">
        <v>116</v>
      </c>
      <c r="C633" s="196" t="s">
        <v>382</v>
      </c>
      <c r="D633" s="196" t="n">
        <f aca="false">SUM(C633*1)</f>
        <v>84000.04</v>
      </c>
      <c r="E633" s="197" t="n">
        <v>220.33</v>
      </c>
      <c r="F633" s="5" t="s">
        <v>59</v>
      </c>
      <c r="G633" s="198" t="n">
        <v>1.0174</v>
      </c>
      <c r="H633" s="196" t="n">
        <f aca="false">SUM(D633*G633)</f>
        <v>85461.640696</v>
      </c>
      <c r="I633" s="198" t="n">
        <v>1.0237</v>
      </c>
      <c r="J633" s="196" t="n">
        <f aca="false">SUM(D633*I633)</f>
        <v>85990.840948</v>
      </c>
    </row>
    <row r="634" customFormat="false" ht="12.75" hidden="false" customHeight="false" outlineLevel="0" collapsed="false">
      <c r="A634" s="5" t="n">
        <v>293</v>
      </c>
      <c r="B634" s="195" t="s">
        <v>116</v>
      </c>
      <c r="C634" s="196" t="s">
        <v>239</v>
      </c>
      <c r="D634" s="196" t="n">
        <f aca="false">SUM(C634*1)</f>
        <v>85000</v>
      </c>
      <c r="E634" s="197" t="n">
        <v>220.33</v>
      </c>
      <c r="F634" s="5" t="s">
        <v>59</v>
      </c>
      <c r="G634" s="198" t="n">
        <v>1.0174</v>
      </c>
      <c r="H634" s="196" t="n">
        <f aca="false">SUM(D634*G634)</f>
        <v>86479</v>
      </c>
      <c r="I634" s="198" t="n">
        <v>1.0237</v>
      </c>
      <c r="J634" s="196" t="n">
        <f aca="false">SUM(D634*I634)</f>
        <v>87014.5</v>
      </c>
    </row>
    <row r="635" customFormat="false" ht="12.75" hidden="false" customHeight="false" outlineLevel="0" collapsed="false">
      <c r="A635" s="5" t="n">
        <v>294</v>
      </c>
      <c r="B635" s="195" t="s">
        <v>116</v>
      </c>
      <c r="C635" s="196" t="s">
        <v>239</v>
      </c>
      <c r="D635" s="196" t="n">
        <f aca="false">SUM(C635*1)</f>
        <v>85000</v>
      </c>
      <c r="E635" s="197" t="n">
        <v>220.33</v>
      </c>
      <c r="F635" s="5" t="s">
        <v>59</v>
      </c>
      <c r="G635" s="198" t="n">
        <v>1.0174</v>
      </c>
      <c r="H635" s="196" t="n">
        <f aca="false">SUM(D635*G635)</f>
        <v>86479</v>
      </c>
      <c r="I635" s="198" t="n">
        <v>1.0237</v>
      </c>
      <c r="J635" s="196" t="n">
        <f aca="false">SUM(D635*I635)</f>
        <v>87014.5</v>
      </c>
    </row>
    <row r="636" customFormat="false" ht="12.75" hidden="false" customHeight="false" outlineLevel="0" collapsed="false">
      <c r="A636" s="5" t="n">
        <v>295</v>
      </c>
      <c r="B636" s="195" t="s">
        <v>116</v>
      </c>
      <c r="C636" s="196" t="s">
        <v>239</v>
      </c>
      <c r="D636" s="196" t="n">
        <f aca="false">SUM(C636*1)</f>
        <v>85000</v>
      </c>
      <c r="E636" s="197" t="n">
        <v>220.33</v>
      </c>
      <c r="F636" s="5" t="s">
        <v>59</v>
      </c>
      <c r="G636" s="198" t="n">
        <v>1.0174</v>
      </c>
      <c r="H636" s="196" t="n">
        <f aca="false">SUM(D636*G636)</f>
        <v>86479</v>
      </c>
      <c r="I636" s="198" t="n">
        <v>1.0237</v>
      </c>
      <c r="J636" s="196" t="n">
        <f aca="false">SUM(D636*I636)</f>
        <v>87014.5</v>
      </c>
    </row>
    <row r="637" customFormat="false" ht="12.75" hidden="false" customHeight="false" outlineLevel="0" collapsed="false">
      <c r="A637" s="5" t="n">
        <v>296</v>
      </c>
      <c r="B637" s="195" t="s">
        <v>116</v>
      </c>
      <c r="C637" s="196" t="s">
        <v>239</v>
      </c>
      <c r="D637" s="196" t="n">
        <f aca="false">SUM(C637*1)</f>
        <v>85000</v>
      </c>
      <c r="E637" s="197" t="n">
        <v>220.33</v>
      </c>
      <c r="F637" s="5" t="s">
        <v>59</v>
      </c>
      <c r="G637" s="198" t="n">
        <v>1.0174</v>
      </c>
      <c r="H637" s="196" t="n">
        <f aca="false">SUM(D637*G637)</f>
        <v>86479</v>
      </c>
      <c r="I637" s="198" t="n">
        <v>1.0237</v>
      </c>
      <c r="J637" s="196" t="n">
        <f aca="false">SUM(D637*I637)</f>
        <v>87014.5</v>
      </c>
    </row>
    <row r="638" customFormat="false" ht="12.75" hidden="false" customHeight="false" outlineLevel="0" collapsed="false">
      <c r="A638" s="5" t="n">
        <v>297</v>
      </c>
      <c r="B638" s="195" t="s">
        <v>116</v>
      </c>
      <c r="C638" s="196" t="s">
        <v>239</v>
      </c>
      <c r="D638" s="196" t="n">
        <f aca="false">SUM(C638*1)</f>
        <v>85000</v>
      </c>
      <c r="E638" s="197" t="n">
        <v>220.33</v>
      </c>
      <c r="F638" s="5" t="s">
        <v>59</v>
      </c>
      <c r="G638" s="198" t="n">
        <v>1.0174</v>
      </c>
      <c r="H638" s="196" t="n">
        <f aca="false">SUM(D638*G638)</f>
        <v>86479</v>
      </c>
      <c r="I638" s="198" t="n">
        <v>1.0237</v>
      </c>
      <c r="J638" s="196" t="n">
        <f aca="false">SUM(D638*I638)</f>
        <v>87014.5</v>
      </c>
    </row>
    <row r="639" customFormat="false" ht="12.75" hidden="false" customHeight="false" outlineLevel="0" collapsed="false">
      <c r="A639" s="5" t="n">
        <v>298</v>
      </c>
      <c r="B639" s="195" t="s">
        <v>116</v>
      </c>
      <c r="C639" s="196" t="s">
        <v>241</v>
      </c>
      <c r="D639" s="196" t="n">
        <f aca="false">SUM(C639*1)</f>
        <v>85008</v>
      </c>
      <c r="E639" s="197" t="n">
        <v>220.33</v>
      </c>
      <c r="F639" s="5" t="s">
        <v>59</v>
      </c>
      <c r="G639" s="198" t="n">
        <v>1.0174</v>
      </c>
      <c r="H639" s="196" t="n">
        <f aca="false">SUM(D639*G639)</f>
        <v>86487.1392</v>
      </c>
      <c r="I639" s="198" t="n">
        <v>1.0237</v>
      </c>
      <c r="J639" s="196" t="n">
        <f aca="false">SUM(D639*I639)</f>
        <v>87022.6896</v>
      </c>
    </row>
    <row r="640" customFormat="false" ht="12.75" hidden="false" customHeight="false" outlineLevel="0" collapsed="false">
      <c r="A640" s="5" t="n">
        <v>299</v>
      </c>
      <c r="B640" s="195" t="s">
        <v>116</v>
      </c>
      <c r="C640" s="196" t="s">
        <v>383</v>
      </c>
      <c r="D640" s="196" t="n">
        <f aca="false">SUM(C640*1)</f>
        <v>85470</v>
      </c>
      <c r="E640" s="197" t="n">
        <v>220.33</v>
      </c>
      <c r="F640" s="5" t="s">
        <v>59</v>
      </c>
      <c r="G640" s="198" t="n">
        <v>1.0174</v>
      </c>
      <c r="H640" s="196" t="n">
        <f aca="false">SUM(D640*G640)</f>
        <v>86957.178</v>
      </c>
      <c r="I640" s="198" t="n">
        <v>1.0237</v>
      </c>
      <c r="J640" s="196" t="n">
        <f aca="false">SUM(D640*I640)</f>
        <v>87495.639</v>
      </c>
    </row>
    <row r="641" customFormat="false" ht="12.75" hidden="false" customHeight="false" outlineLevel="0" collapsed="false">
      <c r="A641" s="5" t="n">
        <v>300</v>
      </c>
      <c r="B641" s="195" t="s">
        <v>116</v>
      </c>
      <c r="C641" s="196" t="s">
        <v>384</v>
      </c>
      <c r="D641" s="196" t="n">
        <f aca="false">SUM(C641*1)</f>
        <v>85504</v>
      </c>
      <c r="E641" s="197" t="n">
        <v>220.33</v>
      </c>
      <c r="F641" s="5" t="s">
        <v>59</v>
      </c>
      <c r="G641" s="198" t="n">
        <v>1.0174</v>
      </c>
      <c r="H641" s="196" t="n">
        <f aca="false">SUM(D641*G641)</f>
        <v>86991.7696</v>
      </c>
      <c r="I641" s="198" t="n">
        <v>1.0237</v>
      </c>
      <c r="J641" s="196" t="n">
        <f aca="false">SUM(D641*I641)</f>
        <v>87530.4448</v>
      </c>
    </row>
    <row r="642" customFormat="false" ht="12.75" hidden="false" customHeight="false" outlineLevel="0" collapsed="false">
      <c r="A642" s="5" t="n">
        <v>301</v>
      </c>
      <c r="B642" s="195" t="s">
        <v>116</v>
      </c>
      <c r="C642" s="196" t="s">
        <v>385</v>
      </c>
      <c r="D642" s="196" t="n">
        <f aca="false">SUM(C642*1)</f>
        <v>86004</v>
      </c>
      <c r="E642" s="197" t="n">
        <v>220.33</v>
      </c>
      <c r="F642" s="5" t="s">
        <v>59</v>
      </c>
      <c r="G642" s="198" t="n">
        <v>1.0174</v>
      </c>
      <c r="H642" s="196" t="n">
        <f aca="false">SUM(D642*G642)</f>
        <v>87500.4696</v>
      </c>
      <c r="I642" s="198" t="n">
        <v>1.0237</v>
      </c>
      <c r="J642" s="196" t="n">
        <f aca="false">SUM(D642*I642)</f>
        <v>88042.2948</v>
      </c>
    </row>
    <row r="643" customFormat="false" ht="12.75" hidden="false" customHeight="false" outlineLevel="0" collapsed="false">
      <c r="A643" s="5" t="n">
        <v>302</v>
      </c>
      <c r="B643" s="195" t="s">
        <v>116</v>
      </c>
      <c r="C643" s="196" t="s">
        <v>386</v>
      </c>
      <c r="D643" s="196" t="n">
        <f aca="false">SUM(C643*1)</f>
        <v>87500</v>
      </c>
      <c r="E643" s="197" t="n">
        <v>220.33</v>
      </c>
      <c r="F643" s="5" t="s">
        <v>59</v>
      </c>
      <c r="G643" s="198" t="n">
        <v>1.0174</v>
      </c>
      <c r="H643" s="196" t="n">
        <f aca="false">SUM(D643*G643)</f>
        <v>89022.5</v>
      </c>
      <c r="I643" s="198" t="n">
        <v>1.0237</v>
      </c>
      <c r="J643" s="196" t="n">
        <f aca="false">SUM(D643*I643)</f>
        <v>89573.75</v>
      </c>
    </row>
    <row r="644" customFormat="false" ht="12.75" hidden="false" customHeight="false" outlineLevel="0" collapsed="false">
      <c r="A644" s="5" t="n">
        <v>303</v>
      </c>
      <c r="B644" s="195" t="s">
        <v>116</v>
      </c>
      <c r="C644" s="196" t="s">
        <v>387</v>
      </c>
      <c r="D644" s="196" t="n">
        <f aca="false">SUM(C644*1)</f>
        <v>88000.04</v>
      </c>
      <c r="E644" s="197" t="n">
        <v>220.33</v>
      </c>
      <c r="F644" s="5" t="s">
        <v>59</v>
      </c>
      <c r="G644" s="198" t="n">
        <v>1.0174</v>
      </c>
      <c r="H644" s="196" t="n">
        <f aca="false">SUM(D644*G644)</f>
        <v>89531.240696</v>
      </c>
      <c r="I644" s="198" t="n">
        <v>1.0237</v>
      </c>
      <c r="J644" s="196" t="n">
        <f aca="false">SUM(D644*I644)</f>
        <v>90085.640948</v>
      </c>
    </row>
    <row r="645" customFormat="false" ht="12.75" hidden="false" customHeight="false" outlineLevel="0" collapsed="false">
      <c r="A645" s="5" t="n">
        <v>304</v>
      </c>
      <c r="B645" s="195" t="s">
        <v>116</v>
      </c>
      <c r="C645" s="196" t="s">
        <v>388</v>
      </c>
      <c r="D645" s="196" t="n">
        <f aca="false">SUM(C645*1)</f>
        <v>88000.08</v>
      </c>
      <c r="E645" s="197" t="n">
        <v>220.33</v>
      </c>
      <c r="F645" s="5" t="s">
        <v>59</v>
      </c>
      <c r="G645" s="198" t="n">
        <v>1.0174</v>
      </c>
      <c r="H645" s="196" t="n">
        <f aca="false">SUM(D645*G645)</f>
        <v>89531.281392</v>
      </c>
      <c r="I645" s="198" t="n">
        <v>1.0237</v>
      </c>
      <c r="J645" s="196" t="n">
        <f aca="false">SUM(D645*I645)</f>
        <v>90085.681896</v>
      </c>
    </row>
    <row r="646" customFormat="false" ht="12.75" hidden="false" customHeight="false" outlineLevel="0" collapsed="false">
      <c r="A646" s="5" t="n">
        <v>305</v>
      </c>
      <c r="B646" s="195" t="s">
        <v>116</v>
      </c>
      <c r="C646" s="196" t="s">
        <v>389</v>
      </c>
      <c r="D646" s="196" t="n">
        <f aca="false">SUM(C646*1)</f>
        <v>88800.04</v>
      </c>
      <c r="E646" s="197" t="n">
        <v>220.33</v>
      </c>
      <c r="F646" s="5" t="s">
        <v>59</v>
      </c>
      <c r="G646" s="198" t="n">
        <v>1.0174</v>
      </c>
      <c r="H646" s="196" t="n">
        <f aca="false">SUM(D646*G646)</f>
        <v>90345.160696</v>
      </c>
      <c r="I646" s="198" t="n">
        <v>1.0237</v>
      </c>
      <c r="J646" s="196" t="n">
        <f aca="false">SUM(D646*I646)</f>
        <v>90904.600948</v>
      </c>
    </row>
    <row r="647" customFormat="false" ht="12.75" hidden="false" customHeight="false" outlineLevel="0" collapsed="false">
      <c r="A647" s="5" t="n">
        <v>306</v>
      </c>
      <c r="B647" s="195" t="s">
        <v>116</v>
      </c>
      <c r="C647" s="196" t="s">
        <v>390</v>
      </c>
      <c r="D647" s="196" t="n">
        <f aca="false">SUM(C647*1)</f>
        <v>89249.96</v>
      </c>
      <c r="E647" s="197" t="n">
        <v>220.33</v>
      </c>
      <c r="F647" s="5" t="s">
        <v>59</v>
      </c>
      <c r="G647" s="198" t="n">
        <v>1.0174</v>
      </c>
      <c r="H647" s="196" t="n">
        <f aca="false">SUM(D647*G647)</f>
        <v>90802.909304</v>
      </c>
      <c r="I647" s="198" t="n">
        <v>1.0237</v>
      </c>
      <c r="J647" s="196" t="n">
        <f aca="false">SUM(D647*I647)</f>
        <v>91365.184052</v>
      </c>
    </row>
    <row r="648" customFormat="false" ht="12.75" hidden="false" customHeight="false" outlineLevel="0" collapsed="false">
      <c r="A648" s="5" t="n">
        <v>307</v>
      </c>
      <c r="B648" s="195" t="s">
        <v>116</v>
      </c>
      <c r="C648" s="196" t="s">
        <v>246</v>
      </c>
      <c r="D648" s="196" t="n">
        <f aca="false">SUM(C648*1)</f>
        <v>90000</v>
      </c>
      <c r="E648" s="197" t="n">
        <v>220.33</v>
      </c>
      <c r="F648" s="5" t="s">
        <v>59</v>
      </c>
      <c r="G648" s="198" t="n">
        <v>1.0174</v>
      </c>
      <c r="H648" s="196" t="n">
        <f aca="false">SUM(D648*G648)</f>
        <v>91566</v>
      </c>
      <c r="I648" s="198" t="n">
        <v>1.0237</v>
      </c>
      <c r="J648" s="196" t="n">
        <f aca="false">SUM(D648*I648)</f>
        <v>92133</v>
      </c>
    </row>
    <row r="649" customFormat="false" ht="12.75" hidden="false" customHeight="false" outlineLevel="0" collapsed="false">
      <c r="A649" s="5" t="n">
        <v>308</v>
      </c>
      <c r="B649" s="195" t="s">
        <v>116</v>
      </c>
      <c r="C649" s="196" t="s">
        <v>246</v>
      </c>
      <c r="D649" s="196" t="n">
        <f aca="false">SUM(C649*1)</f>
        <v>90000</v>
      </c>
      <c r="E649" s="197" t="n">
        <v>220.33</v>
      </c>
      <c r="F649" s="5" t="s">
        <v>59</v>
      </c>
      <c r="G649" s="198" t="n">
        <v>1.0174</v>
      </c>
      <c r="H649" s="196" t="n">
        <f aca="false">SUM(D649*G649)</f>
        <v>91566</v>
      </c>
      <c r="I649" s="198" t="n">
        <v>1.0237</v>
      </c>
      <c r="J649" s="196" t="n">
        <f aca="false">SUM(D649*I649)</f>
        <v>92133</v>
      </c>
    </row>
    <row r="650" customFormat="false" ht="12.75" hidden="false" customHeight="false" outlineLevel="0" collapsed="false">
      <c r="A650" s="5" t="n">
        <v>309</v>
      </c>
      <c r="B650" s="195" t="s">
        <v>116</v>
      </c>
      <c r="C650" s="196" t="s">
        <v>246</v>
      </c>
      <c r="D650" s="196" t="n">
        <f aca="false">SUM(C650*1)</f>
        <v>90000</v>
      </c>
      <c r="E650" s="197" t="n">
        <v>220.33</v>
      </c>
      <c r="F650" s="5" t="s">
        <v>59</v>
      </c>
      <c r="G650" s="198" t="n">
        <v>1.0174</v>
      </c>
      <c r="H650" s="196" t="n">
        <f aca="false">SUM(D650*G650)</f>
        <v>91566</v>
      </c>
      <c r="I650" s="198" t="n">
        <v>1.0237</v>
      </c>
      <c r="J650" s="196" t="n">
        <f aca="false">SUM(D650*I650)</f>
        <v>92133</v>
      </c>
    </row>
    <row r="651" customFormat="false" ht="12.75" hidden="false" customHeight="false" outlineLevel="0" collapsed="false">
      <c r="A651" s="5" t="n">
        <v>310</v>
      </c>
      <c r="B651" s="195" t="s">
        <v>116</v>
      </c>
      <c r="C651" s="196" t="s">
        <v>246</v>
      </c>
      <c r="D651" s="196" t="n">
        <f aca="false">SUM(C651*1)</f>
        <v>90000</v>
      </c>
      <c r="E651" s="197" t="n">
        <v>220.33</v>
      </c>
      <c r="F651" s="5" t="s">
        <v>59</v>
      </c>
      <c r="G651" s="198" t="n">
        <v>1.0174</v>
      </c>
      <c r="H651" s="196" t="n">
        <f aca="false">SUM(D651*G651)</f>
        <v>91566</v>
      </c>
      <c r="I651" s="198" t="n">
        <v>1.0237</v>
      </c>
      <c r="J651" s="196" t="n">
        <f aca="false">SUM(D651*I651)</f>
        <v>92133</v>
      </c>
    </row>
    <row r="652" customFormat="false" ht="12.75" hidden="false" customHeight="false" outlineLevel="0" collapsed="false">
      <c r="A652" s="5" t="n">
        <v>311</v>
      </c>
      <c r="B652" s="195" t="s">
        <v>116</v>
      </c>
      <c r="C652" s="196" t="s">
        <v>246</v>
      </c>
      <c r="D652" s="196" t="n">
        <f aca="false">SUM(C652*1)</f>
        <v>90000</v>
      </c>
      <c r="E652" s="197" t="n">
        <v>220.33</v>
      </c>
      <c r="F652" s="5" t="s">
        <v>59</v>
      </c>
      <c r="G652" s="198" t="n">
        <v>1.0174</v>
      </c>
      <c r="H652" s="196" t="n">
        <f aca="false">SUM(D652*G652)</f>
        <v>91566</v>
      </c>
      <c r="I652" s="198" t="n">
        <v>1.0237</v>
      </c>
      <c r="J652" s="196" t="n">
        <f aca="false">SUM(D652*I652)</f>
        <v>92133</v>
      </c>
    </row>
    <row r="653" customFormat="false" ht="12.75" hidden="false" customHeight="false" outlineLevel="0" collapsed="false">
      <c r="A653" s="5" t="n">
        <v>312</v>
      </c>
      <c r="B653" s="195" t="s">
        <v>116</v>
      </c>
      <c r="C653" s="196" t="s">
        <v>246</v>
      </c>
      <c r="D653" s="196" t="n">
        <f aca="false">SUM(C653*1)</f>
        <v>90000</v>
      </c>
      <c r="E653" s="197" t="n">
        <v>220.33</v>
      </c>
      <c r="F653" s="5" t="s">
        <v>59</v>
      </c>
      <c r="G653" s="198" t="n">
        <v>1.0174</v>
      </c>
      <c r="H653" s="196" t="n">
        <f aca="false">SUM(D653*G653)</f>
        <v>91566</v>
      </c>
      <c r="I653" s="198" t="n">
        <v>1.0237</v>
      </c>
      <c r="J653" s="196" t="n">
        <f aca="false">SUM(D653*I653)</f>
        <v>92133</v>
      </c>
    </row>
    <row r="654" customFormat="false" ht="12.75" hidden="false" customHeight="false" outlineLevel="0" collapsed="false">
      <c r="A654" s="5" t="n">
        <v>313</v>
      </c>
      <c r="B654" s="195" t="s">
        <v>116</v>
      </c>
      <c r="C654" s="196" t="s">
        <v>246</v>
      </c>
      <c r="D654" s="196" t="n">
        <f aca="false">SUM(C654*1)</f>
        <v>90000</v>
      </c>
      <c r="E654" s="197" t="n">
        <v>220.33</v>
      </c>
      <c r="F654" s="5" t="s">
        <v>59</v>
      </c>
      <c r="G654" s="198" t="n">
        <v>1.0174</v>
      </c>
      <c r="H654" s="196" t="n">
        <f aca="false">SUM(D654*G654)</f>
        <v>91566</v>
      </c>
      <c r="I654" s="198" t="n">
        <v>1.0237</v>
      </c>
      <c r="J654" s="196" t="n">
        <f aca="false">SUM(D654*I654)</f>
        <v>92133</v>
      </c>
    </row>
    <row r="655" customFormat="false" ht="12.75" hidden="false" customHeight="false" outlineLevel="0" collapsed="false">
      <c r="A655" s="5" t="n">
        <v>314</v>
      </c>
      <c r="B655" s="195" t="s">
        <v>116</v>
      </c>
      <c r="C655" s="196" t="s">
        <v>391</v>
      </c>
      <c r="D655" s="196" t="n">
        <f aca="false">SUM(C655*1)</f>
        <v>91500</v>
      </c>
      <c r="E655" s="197" t="n">
        <v>220.33</v>
      </c>
      <c r="F655" s="5" t="s">
        <v>59</v>
      </c>
      <c r="G655" s="198" t="n">
        <v>1.0174</v>
      </c>
      <c r="H655" s="196" t="n">
        <f aca="false">SUM(D655*G655)</f>
        <v>93092.1</v>
      </c>
      <c r="I655" s="198" t="n">
        <v>1.0237</v>
      </c>
      <c r="J655" s="196" t="n">
        <f aca="false">SUM(D655*I655)</f>
        <v>93668.55</v>
      </c>
    </row>
    <row r="656" customFormat="false" ht="12.75" hidden="false" customHeight="false" outlineLevel="0" collapsed="false">
      <c r="A656" s="5" t="n">
        <v>315</v>
      </c>
      <c r="B656" s="195" t="s">
        <v>116</v>
      </c>
      <c r="C656" s="196" t="s">
        <v>305</v>
      </c>
      <c r="D656" s="196" t="n">
        <f aca="false">SUM(C656*1)</f>
        <v>92000</v>
      </c>
      <c r="E656" s="197" t="n">
        <v>220.33</v>
      </c>
      <c r="F656" s="5" t="s">
        <v>59</v>
      </c>
      <c r="G656" s="198" t="n">
        <v>1.0174</v>
      </c>
      <c r="H656" s="196" t="n">
        <f aca="false">SUM(D656*G656)</f>
        <v>93600.8</v>
      </c>
      <c r="I656" s="198" t="n">
        <v>1.0237</v>
      </c>
      <c r="J656" s="196" t="n">
        <f aca="false">SUM(D656*I656)</f>
        <v>94180.4</v>
      </c>
    </row>
    <row r="657" customFormat="false" ht="12.75" hidden="false" customHeight="false" outlineLevel="0" collapsed="false">
      <c r="A657" s="5" t="n">
        <v>316</v>
      </c>
      <c r="B657" s="195" t="s">
        <v>116</v>
      </c>
      <c r="C657" s="196" t="s">
        <v>305</v>
      </c>
      <c r="D657" s="196" t="n">
        <f aca="false">SUM(C657*1)</f>
        <v>92000</v>
      </c>
      <c r="E657" s="197" t="n">
        <v>220.33</v>
      </c>
      <c r="F657" s="5" t="s">
        <v>59</v>
      </c>
      <c r="G657" s="198" t="n">
        <v>1.0174</v>
      </c>
      <c r="H657" s="196" t="n">
        <f aca="false">SUM(D657*G657)</f>
        <v>93600.8</v>
      </c>
      <c r="I657" s="198" t="n">
        <v>1.0237</v>
      </c>
      <c r="J657" s="196" t="n">
        <f aca="false">SUM(D657*I657)</f>
        <v>94180.4</v>
      </c>
    </row>
    <row r="658" customFormat="false" ht="12.75" hidden="false" customHeight="false" outlineLevel="0" collapsed="false">
      <c r="A658" s="5" t="n">
        <v>317</v>
      </c>
      <c r="B658" s="195" t="s">
        <v>116</v>
      </c>
      <c r="C658" s="196" t="s">
        <v>392</v>
      </c>
      <c r="D658" s="196" t="n">
        <f aca="false">SUM(C658*1)</f>
        <v>92004</v>
      </c>
      <c r="E658" s="197" t="n">
        <v>220.33</v>
      </c>
      <c r="F658" s="5" t="s">
        <v>59</v>
      </c>
      <c r="G658" s="198" t="n">
        <v>1.0174</v>
      </c>
      <c r="H658" s="196" t="n">
        <f aca="false">SUM(D658*G658)</f>
        <v>93604.8696</v>
      </c>
      <c r="I658" s="198" t="n">
        <v>1.0237</v>
      </c>
      <c r="J658" s="196" t="n">
        <f aca="false">SUM(D658*I658)</f>
        <v>94184.4948</v>
      </c>
    </row>
    <row r="659" customFormat="false" ht="12.75" hidden="false" customHeight="false" outlineLevel="0" collapsed="false">
      <c r="A659" s="5" t="n">
        <v>318</v>
      </c>
      <c r="B659" s="195" t="s">
        <v>116</v>
      </c>
      <c r="C659" s="196" t="s">
        <v>252</v>
      </c>
      <c r="D659" s="196" t="n">
        <f aca="false">SUM(C659*1)</f>
        <v>94000</v>
      </c>
      <c r="E659" s="197" t="n">
        <v>220.33</v>
      </c>
      <c r="F659" s="5" t="s">
        <v>59</v>
      </c>
      <c r="G659" s="198" t="n">
        <v>1.0174</v>
      </c>
      <c r="H659" s="196" t="n">
        <f aca="false">SUM(D659*G659)</f>
        <v>95635.6</v>
      </c>
      <c r="I659" s="198" t="n">
        <v>1.0237</v>
      </c>
      <c r="J659" s="196" t="n">
        <f aca="false">SUM(D659*I659)</f>
        <v>96227.8</v>
      </c>
    </row>
    <row r="660" customFormat="false" ht="12.75" hidden="false" customHeight="false" outlineLevel="0" collapsed="false">
      <c r="A660" s="5" t="n">
        <v>319</v>
      </c>
      <c r="B660" s="195" t="s">
        <v>116</v>
      </c>
      <c r="C660" s="196" t="s">
        <v>255</v>
      </c>
      <c r="D660" s="196" t="n">
        <f aca="false">SUM(C660*1)</f>
        <v>95000</v>
      </c>
      <c r="E660" s="197" t="n">
        <v>220.33</v>
      </c>
      <c r="F660" s="5" t="s">
        <v>59</v>
      </c>
      <c r="G660" s="198" t="n">
        <v>1.0174</v>
      </c>
      <c r="H660" s="196" t="n">
        <f aca="false">SUM(D660*G660)</f>
        <v>96653</v>
      </c>
      <c r="I660" s="198" t="n">
        <v>1.0237</v>
      </c>
      <c r="J660" s="196" t="n">
        <f aca="false">SUM(D660*I660)</f>
        <v>97251.5</v>
      </c>
    </row>
    <row r="661" customFormat="false" ht="12.75" hidden="false" customHeight="false" outlineLevel="0" collapsed="false">
      <c r="A661" s="5" t="n">
        <v>320</v>
      </c>
      <c r="B661" s="195" t="s">
        <v>116</v>
      </c>
      <c r="C661" s="196" t="s">
        <v>256</v>
      </c>
      <c r="D661" s="196" t="n">
        <f aca="false">SUM(C661*1)</f>
        <v>95004</v>
      </c>
      <c r="E661" s="197" t="n">
        <v>220.33</v>
      </c>
      <c r="F661" s="5" t="s">
        <v>59</v>
      </c>
      <c r="G661" s="198" t="n">
        <v>1.0174</v>
      </c>
      <c r="H661" s="196" t="n">
        <f aca="false">SUM(D661*G661)</f>
        <v>96657.0696</v>
      </c>
      <c r="I661" s="198" t="n">
        <v>1.0237</v>
      </c>
      <c r="J661" s="196" t="n">
        <f aca="false">SUM(D661*I661)</f>
        <v>97255.5948</v>
      </c>
    </row>
    <row r="662" customFormat="false" ht="12.75" hidden="false" customHeight="false" outlineLevel="0" collapsed="false">
      <c r="A662" s="5" t="n">
        <v>321</v>
      </c>
      <c r="B662" s="195" t="s">
        <v>116</v>
      </c>
      <c r="C662" s="196" t="s">
        <v>393</v>
      </c>
      <c r="D662" s="196" t="n">
        <f aca="false">SUM(C662*1)</f>
        <v>95550</v>
      </c>
      <c r="E662" s="197" t="n">
        <v>220.33</v>
      </c>
      <c r="F662" s="5" t="s">
        <v>59</v>
      </c>
      <c r="G662" s="198" t="n">
        <v>1.0174</v>
      </c>
      <c r="H662" s="196" t="n">
        <f aca="false">SUM(D662*G662)</f>
        <v>97212.57</v>
      </c>
      <c r="I662" s="198" t="n">
        <v>1.0237</v>
      </c>
      <c r="J662" s="196" t="n">
        <f aca="false">SUM(D662*I662)</f>
        <v>97814.535</v>
      </c>
    </row>
    <row r="663" customFormat="false" ht="12.75" hidden="false" customHeight="false" outlineLevel="0" collapsed="false">
      <c r="A663" s="5" t="n">
        <v>322</v>
      </c>
      <c r="B663" s="195" t="s">
        <v>116</v>
      </c>
      <c r="C663" s="196" t="s">
        <v>308</v>
      </c>
      <c r="D663" s="196" t="n">
        <f aca="false">SUM(C663*1)</f>
        <v>99000</v>
      </c>
      <c r="E663" s="197" t="n">
        <v>220.33</v>
      </c>
      <c r="F663" s="5" t="s">
        <v>59</v>
      </c>
      <c r="G663" s="198" t="n">
        <v>1.0174</v>
      </c>
      <c r="H663" s="196" t="n">
        <f aca="false">SUM(D663*G663)</f>
        <v>100722.6</v>
      </c>
      <c r="I663" s="198" t="n">
        <v>1.0237</v>
      </c>
      <c r="J663" s="196" t="n">
        <f aca="false">SUM(D663*I663)</f>
        <v>101346.3</v>
      </c>
    </row>
    <row r="664" customFormat="false" ht="12.75" hidden="false" customHeight="false" outlineLevel="0" collapsed="false">
      <c r="A664" s="5" t="n">
        <v>58</v>
      </c>
      <c r="B664" s="195" t="s">
        <v>116</v>
      </c>
      <c r="C664" s="196" t="s">
        <v>259</v>
      </c>
      <c r="D664" s="196" t="n">
        <f aca="false">SUM(C664*1)</f>
        <v>100000</v>
      </c>
      <c r="E664" s="197" t="n">
        <v>220.33</v>
      </c>
      <c r="F664" s="5" t="s">
        <v>59</v>
      </c>
      <c r="G664" s="198" t="n">
        <v>1.0179</v>
      </c>
      <c r="H664" s="196" t="n">
        <f aca="false">SUM(D664*G664)</f>
        <v>101790</v>
      </c>
      <c r="I664" s="198" t="n">
        <v>1.0242</v>
      </c>
      <c r="J664" s="196" t="n">
        <f aca="false">SUM(D664*I664)</f>
        <v>102420</v>
      </c>
    </row>
    <row r="665" customFormat="false" ht="12.75" hidden="false" customHeight="false" outlineLevel="0" collapsed="false">
      <c r="A665" s="5" t="n">
        <v>59</v>
      </c>
      <c r="B665" s="195" t="s">
        <v>116</v>
      </c>
      <c r="C665" s="196" t="s">
        <v>259</v>
      </c>
      <c r="D665" s="196" t="n">
        <f aca="false">SUM(C665*1)</f>
        <v>100000</v>
      </c>
      <c r="E665" s="197" t="n">
        <v>220.33</v>
      </c>
      <c r="F665" s="5" t="s">
        <v>59</v>
      </c>
      <c r="G665" s="198" t="n">
        <v>1.0179</v>
      </c>
      <c r="H665" s="196" t="n">
        <f aca="false">SUM(D665*G665)</f>
        <v>101790</v>
      </c>
      <c r="I665" s="198" t="n">
        <v>1.0242</v>
      </c>
      <c r="J665" s="196" t="n">
        <f aca="false">SUM(D665*I665)</f>
        <v>102420</v>
      </c>
    </row>
    <row r="666" customFormat="false" ht="12.75" hidden="false" customHeight="false" outlineLevel="0" collapsed="false">
      <c r="A666" s="5" t="n">
        <v>60</v>
      </c>
      <c r="B666" s="195" t="s">
        <v>116</v>
      </c>
      <c r="C666" s="196" t="s">
        <v>259</v>
      </c>
      <c r="D666" s="196" t="n">
        <f aca="false">SUM(C666*1)</f>
        <v>100000</v>
      </c>
      <c r="E666" s="197" t="n">
        <v>220.33</v>
      </c>
      <c r="F666" s="5" t="s">
        <v>59</v>
      </c>
      <c r="G666" s="198" t="n">
        <v>1.0179</v>
      </c>
      <c r="H666" s="196" t="n">
        <f aca="false">SUM(D666*G666)</f>
        <v>101790</v>
      </c>
      <c r="I666" s="198" t="n">
        <v>1.0242</v>
      </c>
      <c r="J666" s="196" t="n">
        <f aca="false">SUM(D666*I666)</f>
        <v>102420</v>
      </c>
    </row>
    <row r="667" customFormat="false" ht="12.75" hidden="false" customHeight="false" outlineLevel="0" collapsed="false">
      <c r="A667" s="5" t="n">
        <v>61</v>
      </c>
      <c r="B667" s="195" t="s">
        <v>116</v>
      </c>
      <c r="C667" s="196" t="s">
        <v>259</v>
      </c>
      <c r="D667" s="196" t="n">
        <f aca="false">SUM(C667*1)</f>
        <v>100000</v>
      </c>
      <c r="E667" s="197" t="n">
        <v>220.33</v>
      </c>
      <c r="F667" s="5" t="s">
        <v>59</v>
      </c>
      <c r="G667" s="198" t="n">
        <v>1.0179</v>
      </c>
      <c r="H667" s="196" t="n">
        <f aca="false">SUM(D667*G667)</f>
        <v>101790</v>
      </c>
      <c r="I667" s="198" t="n">
        <v>1.0242</v>
      </c>
      <c r="J667" s="196" t="n">
        <f aca="false">SUM(D667*I667)</f>
        <v>102420</v>
      </c>
    </row>
    <row r="668" customFormat="false" ht="12.75" hidden="false" customHeight="false" outlineLevel="0" collapsed="false">
      <c r="A668" s="5" t="n">
        <v>62</v>
      </c>
      <c r="B668" s="195" t="s">
        <v>116</v>
      </c>
      <c r="C668" s="196" t="s">
        <v>259</v>
      </c>
      <c r="D668" s="196" t="n">
        <f aca="false">SUM(C668*1)</f>
        <v>100000</v>
      </c>
      <c r="E668" s="197" t="n">
        <v>220.33</v>
      </c>
      <c r="F668" s="5" t="s">
        <v>59</v>
      </c>
      <c r="G668" s="198" t="n">
        <v>1.0179</v>
      </c>
      <c r="H668" s="196" t="n">
        <f aca="false">SUM(D668*G668)</f>
        <v>101790</v>
      </c>
      <c r="I668" s="198" t="n">
        <v>1.0242</v>
      </c>
      <c r="J668" s="196" t="n">
        <f aca="false">SUM(D668*I668)</f>
        <v>102420</v>
      </c>
    </row>
    <row r="669" customFormat="false" ht="12.75" hidden="false" customHeight="false" outlineLevel="0" collapsed="false">
      <c r="A669" s="5" t="n">
        <v>63</v>
      </c>
      <c r="B669" s="195" t="s">
        <v>116</v>
      </c>
      <c r="C669" s="196" t="s">
        <v>259</v>
      </c>
      <c r="D669" s="196" t="n">
        <f aca="false">SUM(C669*1)</f>
        <v>100000</v>
      </c>
      <c r="E669" s="197" t="n">
        <v>220.33</v>
      </c>
      <c r="F669" s="5" t="s">
        <v>59</v>
      </c>
      <c r="G669" s="198" t="n">
        <v>1.0179</v>
      </c>
      <c r="H669" s="196" t="n">
        <f aca="false">SUM(D669*G669)</f>
        <v>101790</v>
      </c>
      <c r="I669" s="198" t="n">
        <v>1.0242</v>
      </c>
      <c r="J669" s="196" t="n">
        <f aca="false">SUM(D669*I669)</f>
        <v>102420</v>
      </c>
    </row>
    <row r="670" customFormat="false" ht="12.75" hidden="false" customHeight="false" outlineLevel="0" collapsed="false">
      <c r="A670" s="5" t="n">
        <v>64</v>
      </c>
      <c r="B670" s="195" t="s">
        <v>116</v>
      </c>
      <c r="C670" s="196" t="s">
        <v>259</v>
      </c>
      <c r="D670" s="196" t="n">
        <f aca="false">SUM(C670*1)</f>
        <v>100000</v>
      </c>
      <c r="E670" s="197" t="n">
        <v>220.33</v>
      </c>
      <c r="F670" s="5" t="s">
        <v>59</v>
      </c>
      <c r="G670" s="198" t="n">
        <v>1.0179</v>
      </c>
      <c r="H670" s="196" t="n">
        <f aca="false">SUM(D670*G670)</f>
        <v>101790</v>
      </c>
      <c r="I670" s="198" t="n">
        <v>1.0242</v>
      </c>
      <c r="J670" s="196" t="n">
        <f aca="false">SUM(D670*I670)</f>
        <v>102420</v>
      </c>
    </row>
    <row r="671" customFormat="false" ht="12.75" hidden="false" customHeight="false" outlineLevel="0" collapsed="false">
      <c r="A671" s="5" t="n">
        <v>65</v>
      </c>
      <c r="B671" s="195" t="s">
        <v>116</v>
      </c>
      <c r="C671" s="196" t="s">
        <v>259</v>
      </c>
      <c r="D671" s="196" t="n">
        <f aca="false">SUM(C671*1)</f>
        <v>100000</v>
      </c>
      <c r="E671" s="197" t="n">
        <v>220.33</v>
      </c>
      <c r="F671" s="5" t="s">
        <v>59</v>
      </c>
      <c r="G671" s="198" t="n">
        <v>1.0179</v>
      </c>
      <c r="H671" s="196" t="n">
        <f aca="false">SUM(D671*G671)</f>
        <v>101790</v>
      </c>
      <c r="I671" s="198" t="n">
        <v>1.0242</v>
      </c>
      <c r="J671" s="196" t="n">
        <f aca="false">SUM(D671*I671)</f>
        <v>102420</v>
      </c>
    </row>
    <row r="672" customFormat="false" ht="12.75" hidden="false" customHeight="false" outlineLevel="0" collapsed="false">
      <c r="A672" s="5" t="n">
        <v>66</v>
      </c>
      <c r="B672" s="195" t="s">
        <v>116</v>
      </c>
      <c r="C672" s="196" t="s">
        <v>394</v>
      </c>
      <c r="D672" s="196" t="n">
        <f aca="false">SUM(C672*1)</f>
        <v>100008</v>
      </c>
      <c r="E672" s="197" t="n">
        <v>220.33</v>
      </c>
      <c r="F672" s="5" t="s">
        <v>59</v>
      </c>
      <c r="G672" s="198" t="n">
        <v>1.0179</v>
      </c>
      <c r="H672" s="196" t="n">
        <f aca="false">SUM(D672*G672)</f>
        <v>101798.1432</v>
      </c>
      <c r="I672" s="198" t="n">
        <v>1.0242</v>
      </c>
      <c r="J672" s="196" t="n">
        <f aca="false">SUM(D672*I672)</f>
        <v>102428.1936</v>
      </c>
    </row>
    <row r="673" customFormat="false" ht="12.75" hidden="false" customHeight="false" outlineLevel="0" collapsed="false">
      <c r="A673" s="5" t="n">
        <v>67</v>
      </c>
      <c r="B673" s="195" t="s">
        <v>116</v>
      </c>
      <c r="C673" s="196" t="s">
        <v>394</v>
      </c>
      <c r="D673" s="196" t="n">
        <f aca="false">SUM(C673*1)</f>
        <v>100008</v>
      </c>
      <c r="E673" s="197" t="n">
        <v>220.33</v>
      </c>
      <c r="F673" s="5" t="s">
        <v>59</v>
      </c>
      <c r="G673" s="198" t="n">
        <v>1.0179</v>
      </c>
      <c r="H673" s="196" t="n">
        <f aca="false">SUM(D673*G673)</f>
        <v>101798.1432</v>
      </c>
      <c r="I673" s="198" t="n">
        <v>1.0242</v>
      </c>
      <c r="J673" s="196" t="n">
        <f aca="false">SUM(D673*I673)</f>
        <v>102428.1936</v>
      </c>
    </row>
    <row r="674" customFormat="false" ht="12.75" hidden="false" customHeight="false" outlineLevel="0" collapsed="false">
      <c r="A674" s="5" t="n">
        <v>68</v>
      </c>
      <c r="B674" s="195" t="s">
        <v>116</v>
      </c>
      <c r="C674" s="196" t="s">
        <v>394</v>
      </c>
      <c r="D674" s="196" t="n">
        <f aca="false">SUM(C674*1)</f>
        <v>100008</v>
      </c>
      <c r="E674" s="197" t="n">
        <v>220.33</v>
      </c>
      <c r="F674" s="5" t="s">
        <v>59</v>
      </c>
      <c r="G674" s="198" t="n">
        <v>1.0179</v>
      </c>
      <c r="H674" s="196" t="n">
        <f aca="false">SUM(D674*G674)</f>
        <v>101798.1432</v>
      </c>
      <c r="I674" s="198" t="n">
        <v>1.0242</v>
      </c>
      <c r="J674" s="196" t="n">
        <f aca="false">SUM(D674*I674)</f>
        <v>102428.1936</v>
      </c>
    </row>
    <row r="675" customFormat="false" ht="12.75" hidden="false" customHeight="false" outlineLevel="0" collapsed="false">
      <c r="A675" s="5" t="n">
        <v>69</v>
      </c>
      <c r="B675" s="195" t="s">
        <v>116</v>
      </c>
      <c r="C675" s="196" t="s">
        <v>394</v>
      </c>
      <c r="D675" s="196" t="n">
        <f aca="false">SUM(C675*1)</f>
        <v>100008</v>
      </c>
      <c r="E675" s="197" t="n">
        <v>220.33</v>
      </c>
      <c r="F675" s="5" t="s">
        <v>59</v>
      </c>
      <c r="G675" s="198" t="n">
        <v>1.0179</v>
      </c>
      <c r="H675" s="196" t="n">
        <f aca="false">SUM(D675*G675)</f>
        <v>101798.1432</v>
      </c>
      <c r="I675" s="198" t="n">
        <v>1.0242</v>
      </c>
      <c r="J675" s="196" t="n">
        <f aca="false">SUM(D675*I675)</f>
        <v>102428.1936</v>
      </c>
    </row>
    <row r="676" customFormat="false" ht="12.75" hidden="false" customHeight="false" outlineLevel="0" collapsed="false">
      <c r="A676" s="5" t="n">
        <v>70</v>
      </c>
      <c r="B676" s="195" t="s">
        <v>116</v>
      </c>
      <c r="C676" s="196" t="s">
        <v>395</v>
      </c>
      <c r="D676" s="196" t="n">
        <f aca="false">SUM(C676*1)</f>
        <v>100109.96</v>
      </c>
      <c r="E676" s="197" t="n">
        <v>220.33</v>
      </c>
      <c r="F676" s="5" t="s">
        <v>59</v>
      </c>
      <c r="G676" s="198" t="n">
        <v>1.0179</v>
      </c>
      <c r="H676" s="196" t="n">
        <f aca="false">SUM(D676*G676)</f>
        <v>101901.928284</v>
      </c>
      <c r="I676" s="198" t="n">
        <v>1.0242</v>
      </c>
      <c r="J676" s="196" t="n">
        <f aca="false">SUM(D676*I676)</f>
        <v>102532.621032</v>
      </c>
    </row>
    <row r="677" customFormat="false" ht="12.75" hidden="false" customHeight="false" outlineLevel="0" collapsed="false">
      <c r="A677" s="5" t="n">
        <v>71</v>
      </c>
      <c r="B677" s="195" t="s">
        <v>116</v>
      </c>
      <c r="C677" s="196" t="s">
        <v>396</v>
      </c>
      <c r="D677" s="196" t="n">
        <f aca="false">SUM(C677*1)</f>
        <v>101000</v>
      </c>
      <c r="E677" s="197" t="n">
        <v>220.33</v>
      </c>
      <c r="F677" s="5" t="s">
        <v>59</v>
      </c>
      <c r="G677" s="198" t="n">
        <v>1.0179</v>
      </c>
      <c r="H677" s="196" t="n">
        <f aca="false">SUM(D677*G677)</f>
        <v>102807.9</v>
      </c>
      <c r="I677" s="198" t="n">
        <v>1.0242</v>
      </c>
      <c r="J677" s="196" t="n">
        <f aca="false">SUM(D677*I677)</f>
        <v>103444.2</v>
      </c>
    </row>
    <row r="678" customFormat="false" ht="12.75" hidden="false" customHeight="false" outlineLevel="0" collapsed="false">
      <c r="A678" s="5" t="n">
        <v>72</v>
      </c>
      <c r="B678" s="195" t="s">
        <v>116</v>
      </c>
      <c r="C678" s="196" t="s">
        <v>397</v>
      </c>
      <c r="D678" s="196" t="n">
        <f aca="false">SUM(C678*1)</f>
        <v>101000.04</v>
      </c>
      <c r="E678" s="197" t="n">
        <v>220.33</v>
      </c>
      <c r="F678" s="5" t="s">
        <v>59</v>
      </c>
      <c r="G678" s="198" t="n">
        <v>1.0179</v>
      </c>
      <c r="H678" s="196" t="n">
        <f aca="false">SUM(D678*G678)</f>
        <v>102807.940716</v>
      </c>
      <c r="I678" s="198" t="n">
        <v>1.0242</v>
      </c>
      <c r="J678" s="196" t="n">
        <f aca="false">SUM(D678*I678)</f>
        <v>103444.240968</v>
      </c>
    </row>
    <row r="679" customFormat="false" ht="12.75" hidden="false" customHeight="false" outlineLevel="0" collapsed="false">
      <c r="A679" s="5" t="n">
        <v>73</v>
      </c>
      <c r="B679" s="195" t="s">
        <v>116</v>
      </c>
      <c r="C679" s="196" t="s">
        <v>398</v>
      </c>
      <c r="D679" s="196" t="n">
        <f aca="false">SUM(C679*1)</f>
        <v>102999.96</v>
      </c>
      <c r="E679" s="197" t="n">
        <v>220.33</v>
      </c>
      <c r="F679" s="5" t="s">
        <v>59</v>
      </c>
      <c r="G679" s="198" t="n">
        <v>1.0179</v>
      </c>
      <c r="H679" s="196" t="n">
        <f aca="false">SUM(D679*G679)</f>
        <v>104843.659284</v>
      </c>
      <c r="I679" s="198" t="n">
        <v>1.0242</v>
      </c>
      <c r="J679" s="196" t="n">
        <f aca="false">SUM(D679*I679)</f>
        <v>105492.559032</v>
      </c>
    </row>
    <row r="680" customFormat="false" ht="12.75" hidden="false" customHeight="false" outlineLevel="0" collapsed="false">
      <c r="A680" s="5" t="n">
        <v>74</v>
      </c>
      <c r="B680" s="195" t="s">
        <v>116</v>
      </c>
      <c r="C680" s="196" t="s">
        <v>261</v>
      </c>
      <c r="D680" s="196" t="n">
        <f aca="false">SUM(C680*1)</f>
        <v>105000</v>
      </c>
      <c r="E680" s="197" t="n">
        <v>220.33</v>
      </c>
      <c r="F680" s="5" t="s">
        <v>59</v>
      </c>
      <c r="G680" s="198" t="n">
        <v>1.0179</v>
      </c>
      <c r="H680" s="196" t="n">
        <f aca="false">SUM(D680*G680)</f>
        <v>106879.5</v>
      </c>
      <c r="I680" s="198" t="n">
        <v>1.0242</v>
      </c>
      <c r="J680" s="196" t="n">
        <f aca="false">SUM(D680*I680)</f>
        <v>107541</v>
      </c>
    </row>
    <row r="681" customFormat="false" ht="12.75" hidden="false" customHeight="false" outlineLevel="0" collapsed="false">
      <c r="A681" s="5" t="n">
        <v>75</v>
      </c>
      <c r="B681" s="195" t="s">
        <v>116</v>
      </c>
      <c r="C681" s="196" t="s">
        <v>399</v>
      </c>
      <c r="D681" s="196" t="n">
        <f aca="false">SUM(C681*1)</f>
        <v>105000.04</v>
      </c>
      <c r="E681" s="197" t="n">
        <v>220.33</v>
      </c>
      <c r="F681" s="5" t="s">
        <v>59</v>
      </c>
      <c r="G681" s="198" t="n">
        <v>1.0179</v>
      </c>
      <c r="H681" s="196" t="n">
        <f aca="false">SUM(D681*G681)</f>
        <v>106879.540716</v>
      </c>
      <c r="I681" s="198" t="n">
        <v>1.0242</v>
      </c>
      <c r="J681" s="196" t="n">
        <f aca="false">SUM(D681*I681)</f>
        <v>107541.040968</v>
      </c>
    </row>
    <row r="682" customFormat="false" ht="12.75" hidden="false" customHeight="false" outlineLevel="0" collapsed="false">
      <c r="A682" s="5" t="n">
        <v>76</v>
      </c>
      <c r="B682" s="195" t="s">
        <v>116</v>
      </c>
      <c r="C682" s="196" t="s">
        <v>400</v>
      </c>
      <c r="D682" s="196" t="n">
        <f aca="false">SUM(C682*1)</f>
        <v>105004</v>
      </c>
      <c r="E682" s="197" t="n">
        <v>220.33</v>
      </c>
      <c r="F682" s="5" t="s">
        <v>59</v>
      </c>
      <c r="G682" s="198" t="n">
        <v>1.0179</v>
      </c>
      <c r="H682" s="196" t="n">
        <f aca="false">SUM(D682*G682)</f>
        <v>106883.5716</v>
      </c>
      <c r="I682" s="198" t="n">
        <v>1.0242</v>
      </c>
      <c r="J682" s="196" t="n">
        <f aca="false">SUM(D682*I682)</f>
        <v>107545.0968</v>
      </c>
    </row>
    <row r="683" customFormat="false" ht="12.75" hidden="false" customHeight="false" outlineLevel="0" collapsed="false">
      <c r="A683" s="5" t="n">
        <v>77</v>
      </c>
      <c r="B683" s="195" t="s">
        <v>116</v>
      </c>
      <c r="C683" s="196" t="s">
        <v>262</v>
      </c>
      <c r="D683" s="196" t="n">
        <f aca="false">SUM(C683*1)</f>
        <v>105008</v>
      </c>
      <c r="E683" s="197" t="n">
        <v>220.33</v>
      </c>
      <c r="F683" s="5" t="s">
        <v>59</v>
      </c>
      <c r="G683" s="198" t="n">
        <v>1.0179</v>
      </c>
      <c r="H683" s="196" t="n">
        <f aca="false">SUM(D683*G683)</f>
        <v>106887.6432</v>
      </c>
      <c r="I683" s="198" t="n">
        <v>1.0242</v>
      </c>
      <c r="J683" s="196" t="n">
        <f aca="false">SUM(D683*I683)</f>
        <v>107549.1936</v>
      </c>
    </row>
    <row r="684" customFormat="false" ht="12.75" hidden="false" customHeight="false" outlineLevel="0" collapsed="false">
      <c r="A684" s="5" t="n">
        <v>78</v>
      </c>
      <c r="B684" s="195" t="s">
        <v>116</v>
      </c>
      <c r="C684" s="196" t="s">
        <v>401</v>
      </c>
      <c r="D684" s="196" t="n">
        <f aca="false">SUM(C684*1)</f>
        <v>106000</v>
      </c>
      <c r="E684" s="197" t="n">
        <v>220.33</v>
      </c>
      <c r="F684" s="5" t="s">
        <v>59</v>
      </c>
      <c r="G684" s="198" t="n">
        <v>1.0179</v>
      </c>
      <c r="H684" s="196" t="n">
        <f aca="false">SUM(D684*G684)</f>
        <v>107897.4</v>
      </c>
      <c r="I684" s="198" t="n">
        <v>1.0242</v>
      </c>
      <c r="J684" s="196" t="n">
        <f aca="false">SUM(D684*I684)</f>
        <v>108565.2</v>
      </c>
    </row>
    <row r="685" customFormat="false" ht="12.75" hidden="false" customHeight="false" outlineLevel="0" collapsed="false">
      <c r="A685" s="5" t="n">
        <v>79</v>
      </c>
      <c r="B685" s="195" t="s">
        <v>116</v>
      </c>
      <c r="C685" s="196" t="s">
        <v>263</v>
      </c>
      <c r="D685" s="196" t="n">
        <f aca="false">SUM(C685*1)</f>
        <v>110000</v>
      </c>
      <c r="E685" s="197" t="n">
        <v>220.33</v>
      </c>
      <c r="F685" s="5" t="s">
        <v>59</v>
      </c>
      <c r="G685" s="198" t="n">
        <v>1.0179</v>
      </c>
      <c r="H685" s="196" t="n">
        <f aca="false">SUM(D685*G685)</f>
        <v>111969</v>
      </c>
      <c r="I685" s="198" t="n">
        <v>1.0242</v>
      </c>
      <c r="J685" s="196" t="n">
        <f aca="false">SUM(D685*I685)</f>
        <v>112662</v>
      </c>
    </row>
    <row r="686" customFormat="false" ht="12.75" hidden="false" customHeight="false" outlineLevel="0" collapsed="false">
      <c r="A686" s="5" t="n">
        <v>80</v>
      </c>
      <c r="B686" s="195" t="s">
        <v>116</v>
      </c>
      <c r="C686" s="196" t="s">
        <v>263</v>
      </c>
      <c r="D686" s="196" t="n">
        <f aca="false">SUM(C686*1)</f>
        <v>110000</v>
      </c>
      <c r="E686" s="197" t="n">
        <v>220.33</v>
      </c>
      <c r="F686" s="5" t="s">
        <v>59</v>
      </c>
      <c r="G686" s="198" t="n">
        <v>1.0179</v>
      </c>
      <c r="H686" s="196" t="n">
        <f aca="false">SUM(D686*G686)</f>
        <v>111969</v>
      </c>
      <c r="I686" s="198" t="n">
        <v>1.0242</v>
      </c>
      <c r="J686" s="196" t="n">
        <f aca="false">SUM(D686*I686)</f>
        <v>112662</v>
      </c>
    </row>
    <row r="687" customFormat="false" ht="12.75" hidden="false" customHeight="false" outlineLevel="0" collapsed="false">
      <c r="A687" s="5" t="n">
        <v>81</v>
      </c>
      <c r="B687" s="195" t="s">
        <v>116</v>
      </c>
      <c r="C687" s="196" t="s">
        <v>402</v>
      </c>
      <c r="D687" s="196" t="n">
        <f aca="false">SUM(C687*1)</f>
        <v>110000.04</v>
      </c>
      <c r="E687" s="197" t="n">
        <v>220.33</v>
      </c>
      <c r="F687" s="5" t="s">
        <v>59</v>
      </c>
      <c r="G687" s="198" t="n">
        <v>1.0179</v>
      </c>
      <c r="H687" s="196" t="n">
        <f aca="false">SUM(D687*G687)</f>
        <v>111969.040716</v>
      </c>
      <c r="I687" s="198" t="n">
        <v>1.0242</v>
      </c>
      <c r="J687" s="196" t="n">
        <f aca="false">SUM(D687*I687)</f>
        <v>112662.040968</v>
      </c>
    </row>
    <row r="688" customFormat="false" ht="12.75" hidden="false" customHeight="false" outlineLevel="0" collapsed="false">
      <c r="A688" s="5" t="n">
        <v>82</v>
      </c>
      <c r="B688" s="195" t="s">
        <v>116</v>
      </c>
      <c r="C688" s="196" t="s">
        <v>402</v>
      </c>
      <c r="D688" s="196" t="n">
        <f aca="false">SUM(C688*1)</f>
        <v>110000.04</v>
      </c>
      <c r="E688" s="197" t="n">
        <v>220.33</v>
      </c>
      <c r="F688" s="5" t="s">
        <v>59</v>
      </c>
      <c r="G688" s="198" t="n">
        <v>1.0179</v>
      </c>
      <c r="H688" s="196" t="n">
        <f aca="false">SUM(D688*G688)</f>
        <v>111969.040716</v>
      </c>
      <c r="I688" s="198" t="n">
        <v>1.0242</v>
      </c>
      <c r="J688" s="196" t="n">
        <f aca="false">SUM(D688*I688)</f>
        <v>112662.040968</v>
      </c>
    </row>
    <row r="689" customFormat="false" ht="12.75" hidden="false" customHeight="false" outlineLevel="0" collapsed="false">
      <c r="A689" s="5" t="n">
        <v>83</v>
      </c>
      <c r="B689" s="195" t="s">
        <v>116</v>
      </c>
      <c r="C689" s="196" t="s">
        <v>264</v>
      </c>
      <c r="D689" s="196" t="n">
        <f aca="false">SUM(C689*1)</f>
        <v>110004</v>
      </c>
      <c r="E689" s="197" t="n">
        <v>220.33</v>
      </c>
      <c r="F689" s="5" t="s">
        <v>59</v>
      </c>
      <c r="G689" s="198" t="n">
        <v>1.0179</v>
      </c>
      <c r="H689" s="196" t="n">
        <f aca="false">SUM(D689*G689)</f>
        <v>111973.0716</v>
      </c>
      <c r="I689" s="198" t="n">
        <v>1.0242</v>
      </c>
      <c r="J689" s="196" t="n">
        <f aca="false">SUM(D689*I689)</f>
        <v>112666.0968</v>
      </c>
    </row>
    <row r="690" customFormat="false" ht="12.75" hidden="false" customHeight="false" outlineLevel="0" collapsed="false">
      <c r="A690" s="5" t="n">
        <v>84</v>
      </c>
      <c r="B690" s="195" t="s">
        <v>116</v>
      </c>
      <c r="C690" s="196" t="s">
        <v>403</v>
      </c>
      <c r="D690" s="196" t="n">
        <f aca="false">SUM(C690*1)</f>
        <v>110019.04</v>
      </c>
      <c r="E690" s="197" t="n">
        <v>220.33</v>
      </c>
      <c r="F690" s="5" t="s">
        <v>59</v>
      </c>
      <c r="G690" s="198" t="n">
        <v>1.0179</v>
      </c>
      <c r="H690" s="196" t="n">
        <f aca="false">SUM(D690*G690)</f>
        <v>111988.380816</v>
      </c>
      <c r="I690" s="198" t="n">
        <v>1.0242</v>
      </c>
      <c r="J690" s="196" t="n">
        <f aca="false">SUM(D690*I690)</f>
        <v>112681.500768</v>
      </c>
    </row>
    <row r="691" customFormat="false" ht="12.75" hidden="false" customHeight="false" outlineLevel="0" collapsed="false">
      <c r="A691" s="5" t="n">
        <v>85</v>
      </c>
      <c r="B691" s="195" t="s">
        <v>116</v>
      </c>
      <c r="C691" s="196" t="s">
        <v>266</v>
      </c>
      <c r="D691" s="196" t="n">
        <f aca="false">SUM(C691*1)</f>
        <v>115000</v>
      </c>
      <c r="E691" s="197" t="n">
        <v>220.33</v>
      </c>
      <c r="F691" s="5" t="s">
        <v>59</v>
      </c>
      <c r="G691" s="198" t="n">
        <v>1.0179</v>
      </c>
      <c r="H691" s="196" t="n">
        <f aca="false">SUM(D691*G691)</f>
        <v>117058.5</v>
      </c>
      <c r="I691" s="198" t="n">
        <v>1.0242</v>
      </c>
      <c r="J691" s="196" t="n">
        <f aca="false">SUM(D691*I691)</f>
        <v>117783</v>
      </c>
    </row>
    <row r="692" customFormat="false" ht="12.75" hidden="false" customHeight="false" outlineLevel="0" collapsed="false">
      <c r="A692" s="5" t="n">
        <v>86</v>
      </c>
      <c r="B692" s="195" t="s">
        <v>116</v>
      </c>
      <c r="C692" s="196" t="s">
        <v>266</v>
      </c>
      <c r="D692" s="196" t="n">
        <f aca="false">SUM(C692*1)</f>
        <v>115000</v>
      </c>
      <c r="E692" s="197" t="n">
        <v>220.33</v>
      </c>
      <c r="F692" s="5" t="s">
        <v>59</v>
      </c>
      <c r="G692" s="198" t="n">
        <v>1.0179</v>
      </c>
      <c r="H692" s="196" t="n">
        <f aca="false">SUM(D692*G692)</f>
        <v>117058.5</v>
      </c>
      <c r="I692" s="198" t="n">
        <v>1.0242</v>
      </c>
      <c r="J692" s="196" t="n">
        <f aca="false">SUM(D692*I692)</f>
        <v>117783</v>
      </c>
    </row>
    <row r="693" customFormat="false" ht="12.75" hidden="false" customHeight="false" outlineLevel="0" collapsed="false">
      <c r="A693" s="5" t="n">
        <v>87</v>
      </c>
      <c r="B693" s="195" t="s">
        <v>116</v>
      </c>
      <c r="C693" s="196" t="s">
        <v>266</v>
      </c>
      <c r="D693" s="196" t="n">
        <f aca="false">SUM(C693*1)</f>
        <v>115000</v>
      </c>
      <c r="E693" s="197" t="n">
        <v>220.33</v>
      </c>
      <c r="F693" s="5" t="s">
        <v>59</v>
      </c>
      <c r="G693" s="198" t="n">
        <v>1.0179</v>
      </c>
      <c r="H693" s="196" t="n">
        <f aca="false">SUM(D693*G693)</f>
        <v>117058.5</v>
      </c>
      <c r="I693" s="198" t="n">
        <v>1.0242</v>
      </c>
      <c r="J693" s="196" t="n">
        <f aca="false">SUM(D693*I693)</f>
        <v>117783</v>
      </c>
    </row>
    <row r="694" customFormat="false" ht="12.75" hidden="false" customHeight="false" outlineLevel="0" collapsed="false">
      <c r="A694" s="5" t="n">
        <v>88</v>
      </c>
      <c r="B694" s="195" t="s">
        <v>116</v>
      </c>
      <c r="C694" s="196" t="s">
        <v>266</v>
      </c>
      <c r="D694" s="196" t="n">
        <f aca="false">SUM(C694*1)</f>
        <v>115000</v>
      </c>
      <c r="E694" s="197" t="n">
        <v>220.33</v>
      </c>
      <c r="F694" s="5" t="s">
        <v>59</v>
      </c>
      <c r="G694" s="198" t="n">
        <v>1.0179</v>
      </c>
      <c r="H694" s="196" t="n">
        <f aca="false">SUM(D694*G694)</f>
        <v>117058.5</v>
      </c>
      <c r="I694" s="198" t="n">
        <v>1.0242</v>
      </c>
      <c r="J694" s="196" t="n">
        <f aca="false">SUM(D694*I694)</f>
        <v>117783</v>
      </c>
    </row>
    <row r="695" customFormat="false" ht="12.75" hidden="false" customHeight="false" outlineLevel="0" collapsed="false">
      <c r="A695" s="5" t="n">
        <v>89</v>
      </c>
      <c r="B695" s="195" t="s">
        <v>116</v>
      </c>
      <c r="C695" s="196" t="s">
        <v>266</v>
      </c>
      <c r="D695" s="196" t="n">
        <f aca="false">SUM(C695*1)</f>
        <v>115000</v>
      </c>
      <c r="E695" s="197" t="n">
        <v>220.33</v>
      </c>
      <c r="F695" s="5" t="s">
        <v>59</v>
      </c>
      <c r="G695" s="198" t="n">
        <v>1.0179</v>
      </c>
      <c r="H695" s="196" t="n">
        <f aca="false">SUM(D695*G695)</f>
        <v>117058.5</v>
      </c>
      <c r="I695" s="198" t="n">
        <v>1.0242</v>
      </c>
      <c r="J695" s="196" t="n">
        <f aca="false">SUM(D695*I695)</f>
        <v>117783</v>
      </c>
    </row>
    <row r="696" customFormat="false" ht="12.75" hidden="false" customHeight="false" outlineLevel="0" collapsed="false">
      <c r="A696" s="5" t="n">
        <v>90</v>
      </c>
      <c r="B696" s="195" t="s">
        <v>116</v>
      </c>
      <c r="C696" s="196" t="s">
        <v>266</v>
      </c>
      <c r="D696" s="196" t="n">
        <f aca="false">SUM(C696*1)</f>
        <v>115000</v>
      </c>
      <c r="E696" s="197" t="n">
        <v>220.33</v>
      </c>
      <c r="F696" s="5" t="s">
        <v>59</v>
      </c>
      <c r="G696" s="198" t="n">
        <v>1.0179</v>
      </c>
      <c r="H696" s="196" t="n">
        <f aca="false">SUM(D696*G696)</f>
        <v>117058.5</v>
      </c>
      <c r="I696" s="198" t="n">
        <v>1.0242</v>
      </c>
      <c r="J696" s="196" t="n">
        <f aca="false">SUM(D696*I696)</f>
        <v>117783</v>
      </c>
    </row>
    <row r="697" customFormat="false" ht="12.75" hidden="false" customHeight="false" outlineLevel="0" collapsed="false">
      <c r="A697" s="5" t="n">
        <v>91</v>
      </c>
      <c r="B697" s="195" t="s">
        <v>116</v>
      </c>
      <c r="C697" s="196" t="s">
        <v>266</v>
      </c>
      <c r="D697" s="196" t="n">
        <f aca="false">SUM(C697*1)</f>
        <v>115000</v>
      </c>
      <c r="E697" s="197" t="n">
        <v>220.33</v>
      </c>
      <c r="F697" s="5" t="s">
        <v>59</v>
      </c>
      <c r="G697" s="198" t="n">
        <v>1.0179</v>
      </c>
      <c r="H697" s="196" t="n">
        <f aca="false">SUM(D697*G697)</f>
        <v>117058.5</v>
      </c>
      <c r="I697" s="198" t="n">
        <v>1.0242</v>
      </c>
      <c r="J697" s="196" t="n">
        <f aca="false">SUM(D697*I697)</f>
        <v>117783</v>
      </c>
    </row>
    <row r="698" customFormat="false" ht="12.75" hidden="false" customHeight="false" outlineLevel="0" collapsed="false">
      <c r="A698" s="5" t="n">
        <v>92</v>
      </c>
      <c r="B698" s="195" t="s">
        <v>116</v>
      </c>
      <c r="C698" s="196" t="s">
        <v>266</v>
      </c>
      <c r="D698" s="196" t="n">
        <f aca="false">SUM(C698*1)</f>
        <v>115000</v>
      </c>
      <c r="E698" s="197" t="n">
        <v>220.33</v>
      </c>
      <c r="F698" s="5" t="s">
        <v>59</v>
      </c>
      <c r="G698" s="198" t="n">
        <v>1.0179</v>
      </c>
      <c r="H698" s="196" t="n">
        <f aca="false">SUM(D698*G698)</f>
        <v>117058.5</v>
      </c>
      <c r="I698" s="198" t="n">
        <v>1.0242</v>
      </c>
      <c r="J698" s="196" t="n">
        <f aca="false">SUM(D698*I698)</f>
        <v>117783</v>
      </c>
    </row>
    <row r="699" customFormat="false" ht="12.75" hidden="false" customHeight="false" outlineLevel="0" collapsed="false">
      <c r="A699" s="5" t="n">
        <v>93</v>
      </c>
      <c r="B699" s="195" t="s">
        <v>116</v>
      </c>
      <c r="C699" s="196" t="s">
        <v>266</v>
      </c>
      <c r="D699" s="196" t="n">
        <f aca="false">SUM(C699*1)</f>
        <v>115000</v>
      </c>
      <c r="E699" s="197" t="n">
        <v>220.33</v>
      </c>
      <c r="F699" s="5" t="s">
        <v>59</v>
      </c>
      <c r="G699" s="198" t="n">
        <v>1.0179</v>
      </c>
      <c r="H699" s="196" t="n">
        <f aca="false">SUM(D699*G699)</f>
        <v>117058.5</v>
      </c>
      <c r="I699" s="198" t="n">
        <v>1.0242</v>
      </c>
      <c r="J699" s="196" t="n">
        <f aca="false">SUM(D699*I699)</f>
        <v>117783</v>
      </c>
    </row>
    <row r="700" customFormat="false" ht="12.75" hidden="false" customHeight="false" outlineLevel="0" collapsed="false">
      <c r="A700" s="5" t="n">
        <v>94</v>
      </c>
      <c r="B700" s="195" t="s">
        <v>116</v>
      </c>
      <c r="C700" s="196" t="s">
        <v>266</v>
      </c>
      <c r="D700" s="196" t="n">
        <f aca="false">SUM(C700*1)</f>
        <v>115000</v>
      </c>
      <c r="E700" s="197" t="n">
        <v>220.33</v>
      </c>
      <c r="F700" s="5" t="s">
        <v>59</v>
      </c>
      <c r="G700" s="198" t="n">
        <v>1.0179</v>
      </c>
      <c r="H700" s="196" t="n">
        <f aca="false">SUM(D700*G700)</f>
        <v>117058.5</v>
      </c>
      <c r="I700" s="198" t="n">
        <v>1.0242</v>
      </c>
      <c r="J700" s="196" t="n">
        <f aca="false">SUM(D700*I700)</f>
        <v>117783</v>
      </c>
    </row>
    <row r="701" customFormat="false" ht="12.75" hidden="false" customHeight="false" outlineLevel="0" collapsed="false">
      <c r="A701" s="5" t="n">
        <v>95</v>
      </c>
      <c r="B701" s="195" t="s">
        <v>116</v>
      </c>
      <c r="C701" s="196" t="s">
        <v>266</v>
      </c>
      <c r="D701" s="196" t="n">
        <f aca="false">SUM(C701*1)</f>
        <v>115000</v>
      </c>
      <c r="E701" s="197" t="n">
        <v>220.33</v>
      </c>
      <c r="F701" s="5" t="s">
        <v>59</v>
      </c>
      <c r="G701" s="198" t="n">
        <v>1.0179</v>
      </c>
      <c r="H701" s="196" t="n">
        <f aca="false">SUM(D701*G701)</f>
        <v>117058.5</v>
      </c>
      <c r="I701" s="198" t="n">
        <v>1.0242</v>
      </c>
      <c r="J701" s="196" t="n">
        <f aca="false">SUM(D701*I701)</f>
        <v>117783</v>
      </c>
    </row>
    <row r="702" customFormat="false" ht="12.75" hidden="false" customHeight="false" outlineLevel="0" collapsed="false">
      <c r="A702" s="5" t="n">
        <v>96</v>
      </c>
      <c r="B702" s="195" t="s">
        <v>116</v>
      </c>
      <c r="C702" s="196" t="s">
        <v>266</v>
      </c>
      <c r="D702" s="196" t="n">
        <f aca="false">SUM(C702*1)</f>
        <v>115000</v>
      </c>
      <c r="E702" s="197" t="n">
        <v>220.33</v>
      </c>
      <c r="F702" s="5" t="s">
        <v>59</v>
      </c>
      <c r="G702" s="198" t="n">
        <v>1.0179</v>
      </c>
      <c r="H702" s="196" t="n">
        <f aca="false">SUM(D702*G702)</f>
        <v>117058.5</v>
      </c>
      <c r="I702" s="198" t="n">
        <v>1.0242</v>
      </c>
      <c r="J702" s="196" t="n">
        <f aca="false">SUM(D702*I702)</f>
        <v>117783</v>
      </c>
    </row>
    <row r="703" customFormat="false" ht="12.75" hidden="false" customHeight="false" outlineLevel="0" collapsed="false">
      <c r="A703" s="5" t="n">
        <v>97</v>
      </c>
      <c r="B703" s="195" t="s">
        <v>116</v>
      </c>
      <c r="C703" s="196" t="s">
        <v>266</v>
      </c>
      <c r="D703" s="196" t="n">
        <f aca="false">SUM(C703*1)</f>
        <v>115000</v>
      </c>
      <c r="E703" s="197" t="n">
        <v>220.33</v>
      </c>
      <c r="F703" s="5" t="s">
        <v>59</v>
      </c>
      <c r="G703" s="198" t="n">
        <v>1.0179</v>
      </c>
      <c r="H703" s="196" t="n">
        <f aca="false">SUM(D703*G703)</f>
        <v>117058.5</v>
      </c>
      <c r="I703" s="198" t="n">
        <v>1.0242</v>
      </c>
      <c r="J703" s="196" t="n">
        <f aca="false">SUM(D703*I703)</f>
        <v>117783</v>
      </c>
    </row>
    <row r="704" customFormat="false" ht="12.75" hidden="false" customHeight="false" outlineLevel="0" collapsed="false">
      <c r="A704" s="5" t="n">
        <v>98</v>
      </c>
      <c r="B704" s="195" t="s">
        <v>116</v>
      </c>
      <c r="C704" s="196" t="s">
        <v>266</v>
      </c>
      <c r="D704" s="196" t="n">
        <f aca="false">SUM(C704*1)</f>
        <v>115000</v>
      </c>
      <c r="E704" s="197" t="n">
        <v>220.33</v>
      </c>
      <c r="F704" s="5" t="s">
        <v>59</v>
      </c>
      <c r="G704" s="198" t="n">
        <v>1.0179</v>
      </c>
      <c r="H704" s="196" t="n">
        <f aca="false">SUM(D704*G704)</f>
        <v>117058.5</v>
      </c>
      <c r="I704" s="198" t="n">
        <v>1.0242</v>
      </c>
      <c r="J704" s="196" t="n">
        <f aca="false">SUM(D704*I704)</f>
        <v>117783</v>
      </c>
    </row>
    <row r="705" customFormat="false" ht="12.75" hidden="false" customHeight="false" outlineLevel="0" collapsed="false">
      <c r="A705" s="5" t="n">
        <v>99</v>
      </c>
      <c r="B705" s="195" t="s">
        <v>116</v>
      </c>
      <c r="C705" s="196" t="s">
        <v>266</v>
      </c>
      <c r="D705" s="196" t="n">
        <f aca="false">SUM(C705*1)</f>
        <v>115000</v>
      </c>
      <c r="E705" s="197" t="n">
        <v>220.33</v>
      </c>
      <c r="F705" s="5" t="s">
        <v>59</v>
      </c>
      <c r="G705" s="198" t="n">
        <v>1.0179</v>
      </c>
      <c r="H705" s="196" t="n">
        <f aca="false">SUM(D705*G705)</f>
        <v>117058.5</v>
      </c>
      <c r="I705" s="198" t="n">
        <v>1.0242</v>
      </c>
      <c r="J705" s="196" t="n">
        <f aca="false">SUM(D705*I705)</f>
        <v>117783</v>
      </c>
    </row>
    <row r="706" customFormat="false" ht="12.75" hidden="false" customHeight="false" outlineLevel="0" collapsed="false">
      <c r="A706" s="5" t="n">
        <v>100</v>
      </c>
      <c r="B706" s="195" t="s">
        <v>116</v>
      </c>
      <c r="C706" s="196" t="s">
        <v>266</v>
      </c>
      <c r="D706" s="196" t="n">
        <f aca="false">SUM(C706*1)</f>
        <v>115000</v>
      </c>
      <c r="E706" s="197" t="n">
        <v>220.33</v>
      </c>
      <c r="F706" s="5" t="s">
        <v>59</v>
      </c>
      <c r="G706" s="198" t="n">
        <v>1.0179</v>
      </c>
      <c r="H706" s="196" t="n">
        <f aca="false">SUM(D706*G706)</f>
        <v>117058.5</v>
      </c>
      <c r="I706" s="198" t="n">
        <v>1.0242</v>
      </c>
      <c r="J706" s="196" t="n">
        <f aca="false">SUM(D706*I706)</f>
        <v>117783</v>
      </c>
    </row>
    <row r="707" customFormat="false" ht="12.75" hidden="false" customHeight="false" outlineLevel="0" collapsed="false">
      <c r="A707" s="5" t="n">
        <v>101</v>
      </c>
      <c r="B707" s="195" t="s">
        <v>116</v>
      </c>
      <c r="C707" s="196" t="s">
        <v>266</v>
      </c>
      <c r="D707" s="196" t="n">
        <f aca="false">SUM(C707*1)</f>
        <v>115000</v>
      </c>
      <c r="E707" s="197" t="n">
        <v>220.33</v>
      </c>
      <c r="F707" s="5" t="s">
        <v>59</v>
      </c>
      <c r="G707" s="198" t="n">
        <v>1.0179</v>
      </c>
      <c r="H707" s="196" t="n">
        <f aca="false">SUM(D707*G707)</f>
        <v>117058.5</v>
      </c>
      <c r="I707" s="198" t="n">
        <v>1.0242</v>
      </c>
      <c r="J707" s="196" t="n">
        <f aca="false">SUM(D707*I707)</f>
        <v>117783</v>
      </c>
    </row>
    <row r="708" customFormat="false" ht="12.75" hidden="false" customHeight="false" outlineLevel="0" collapsed="false">
      <c r="A708" s="5" t="n">
        <v>102</v>
      </c>
      <c r="B708" s="195" t="s">
        <v>116</v>
      </c>
      <c r="C708" s="196" t="s">
        <v>266</v>
      </c>
      <c r="D708" s="196" t="n">
        <f aca="false">SUM(C708*1)</f>
        <v>115000</v>
      </c>
      <c r="E708" s="197" t="n">
        <v>220.33</v>
      </c>
      <c r="F708" s="5" t="s">
        <v>59</v>
      </c>
      <c r="G708" s="198" t="n">
        <v>1.0179</v>
      </c>
      <c r="H708" s="196" t="n">
        <f aca="false">SUM(D708*G708)</f>
        <v>117058.5</v>
      </c>
      <c r="I708" s="198" t="n">
        <v>1.0242</v>
      </c>
      <c r="J708" s="196" t="n">
        <f aca="false">SUM(D708*I708)</f>
        <v>117783</v>
      </c>
    </row>
    <row r="709" customFormat="false" ht="12.75" hidden="false" customHeight="false" outlineLevel="0" collapsed="false">
      <c r="A709" s="5" t="n">
        <v>103</v>
      </c>
      <c r="B709" s="195" t="s">
        <v>116</v>
      </c>
      <c r="C709" s="196" t="s">
        <v>404</v>
      </c>
      <c r="D709" s="196" t="n">
        <f aca="false">SUM(C709*1)</f>
        <v>115004</v>
      </c>
      <c r="E709" s="197" t="n">
        <v>220.33</v>
      </c>
      <c r="F709" s="5" t="s">
        <v>59</v>
      </c>
      <c r="G709" s="198" t="n">
        <v>1.0179</v>
      </c>
      <c r="H709" s="196" t="n">
        <f aca="false">SUM(D709*G709)</f>
        <v>117062.5716</v>
      </c>
      <c r="I709" s="198" t="n">
        <v>1.0242</v>
      </c>
      <c r="J709" s="196" t="n">
        <f aca="false">SUM(D709*I709)</f>
        <v>117787.0968</v>
      </c>
    </row>
    <row r="710" customFormat="false" ht="12.75" hidden="false" customHeight="false" outlineLevel="0" collapsed="false">
      <c r="A710" s="5" t="n">
        <v>104</v>
      </c>
      <c r="B710" s="195" t="s">
        <v>116</v>
      </c>
      <c r="C710" s="196" t="s">
        <v>404</v>
      </c>
      <c r="D710" s="196" t="n">
        <f aca="false">SUM(C710*1)</f>
        <v>115004</v>
      </c>
      <c r="E710" s="197" t="n">
        <v>220.33</v>
      </c>
      <c r="F710" s="5" t="s">
        <v>59</v>
      </c>
      <c r="G710" s="198" t="n">
        <v>1.0179</v>
      </c>
      <c r="H710" s="196" t="n">
        <f aca="false">SUM(D710*G710)</f>
        <v>117062.5716</v>
      </c>
      <c r="I710" s="198" t="n">
        <v>1.0242</v>
      </c>
      <c r="J710" s="196" t="n">
        <f aca="false">SUM(D710*I710)</f>
        <v>117787.0968</v>
      </c>
    </row>
    <row r="711" customFormat="false" ht="12.75" hidden="false" customHeight="false" outlineLevel="0" collapsed="false">
      <c r="A711" s="5" t="n">
        <v>105</v>
      </c>
      <c r="B711" s="195" t="s">
        <v>116</v>
      </c>
      <c r="C711" s="196" t="s">
        <v>268</v>
      </c>
      <c r="D711" s="196" t="n">
        <f aca="false">SUM(C711*1)</f>
        <v>120000</v>
      </c>
      <c r="E711" s="197" t="n">
        <v>220.33</v>
      </c>
      <c r="F711" s="5" t="s">
        <v>59</v>
      </c>
      <c r="G711" s="198" t="n">
        <v>1.0179</v>
      </c>
      <c r="H711" s="196" t="n">
        <f aca="false">SUM(D711*G711)</f>
        <v>122148</v>
      </c>
      <c r="I711" s="198" t="n">
        <v>1.0242</v>
      </c>
      <c r="J711" s="196" t="n">
        <f aca="false">SUM(D711*I711)</f>
        <v>122904</v>
      </c>
    </row>
    <row r="712" customFormat="false" ht="12.75" hidden="false" customHeight="false" outlineLevel="0" collapsed="false">
      <c r="A712" s="5" t="n">
        <v>106</v>
      </c>
      <c r="B712" s="195" t="s">
        <v>116</v>
      </c>
      <c r="C712" s="196" t="s">
        <v>268</v>
      </c>
      <c r="D712" s="196" t="n">
        <f aca="false">SUM(C712*1)</f>
        <v>120000</v>
      </c>
      <c r="E712" s="197" t="n">
        <v>220.33</v>
      </c>
      <c r="F712" s="5" t="s">
        <v>59</v>
      </c>
      <c r="G712" s="198" t="n">
        <v>1.0179</v>
      </c>
      <c r="H712" s="196" t="n">
        <f aca="false">SUM(D712*G712)</f>
        <v>122148</v>
      </c>
      <c r="I712" s="198" t="n">
        <v>1.0242</v>
      </c>
      <c r="J712" s="196" t="n">
        <f aca="false">SUM(D712*I712)</f>
        <v>122904</v>
      </c>
    </row>
    <row r="713" customFormat="false" ht="12.75" hidden="false" customHeight="false" outlineLevel="0" collapsed="false">
      <c r="A713" s="5" t="n">
        <v>107</v>
      </c>
      <c r="B713" s="195" t="s">
        <v>116</v>
      </c>
      <c r="C713" s="196" t="s">
        <v>268</v>
      </c>
      <c r="D713" s="196" t="n">
        <f aca="false">SUM(C713*1)</f>
        <v>120000</v>
      </c>
      <c r="E713" s="197" t="n">
        <v>220.33</v>
      </c>
      <c r="F713" s="5" t="s">
        <v>59</v>
      </c>
      <c r="G713" s="198" t="n">
        <v>1.0179</v>
      </c>
      <c r="H713" s="196" t="n">
        <f aca="false">SUM(D713*G713)</f>
        <v>122148</v>
      </c>
      <c r="I713" s="198" t="n">
        <v>1.0242</v>
      </c>
      <c r="J713" s="196" t="n">
        <f aca="false">SUM(D713*I713)</f>
        <v>122904</v>
      </c>
    </row>
    <row r="714" customFormat="false" ht="12.75" hidden="false" customHeight="false" outlineLevel="0" collapsed="false">
      <c r="A714" s="5" t="n">
        <v>108</v>
      </c>
      <c r="B714" s="195" t="s">
        <v>116</v>
      </c>
      <c r="C714" s="196" t="s">
        <v>268</v>
      </c>
      <c r="D714" s="196" t="n">
        <f aca="false">SUM(C714*1)</f>
        <v>120000</v>
      </c>
      <c r="E714" s="197" t="n">
        <v>220.33</v>
      </c>
      <c r="F714" s="5" t="s">
        <v>59</v>
      </c>
      <c r="G714" s="198" t="n">
        <v>1.0179</v>
      </c>
      <c r="H714" s="196" t="n">
        <f aca="false">SUM(D714*G714)</f>
        <v>122148</v>
      </c>
      <c r="I714" s="198" t="n">
        <v>1.0242</v>
      </c>
      <c r="J714" s="196" t="n">
        <f aca="false">SUM(D714*I714)</f>
        <v>122904</v>
      </c>
    </row>
    <row r="715" customFormat="false" ht="12.75" hidden="false" customHeight="false" outlineLevel="0" collapsed="false">
      <c r="A715" s="5" t="n">
        <v>109</v>
      </c>
      <c r="B715" s="195" t="s">
        <v>116</v>
      </c>
      <c r="C715" s="196" t="s">
        <v>268</v>
      </c>
      <c r="D715" s="196" t="n">
        <f aca="false">SUM(C715*1)</f>
        <v>120000</v>
      </c>
      <c r="E715" s="197" t="n">
        <v>220.33</v>
      </c>
      <c r="F715" s="5" t="s">
        <v>59</v>
      </c>
      <c r="G715" s="198" t="n">
        <v>1.0179</v>
      </c>
      <c r="H715" s="196" t="n">
        <f aca="false">SUM(D715*G715)</f>
        <v>122148</v>
      </c>
      <c r="I715" s="198" t="n">
        <v>1.0242</v>
      </c>
      <c r="J715" s="196" t="n">
        <f aca="false">SUM(D715*I715)</f>
        <v>122904</v>
      </c>
    </row>
    <row r="716" customFormat="false" ht="12.75" hidden="false" customHeight="false" outlineLevel="0" collapsed="false">
      <c r="A716" s="5" t="n">
        <v>110</v>
      </c>
      <c r="B716" s="195" t="s">
        <v>116</v>
      </c>
      <c r="C716" s="196" t="s">
        <v>268</v>
      </c>
      <c r="D716" s="196" t="n">
        <f aca="false">SUM(C716*1)</f>
        <v>120000</v>
      </c>
      <c r="E716" s="197" t="n">
        <v>220.33</v>
      </c>
      <c r="F716" s="5" t="s">
        <v>59</v>
      </c>
      <c r="G716" s="198" t="n">
        <v>1.0179</v>
      </c>
      <c r="H716" s="196" t="n">
        <f aca="false">SUM(D716*G716)</f>
        <v>122148</v>
      </c>
      <c r="I716" s="198" t="n">
        <v>1.0242</v>
      </c>
      <c r="J716" s="196" t="n">
        <f aca="false">SUM(D716*I716)</f>
        <v>122904</v>
      </c>
    </row>
    <row r="717" customFormat="false" ht="12.75" hidden="false" customHeight="false" outlineLevel="0" collapsed="false">
      <c r="A717" s="5" t="n">
        <v>111</v>
      </c>
      <c r="B717" s="195" t="s">
        <v>116</v>
      </c>
      <c r="C717" s="196" t="s">
        <v>405</v>
      </c>
      <c r="D717" s="196" t="n">
        <f aca="false">SUM(C717*1)</f>
        <v>124999.92</v>
      </c>
      <c r="E717" s="197" t="n">
        <v>220.33</v>
      </c>
      <c r="F717" s="5" t="s">
        <v>59</v>
      </c>
      <c r="G717" s="198" t="n">
        <v>1.0179</v>
      </c>
      <c r="H717" s="196" t="n">
        <f aca="false">SUM(D717*G717)</f>
        <v>127237.418568</v>
      </c>
      <c r="I717" s="198" t="n">
        <v>1.0242</v>
      </c>
      <c r="J717" s="196" t="n">
        <f aca="false">SUM(D717*I717)</f>
        <v>128024.918064</v>
      </c>
    </row>
    <row r="718" customFormat="false" ht="12.75" hidden="false" customHeight="false" outlineLevel="0" collapsed="false">
      <c r="A718" s="5" t="n">
        <v>112</v>
      </c>
      <c r="B718" s="195" t="s">
        <v>116</v>
      </c>
      <c r="C718" s="196" t="s">
        <v>271</v>
      </c>
      <c r="D718" s="196" t="n">
        <f aca="false">SUM(C718*1)</f>
        <v>125000</v>
      </c>
      <c r="E718" s="197" t="n">
        <v>220.33</v>
      </c>
      <c r="F718" s="5" t="s">
        <v>59</v>
      </c>
      <c r="G718" s="198" t="n">
        <v>1.0179</v>
      </c>
      <c r="H718" s="196" t="n">
        <f aca="false">SUM(D718*G718)</f>
        <v>127237.5</v>
      </c>
      <c r="I718" s="198" t="n">
        <v>1.0242</v>
      </c>
      <c r="J718" s="196" t="n">
        <f aca="false">SUM(D718*I718)</f>
        <v>128025</v>
      </c>
    </row>
    <row r="719" customFormat="false" ht="12.75" hidden="false" customHeight="false" outlineLevel="0" collapsed="false">
      <c r="A719" s="5" t="n">
        <v>113</v>
      </c>
      <c r="B719" s="195" t="s">
        <v>116</v>
      </c>
      <c r="C719" s="196" t="s">
        <v>271</v>
      </c>
      <c r="D719" s="196" t="n">
        <f aca="false">SUM(C719*1)</f>
        <v>125000</v>
      </c>
      <c r="E719" s="197" t="n">
        <v>220.33</v>
      </c>
      <c r="F719" s="5" t="s">
        <v>59</v>
      </c>
      <c r="G719" s="198" t="n">
        <v>1.0179</v>
      </c>
      <c r="H719" s="196" t="n">
        <f aca="false">SUM(D719*G719)</f>
        <v>127237.5</v>
      </c>
      <c r="I719" s="198" t="n">
        <v>1.0242</v>
      </c>
      <c r="J719" s="196" t="n">
        <f aca="false">SUM(D719*I719)</f>
        <v>128025</v>
      </c>
    </row>
    <row r="720" customFormat="false" ht="12.75" hidden="false" customHeight="false" outlineLevel="0" collapsed="false">
      <c r="A720" s="5" t="n">
        <v>114</v>
      </c>
      <c r="B720" s="195" t="s">
        <v>116</v>
      </c>
      <c r="C720" s="196" t="s">
        <v>406</v>
      </c>
      <c r="D720" s="196" t="n">
        <f aca="false">SUM(C720*1)</f>
        <v>125004</v>
      </c>
      <c r="E720" s="197" t="n">
        <v>220.33</v>
      </c>
      <c r="F720" s="5" t="s">
        <v>59</v>
      </c>
      <c r="G720" s="198" t="n">
        <v>1.0179</v>
      </c>
      <c r="H720" s="196" t="n">
        <f aca="false">SUM(D720*G720)</f>
        <v>127241.5716</v>
      </c>
      <c r="I720" s="198" t="n">
        <v>1.0242</v>
      </c>
      <c r="J720" s="196" t="n">
        <f aca="false">SUM(D720*I720)</f>
        <v>128029.0968</v>
      </c>
    </row>
    <row r="721" customFormat="false" ht="12.75" hidden="false" customHeight="false" outlineLevel="0" collapsed="false">
      <c r="A721" s="5" t="n">
        <v>115</v>
      </c>
      <c r="B721" s="195" t="s">
        <v>116</v>
      </c>
      <c r="C721" s="196" t="s">
        <v>406</v>
      </c>
      <c r="D721" s="196" t="n">
        <f aca="false">SUM(C721*1)</f>
        <v>125004</v>
      </c>
      <c r="E721" s="197" t="n">
        <v>220.33</v>
      </c>
      <c r="F721" s="5" t="s">
        <v>59</v>
      </c>
      <c r="G721" s="198" t="n">
        <v>1.0179</v>
      </c>
      <c r="H721" s="196" t="n">
        <f aca="false">SUM(D721*G721)</f>
        <v>127241.5716</v>
      </c>
      <c r="I721" s="198" t="n">
        <v>1.0242</v>
      </c>
      <c r="J721" s="196" t="n">
        <f aca="false">SUM(D721*I721)</f>
        <v>128029.0968</v>
      </c>
    </row>
    <row r="722" customFormat="false" ht="12.75" hidden="false" customHeight="false" outlineLevel="0" collapsed="false">
      <c r="A722" s="5" t="n">
        <v>116</v>
      </c>
      <c r="B722" s="195" t="s">
        <v>116</v>
      </c>
      <c r="C722" s="196" t="s">
        <v>406</v>
      </c>
      <c r="D722" s="196" t="n">
        <f aca="false">SUM(C722*1)</f>
        <v>125004</v>
      </c>
      <c r="E722" s="197" t="n">
        <v>220.33</v>
      </c>
      <c r="F722" s="5" t="s">
        <v>59</v>
      </c>
      <c r="G722" s="198" t="n">
        <v>1.0179</v>
      </c>
      <c r="H722" s="196" t="n">
        <f aca="false">SUM(D722*G722)</f>
        <v>127241.5716</v>
      </c>
      <c r="I722" s="198" t="n">
        <v>1.0242</v>
      </c>
      <c r="J722" s="196" t="n">
        <f aca="false">SUM(D722*I722)</f>
        <v>128029.0968</v>
      </c>
    </row>
    <row r="723" customFormat="false" ht="12.75" hidden="false" customHeight="false" outlineLevel="0" collapsed="false">
      <c r="A723" s="5" t="n">
        <v>117</v>
      </c>
      <c r="B723" s="195" t="s">
        <v>116</v>
      </c>
      <c r="C723" s="196" t="s">
        <v>406</v>
      </c>
      <c r="D723" s="196" t="n">
        <f aca="false">SUM(C723*1)</f>
        <v>125004</v>
      </c>
      <c r="E723" s="197" t="n">
        <v>220.33</v>
      </c>
      <c r="F723" s="5" t="s">
        <v>59</v>
      </c>
      <c r="G723" s="198" t="n">
        <v>1.0179</v>
      </c>
      <c r="H723" s="196" t="n">
        <f aca="false">SUM(D723*G723)</f>
        <v>127241.5716</v>
      </c>
      <c r="I723" s="198" t="n">
        <v>1.0242</v>
      </c>
      <c r="J723" s="196" t="n">
        <f aca="false">SUM(D723*I723)</f>
        <v>128029.0968</v>
      </c>
    </row>
    <row r="724" customFormat="false" ht="12.75" hidden="false" customHeight="false" outlineLevel="0" collapsed="false">
      <c r="A724" s="5" t="n">
        <v>118</v>
      </c>
      <c r="B724" s="195" t="s">
        <v>116</v>
      </c>
      <c r="C724" s="196" t="s">
        <v>406</v>
      </c>
      <c r="D724" s="196" t="n">
        <f aca="false">SUM(C724*1)</f>
        <v>125004</v>
      </c>
      <c r="E724" s="197" t="n">
        <v>220.33</v>
      </c>
      <c r="F724" s="5" t="s">
        <v>59</v>
      </c>
      <c r="G724" s="198" t="n">
        <v>1.0179</v>
      </c>
      <c r="H724" s="196" t="n">
        <f aca="false">SUM(D724*G724)</f>
        <v>127241.5716</v>
      </c>
      <c r="I724" s="198" t="n">
        <v>1.0242</v>
      </c>
      <c r="J724" s="196" t="n">
        <f aca="false">SUM(D724*I724)</f>
        <v>128029.0968</v>
      </c>
    </row>
    <row r="725" customFormat="false" ht="12.75" hidden="false" customHeight="false" outlineLevel="0" collapsed="false">
      <c r="A725" s="5" t="n">
        <v>119</v>
      </c>
      <c r="B725" s="195" t="s">
        <v>116</v>
      </c>
      <c r="C725" s="196" t="s">
        <v>406</v>
      </c>
      <c r="D725" s="196" t="n">
        <f aca="false">SUM(C725*1)</f>
        <v>125004</v>
      </c>
      <c r="E725" s="197" t="n">
        <v>220.33</v>
      </c>
      <c r="F725" s="5" t="s">
        <v>59</v>
      </c>
      <c r="G725" s="198" t="n">
        <v>1.0179</v>
      </c>
      <c r="H725" s="196" t="n">
        <f aca="false">SUM(D725*G725)</f>
        <v>127241.5716</v>
      </c>
      <c r="I725" s="198" t="n">
        <v>1.0242</v>
      </c>
      <c r="J725" s="196" t="n">
        <f aca="false">SUM(D725*I725)</f>
        <v>128029.0968</v>
      </c>
    </row>
    <row r="726" customFormat="false" ht="12.75" hidden="false" customHeight="false" outlineLevel="0" collapsed="false">
      <c r="A726" s="5" t="n">
        <v>120</v>
      </c>
      <c r="B726" s="195" t="s">
        <v>116</v>
      </c>
      <c r="C726" s="196" t="s">
        <v>407</v>
      </c>
      <c r="D726" s="196" t="n">
        <f aca="false">SUM(C726*1)</f>
        <v>125976</v>
      </c>
      <c r="E726" s="197" t="n">
        <v>220.33</v>
      </c>
      <c r="F726" s="5" t="s">
        <v>59</v>
      </c>
      <c r="G726" s="198" t="n">
        <v>1.0179</v>
      </c>
      <c r="H726" s="196" t="n">
        <f aca="false">SUM(D726*G726)</f>
        <v>128230.9704</v>
      </c>
      <c r="I726" s="198" t="n">
        <v>1.0242</v>
      </c>
      <c r="J726" s="196" t="n">
        <f aca="false">SUM(D726*I726)</f>
        <v>129024.6192</v>
      </c>
    </row>
    <row r="727" customFormat="false" ht="12.75" hidden="false" customHeight="false" outlineLevel="0" collapsed="false">
      <c r="A727" s="5" t="n">
        <v>121</v>
      </c>
      <c r="B727" s="195" t="s">
        <v>116</v>
      </c>
      <c r="C727" s="196" t="s">
        <v>273</v>
      </c>
      <c r="D727" s="196" t="n">
        <f aca="false">SUM(C727*1)</f>
        <v>130000</v>
      </c>
      <c r="E727" s="197" t="n">
        <v>220.33</v>
      </c>
      <c r="F727" s="5" t="s">
        <v>59</v>
      </c>
      <c r="G727" s="198" t="n">
        <v>1.0179</v>
      </c>
      <c r="H727" s="196" t="n">
        <f aca="false">SUM(D727*G727)</f>
        <v>132327</v>
      </c>
      <c r="I727" s="198" t="n">
        <v>1.0242</v>
      </c>
      <c r="J727" s="196" t="n">
        <f aca="false">SUM(D727*I727)</f>
        <v>133146</v>
      </c>
    </row>
    <row r="728" customFormat="false" ht="12.75" hidden="false" customHeight="false" outlineLevel="0" collapsed="false">
      <c r="A728" s="5" t="n">
        <v>122</v>
      </c>
      <c r="B728" s="195" t="s">
        <v>116</v>
      </c>
      <c r="C728" s="196" t="s">
        <v>408</v>
      </c>
      <c r="D728" s="196" t="n">
        <f aca="false">SUM(C728*1)</f>
        <v>130008</v>
      </c>
      <c r="E728" s="197" t="n">
        <v>220.33</v>
      </c>
      <c r="F728" s="5" t="s">
        <v>59</v>
      </c>
      <c r="G728" s="198" t="n">
        <v>1.0179</v>
      </c>
      <c r="H728" s="196" t="n">
        <f aca="false">SUM(D728*G728)</f>
        <v>132335.1432</v>
      </c>
      <c r="I728" s="198" t="n">
        <v>1.0242</v>
      </c>
      <c r="J728" s="196" t="n">
        <f aca="false">SUM(D728*I728)</f>
        <v>133154.1936</v>
      </c>
    </row>
    <row r="729" customFormat="false" ht="12.75" hidden="false" customHeight="false" outlineLevel="0" collapsed="false">
      <c r="A729" s="5" t="n">
        <v>123</v>
      </c>
      <c r="B729" s="195" t="s">
        <v>116</v>
      </c>
      <c r="C729" s="196" t="s">
        <v>275</v>
      </c>
      <c r="D729" s="196" t="n">
        <f aca="false">SUM(C729*1)</f>
        <v>135000</v>
      </c>
      <c r="E729" s="197" t="n">
        <v>220.33</v>
      </c>
      <c r="F729" s="5" t="s">
        <v>59</v>
      </c>
      <c r="G729" s="198" t="n">
        <v>1.0179</v>
      </c>
      <c r="H729" s="196" t="n">
        <f aca="false">SUM(D729*G729)</f>
        <v>137416.5</v>
      </c>
      <c r="I729" s="198" t="n">
        <v>1.0242</v>
      </c>
      <c r="J729" s="196" t="n">
        <f aca="false">SUM(D729*I729)</f>
        <v>138267</v>
      </c>
    </row>
    <row r="730" customFormat="false" ht="12.75" hidden="false" customHeight="false" outlineLevel="0" collapsed="false">
      <c r="A730" s="5" t="n">
        <v>124</v>
      </c>
      <c r="B730" s="195" t="s">
        <v>116</v>
      </c>
      <c r="C730" s="196" t="s">
        <v>275</v>
      </c>
      <c r="D730" s="196" t="n">
        <f aca="false">SUM(C730*1)</f>
        <v>135000</v>
      </c>
      <c r="E730" s="197" t="n">
        <v>220.33</v>
      </c>
      <c r="F730" s="5" t="s">
        <v>59</v>
      </c>
      <c r="G730" s="198" t="n">
        <v>1.0179</v>
      </c>
      <c r="H730" s="196" t="n">
        <f aca="false">SUM(D730*G730)</f>
        <v>137416.5</v>
      </c>
      <c r="I730" s="198" t="n">
        <v>1.0242</v>
      </c>
      <c r="J730" s="196" t="n">
        <f aca="false">SUM(D730*I730)</f>
        <v>138267</v>
      </c>
    </row>
    <row r="731" customFormat="false" ht="12.75" hidden="false" customHeight="false" outlineLevel="0" collapsed="false">
      <c r="A731" s="5" t="n">
        <v>125</v>
      </c>
      <c r="B731" s="195" t="s">
        <v>116</v>
      </c>
      <c r="C731" s="196" t="s">
        <v>275</v>
      </c>
      <c r="D731" s="196" t="n">
        <f aca="false">SUM(C731*1)</f>
        <v>135000</v>
      </c>
      <c r="E731" s="197" t="n">
        <v>220.33</v>
      </c>
      <c r="F731" s="5" t="s">
        <v>59</v>
      </c>
      <c r="G731" s="198" t="n">
        <v>1.0179</v>
      </c>
      <c r="H731" s="196" t="n">
        <f aca="false">SUM(D731*G731)</f>
        <v>137416.5</v>
      </c>
      <c r="I731" s="198" t="n">
        <v>1.0242</v>
      </c>
      <c r="J731" s="196" t="n">
        <f aca="false">SUM(D731*I731)</f>
        <v>138267</v>
      </c>
    </row>
    <row r="732" customFormat="false" ht="12.75" hidden="false" customHeight="false" outlineLevel="0" collapsed="false">
      <c r="A732" s="5" t="n">
        <v>126</v>
      </c>
      <c r="B732" s="195" t="s">
        <v>116</v>
      </c>
      <c r="C732" s="196" t="s">
        <v>409</v>
      </c>
      <c r="D732" s="196" t="n">
        <f aca="false">SUM(C732*1)</f>
        <v>137610</v>
      </c>
      <c r="E732" s="197" t="n">
        <v>220.33</v>
      </c>
      <c r="F732" s="5" t="s">
        <v>59</v>
      </c>
      <c r="G732" s="198" t="n">
        <v>1.0179</v>
      </c>
      <c r="H732" s="196" t="n">
        <f aca="false">SUM(D732*G732)</f>
        <v>140073.219</v>
      </c>
      <c r="I732" s="198" t="n">
        <v>1.0242</v>
      </c>
      <c r="J732" s="196" t="n">
        <f aca="false">SUM(D732*I732)</f>
        <v>140940.162</v>
      </c>
    </row>
    <row r="733" customFormat="false" ht="12.75" hidden="false" customHeight="false" outlineLevel="0" collapsed="false">
      <c r="A733" s="5" t="n">
        <v>127</v>
      </c>
      <c r="B733" s="195" t="s">
        <v>116</v>
      </c>
      <c r="C733" s="196" t="s">
        <v>410</v>
      </c>
      <c r="D733" s="196" t="n">
        <f aca="false">SUM(C733*1)</f>
        <v>137704.04</v>
      </c>
      <c r="E733" s="197" t="n">
        <v>220.33</v>
      </c>
      <c r="F733" s="5" t="s">
        <v>59</v>
      </c>
      <c r="G733" s="198" t="n">
        <v>1.0179</v>
      </c>
      <c r="H733" s="196" t="n">
        <f aca="false">SUM(D733*G733)</f>
        <v>140168.942316</v>
      </c>
      <c r="I733" s="198" t="n">
        <v>1.0242</v>
      </c>
      <c r="J733" s="196" t="n">
        <f aca="false">SUM(D733*I733)</f>
        <v>141036.477768</v>
      </c>
    </row>
    <row r="734" customFormat="false" ht="12.75" hidden="false" customHeight="false" outlineLevel="0" collapsed="false">
      <c r="A734" s="5" t="n">
        <v>128</v>
      </c>
      <c r="B734" s="195" t="s">
        <v>116</v>
      </c>
      <c r="C734" s="196" t="s">
        <v>411</v>
      </c>
      <c r="D734" s="196" t="n">
        <f aca="false">SUM(C734*1)</f>
        <v>140000</v>
      </c>
      <c r="E734" s="197" t="n">
        <v>220.33</v>
      </c>
      <c r="F734" s="5" t="s">
        <v>59</v>
      </c>
      <c r="G734" s="198" t="n">
        <v>1.0179</v>
      </c>
      <c r="H734" s="196" t="n">
        <f aca="false">SUM(D734*G734)</f>
        <v>142506</v>
      </c>
      <c r="I734" s="198" t="n">
        <v>1.0242</v>
      </c>
      <c r="J734" s="196" t="n">
        <f aca="false">SUM(D734*I734)</f>
        <v>143388</v>
      </c>
    </row>
    <row r="735" customFormat="false" ht="12.75" hidden="false" customHeight="false" outlineLevel="0" collapsed="false">
      <c r="A735" s="5" t="n">
        <v>129</v>
      </c>
      <c r="B735" s="195" t="s">
        <v>116</v>
      </c>
      <c r="C735" s="196" t="s">
        <v>411</v>
      </c>
      <c r="D735" s="196" t="n">
        <f aca="false">SUM(C735*1)</f>
        <v>140000</v>
      </c>
      <c r="E735" s="197" t="n">
        <v>220.33</v>
      </c>
      <c r="F735" s="5" t="s">
        <v>59</v>
      </c>
      <c r="G735" s="198" t="n">
        <v>1.0179</v>
      </c>
      <c r="H735" s="196" t="n">
        <f aca="false">SUM(D735*G735)</f>
        <v>142506</v>
      </c>
      <c r="I735" s="198" t="n">
        <v>1.0242</v>
      </c>
      <c r="J735" s="196" t="n">
        <f aca="false">SUM(D735*I735)</f>
        <v>143388</v>
      </c>
    </row>
    <row r="736" customFormat="false" ht="12.75" hidden="false" customHeight="false" outlineLevel="0" collapsed="false">
      <c r="A736" s="5" t="n">
        <v>130</v>
      </c>
      <c r="B736" s="195" t="s">
        <v>116</v>
      </c>
      <c r="C736" s="196" t="s">
        <v>412</v>
      </c>
      <c r="D736" s="196" t="n">
        <f aca="false">SUM(C736*1)</f>
        <v>140004</v>
      </c>
      <c r="E736" s="197" t="n">
        <v>220.33</v>
      </c>
      <c r="F736" s="5" t="s">
        <v>59</v>
      </c>
      <c r="G736" s="198" t="n">
        <v>1.0179</v>
      </c>
      <c r="H736" s="196" t="n">
        <f aca="false">SUM(D736*G736)</f>
        <v>142510.0716</v>
      </c>
      <c r="I736" s="198" t="n">
        <v>1.0242</v>
      </c>
      <c r="J736" s="196" t="n">
        <f aca="false">SUM(D736*I736)</f>
        <v>143392.0968</v>
      </c>
    </row>
    <row r="737" customFormat="false" ht="12.75" hidden="false" customHeight="false" outlineLevel="0" collapsed="false">
      <c r="A737" s="5" t="n">
        <v>131</v>
      </c>
      <c r="B737" s="195" t="s">
        <v>116</v>
      </c>
      <c r="C737" s="196" t="s">
        <v>413</v>
      </c>
      <c r="D737" s="196" t="n">
        <f aca="false">SUM(C737*1)</f>
        <v>142000</v>
      </c>
      <c r="E737" s="197" t="n">
        <v>220.33</v>
      </c>
      <c r="F737" s="5" t="s">
        <v>59</v>
      </c>
      <c r="G737" s="198" t="n">
        <v>1.0179</v>
      </c>
      <c r="H737" s="196" t="n">
        <f aca="false">SUM(D737*G737)</f>
        <v>144541.8</v>
      </c>
      <c r="I737" s="198" t="n">
        <v>1.0242</v>
      </c>
      <c r="J737" s="196" t="n">
        <f aca="false">SUM(D737*I737)</f>
        <v>145436.4</v>
      </c>
    </row>
    <row r="738" customFormat="false" ht="12.75" hidden="false" customHeight="false" outlineLevel="0" collapsed="false">
      <c r="A738" s="5" t="n">
        <v>132</v>
      </c>
      <c r="B738" s="195" t="s">
        <v>116</v>
      </c>
      <c r="C738" s="196" t="s">
        <v>278</v>
      </c>
      <c r="D738" s="196" t="n">
        <f aca="false">SUM(C738*1)</f>
        <v>145000</v>
      </c>
      <c r="E738" s="197" t="n">
        <v>220.33</v>
      </c>
      <c r="F738" s="5" t="s">
        <v>59</v>
      </c>
      <c r="G738" s="198" t="n">
        <v>1.0179</v>
      </c>
      <c r="H738" s="196" t="n">
        <f aca="false">SUM(D738*G738)</f>
        <v>147595.5</v>
      </c>
      <c r="I738" s="198" t="n">
        <v>1.0242</v>
      </c>
      <c r="J738" s="196" t="n">
        <f aca="false">SUM(D738*I738)</f>
        <v>148509</v>
      </c>
    </row>
    <row r="739" customFormat="false" ht="12.75" hidden="false" customHeight="false" outlineLevel="0" collapsed="false">
      <c r="A739" s="5" t="n">
        <v>133</v>
      </c>
      <c r="B739" s="195" t="s">
        <v>116</v>
      </c>
      <c r="C739" s="196" t="s">
        <v>278</v>
      </c>
      <c r="D739" s="196" t="n">
        <f aca="false">SUM(C739*1)</f>
        <v>145000</v>
      </c>
      <c r="E739" s="197" t="n">
        <v>220.33</v>
      </c>
      <c r="F739" s="5" t="s">
        <v>59</v>
      </c>
      <c r="G739" s="198" t="n">
        <v>1.0179</v>
      </c>
      <c r="H739" s="196" t="n">
        <f aca="false">SUM(D739*G739)</f>
        <v>147595.5</v>
      </c>
      <c r="I739" s="198" t="n">
        <v>1.0242</v>
      </c>
      <c r="J739" s="196" t="n">
        <f aca="false">SUM(D739*I739)</f>
        <v>148509</v>
      </c>
    </row>
    <row r="740" customFormat="false" ht="12.75" hidden="false" customHeight="false" outlineLevel="0" collapsed="false">
      <c r="A740" s="5" t="n">
        <v>134</v>
      </c>
      <c r="B740" s="195" t="s">
        <v>116</v>
      </c>
      <c r="C740" s="196" t="s">
        <v>414</v>
      </c>
      <c r="D740" s="196" t="n">
        <f aca="false">SUM(C740*1)</f>
        <v>148000</v>
      </c>
      <c r="E740" s="197" t="n">
        <v>220.33</v>
      </c>
      <c r="F740" s="5" t="s">
        <v>59</v>
      </c>
      <c r="G740" s="198" t="n">
        <v>1.0179</v>
      </c>
      <c r="H740" s="196" t="n">
        <f aca="false">SUM(D740*G740)</f>
        <v>150649.2</v>
      </c>
      <c r="I740" s="198" t="n">
        <v>1.0242</v>
      </c>
      <c r="J740" s="196" t="n">
        <f aca="false">SUM(D740*I740)</f>
        <v>151581.6</v>
      </c>
    </row>
    <row r="741" customFormat="false" ht="12.75" hidden="false" customHeight="false" outlineLevel="0" collapsed="false">
      <c r="A741" s="5" t="n">
        <v>135</v>
      </c>
      <c r="B741" s="195" t="s">
        <v>116</v>
      </c>
      <c r="C741" s="196" t="s">
        <v>279</v>
      </c>
      <c r="D741" s="196" t="n">
        <f aca="false">SUM(C741*1)</f>
        <v>150000</v>
      </c>
      <c r="E741" s="197" t="n">
        <v>220.33</v>
      </c>
      <c r="F741" s="5" t="s">
        <v>59</v>
      </c>
      <c r="G741" s="198" t="n">
        <v>1.0196</v>
      </c>
      <c r="H741" s="196" t="n">
        <f aca="false">SUM(D741*G741)</f>
        <v>152940</v>
      </c>
      <c r="I741" s="198" t="n">
        <v>1.0259</v>
      </c>
      <c r="J741" s="196" t="n">
        <f aca="false">SUM(D741*I741)</f>
        <v>153885</v>
      </c>
    </row>
    <row r="742" customFormat="false" ht="12.75" hidden="false" customHeight="false" outlineLevel="0" collapsed="false">
      <c r="A742" s="5" t="n">
        <v>136</v>
      </c>
      <c r="B742" s="195" t="s">
        <v>116</v>
      </c>
      <c r="C742" s="196" t="s">
        <v>279</v>
      </c>
      <c r="D742" s="196" t="n">
        <f aca="false">SUM(C742*1)</f>
        <v>150000</v>
      </c>
      <c r="E742" s="197" t="n">
        <v>220.33</v>
      </c>
      <c r="F742" s="5" t="s">
        <v>59</v>
      </c>
      <c r="G742" s="198" t="n">
        <v>1.0196</v>
      </c>
      <c r="H742" s="196" t="n">
        <f aca="false">SUM(D742*G742)</f>
        <v>152940</v>
      </c>
      <c r="I742" s="198" t="n">
        <v>1.0259</v>
      </c>
      <c r="J742" s="196" t="n">
        <f aca="false">SUM(D742*I742)</f>
        <v>153885</v>
      </c>
    </row>
    <row r="743" customFormat="false" ht="12.75" hidden="false" customHeight="false" outlineLevel="0" collapsed="false">
      <c r="A743" s="5" t="n">
        <v>137</v>
      </c>
      <c r="B743" s="195" t="s">
        <v>116</v>
      </c>
      <c r="C743" s="196" t="s">
        <v>279</v>
      </c>
      <c r="D743" s="196" t="n">
        <f aca="false">SUM(C743*1)</f>
        <v>150000</v>
      </c>
      <c r="E743" s="197" t="n">
        <v>220.33</v>
      </c>
      <c r="F743" s="5" t="s">
        <v>59</v>
      </c>
      <c r="G743" s="198" t="n">
        <v>1.0196</v>
      </c>
      <c r="H743" s="196" t="n">
        <f aca="false">SUM(D743*G743)</f>
        <v>152940</v>
      </c>
      <c r="I743" s="198" t="n">
        <v>1.0259</v>
      </c>
      <c r="J743" s="196" t="n">
        <f aca="false">SUM(D743*I743)</f>
        <v>153885</v>
      </c>
    </row>
    <row r="744" customFormat="false" ht="12.75" hidden="false" customHeight="false" outlineLevel="0" collapsed="false">
      <c r="A744" s="5" t="n">
        <v>138</v>
      </c>
      <c r="B744" s="195" t="s">
        <v>116</v>
      </c>
      <c r="C744" s="196" t="s">
        <v>279</v>
      </c>
      <c r="D744" s="196" t="n">
        <f aca="false">SUM(C744*1)</f>
        <v>150000</v>
      </c>
      <c r="E744" s="197" t="n">
        <v>220.33</v>
      </c>
      <c r="F744" s="5" t="s">
        <v>59</v>
      </c>
      <c r="G744" s="198" t="n">
        <v>1.0196</v>
      </c>
      <c r="H744" s="196" t="n">
        <f aca="false">SUM(D744*G744)</f>
        <v>152940</v>
      </c>
      <c r="I744" s="198" t="n">
        <v>1.0259</v>
      </c>
      <c r="J744" s="196" t="n">
        <f aca="false">SUM(D744*I744)</f>
        <v>153885</v>
      </c>
    </row>
    <row r="745" customFormat="false" ht="12.75" hidden="false" customHeight="false" outlineLevel="0" collapsed="false">
      <c r="A745" s="5" t="n">
        <v>139</v>
      </c>
      <c r="B745" s="195" t="s">
        <v>116</v>
      </c>
      <c r="C745" s="196" t="s">
        <v>279</v>
      </c>
      <c r="D745" s="196" t="n">
        <f aca="false">SUM(C745*1)</f>
        <v>150000</v>
      </c>
      <c r="E745" s="197" t="n">
        <v>220.33</v>
      </c>
      <c r="F745" s="5" t="s">
        <v>59</v>
      </c>
      <c r="G745" s="198" t="n">
        <v>1.0196</v>
      </c>
      <c r="H745" s="196" t="n">
        <f aca="false">SUM(D745*G745)</f>
        <v>152940</v>
      </c>
      <c r="I745" s="198" t="n">
        <v>1.0259</v>
      </c>
      <c r="J745" s="196" t="n">
        <f aca="false">SUM(D745*I745)</f>
        <v>153885</v>
      </c>
    </row>
    <row r="746" customFormat="false" ht="12.75" hidden="false" customHeight="false" outlineLevel="0" collapsed="false">
      <c r="A746" s="5" t="n">
        <v>140</v>
      </c>
      <c r="B746" s="195" t="s">
        <v>116</v>
      </c>
      <c r="C746" s="196" t="s">
        <v>279</v>
      </c>
      <c r="D746" s="196" t="n">
        <f aca="false">SUM(C746*1)</f>
        <v>150000</v>
      </c>
      <c r="E746" s="197" t="n">
        <v>220.33</v>
      </c>
      <c r="F746" s="5" t="s">
        <v>59</v>
      </c>
      <c r="G746" s="198" t="n">
        <v>1.0196</v>
      </c>
      <c r="H746" s="196" t="n">
        <f aca="false">SUM(D746*G746)</f>
        <v>152940</v>
      </c>
      <c r="I746" s="198" t="n">
        <v>1.0259</v>
      </c>
      <c r="J746" s="196" t="n">
        <f aca="false">SUM(D746*I746)</f>
        <v>153885</v>
      </c>
    </row>
    <row r="747" customFormat="false" ht="12.75" hidden="false" customHeight="false" outlineLevel="0" collapsed="false">
      <c r="A747" s="5" t="n">
        <v>141</v>
      </c>
      <c r="B747" s="195" t="s">
        <v>116</v>
      </c>
      <c r="C747" s="196" t="s">
        <v>279</v>
      </c>
      <c r="D747" s="196" t="n">
        <f aca="false">SUM(C747*1)</f>
        <v>150000</v>
      </c>
      <c r="E747" s="197" t="n">
        <v>220.33</v>
      </c>
      <c r="F747" s="5" t="s">
        <v>59</v>
      </c>
      <c r="G747" s="198" t="n">
        <v>1.0196</v>
      </c>
      <c r="H747" s="196" t="n">
        <f aca="false">SUM(D747*G747)</f>
        <v>152940</v>
      </c>
      <c r="I747" s="198" t="n">
        <v>1.0259</v>
      </c>
      <c r="J747" s="196" t="n">
        <f aca="false">SUM(D747*I747)</f>
        <v>153885</v>
      </c>
    </row>
    <row r="748" customFormat="false" ht="12.75" hidden="false" customHeight="false" outlineLevel="0" collapsed="false">
      <c r="A748" s="5" t="n">
        <v>142</v>
      </c>
      <c r="B748" s="195" t="s">
        <v>116</v>
      </c>
      <c r="C748" s="196" t="s">
        <v>279</v>
      </c>
      <c r="D748" s="196" t="n">
        <f aca="false">SUM(C748*1)</f>
        <v>150000</v>
      </c>
      <c r="E748" s="197" t="n">
        <v>220.33</v>
      </c>
      <c r="F748" s="5" t="s">
        <v>59</v>
      </c>
      <c r="G748" s="198" t="n">
        <v>1.0196</v>
      </c>
      <c r="H748" s="196" t="n">
        <f aca="false">SUM(D748*G748)</f>
        <v>152940</v>
      </c>
      <c r="I748" s="198" t="n">
        <v>1.0259</v>
      </c>
      <c r="J748" s="196" t="n">
        <f aca="false">SUM(D748*I748)</f>
        <v>153885</v>
      </c>
    </row>
    <row r="749" customFormat="false" ht="12.75" hidden="false" customHeight="false" outlineLevel="0" collapsed="false">
      <c r="A749" s="5" t="n">
        <v>143</v>
      </c>
      <c r="B749" s="195" t="s">
        <v>116</v>
      </c>
      <c r="C749" s="196" t="s">
        <v>279</v>
      </c>
      <c r="D749" s="196" t="n">
        <f aca="false">SUM(C749*1)</f>
        <v>150000</v>
      </c>
      <c r="E749" s="197" t="n">
        <v>220.33</v>
      </c>
      <c r="F749" s="5" t="s">
        <v>59</v>
      </c>
      <c r="G749" s="198" t="n">
        <v>1.0196</v>
      </c>
      <c r="H749" s="196" t="n">
        <f aca="false">SUM(D749*G749)</f>
        <v>152940</v>
      </c>
      <c r="I749" s="198" t="n">
        <v>1.0259</v>
      </c>
      <c r="J749" s="196" t="n">
        <f aca="false">SUM(D749*I749)</f>
        <v>153885</v>
      </c>
    </row>
    <row r="750" customFormat="false" ht="12.75" hidden="false" customHeight="false" outlineLevel="0" collapsed="false">
      <c r="A750" s="5" t="n">
        <v>144</v>
      </c>
      <c r="B750" s="195" t="s">
        <v>116</v>
      </c>
      <c r="C750" s="196" t="s">
        <v>279</v>
      </c>
      <c r="D750" s="196" t="n">
        <f aca="false">SUM(C750*1)</f>
        <v>150000</v>
      </c>
      <c r="E750" s="197" t="n">
        <v>220.33</v>
      </c>
      <c r="F750" s="5" t="s">
        <v>59</v>
      </c>
      <c r="G750" s="198" t="n">
        <v>1.0196</v>
      </c>
      <c r="H750" s="196" t="n">
        <f aca="false">SUM(D750*G750)</f>
        <v>152940</v>
      </c>
      <c r="I750" s="198" t="n">
        <v>1.0259</v>
      </c>
      <c r="J750" s="196" t="n">
        <f aca="false">SUM(D750*I750)</f>
        <v>153885</v>
      </c>
    </row>
    <row r="751" customFormat="false" ht="12.75" hidden="false" customHeight="false" outlineLevel="0" collapsed="false">
      <c r="A751" s="5" t="n">
        <v>145</v>
      </c>
      <c r="B751" s="195" t="s">
        <v>116</v>
      </c>
      <c r="C751" s="196" t="s">
        <v>280</v>
      </c>
      <c r="D751" s="196" t="n">
        <f aca="false">SUM(C751*1)</f>
        <v>155000</v>
      </c>
      <c r="E751" s="197" t="n">
        <v>220.33</v>
      </c>
      <c r="F751" s="5" t="s">
        <v>59</v>
      </c>
      <c r="G751" s="198" t="n">
        <v>1.0196</v>
      </c>
      <c r="H751" s="196" t="n">
        <f aca="false">SUM(D751*G751)</f>
        <v>158038</v>
      </c>
      <c r="I751" s="198" t="n">
        <v>1.0259</v>
      </c>
      <c r="J751" s="196" t="n">
        <f aca="false">SUM(D751*I751)</f>
        <v>159014.5</v>
      </c>
    </row>
    <row r="752" customFormat="false" ht="12.75" hidden="false" customHeight="false" outlineLevel="0" collapsed="false">
      <c r="A752" s="5" t="n">
        <v>146</v>
      </c>
      <c r="B752" s="195" t="s">
        <v>116</v>
      </c>
      <c r="C752" s="196" t="s">
        <v>280</v>
      </c>
      <c r="D752" s="196" t="n">
        <f aca="false">SUM(C752*1)</f>
        <v>155000</v>
      </c>
      <c r="E752" s="197" t="n">
        <v>220.33</v>
      </c>
      <c r="F752" s="5" t="s">
        <v>59</v>
      </c>
      <c r="G752" s="198" t="n">
        <v>1.0196</v>
      </c>
      <c r="H752" s="196" t="n">
        <f aca="false">SUM(D752*G752)</f>
        <v>158038</v>
      </c>
      <c r="I752" s="198" t="n">
        <v>1.0259</v>
      </c>
      <c r="J752" s="196" t="n">
        <f aca="false">SUM(D752*I752)</f>
        <v>159014.5</v>
      </c>
    </row>
    <row r="753" customFormat="false" ht="12.75" hidden="false" customHeight="false" outlineLevel="0" collapsed="false">
      <c r="A753" s="5" t="n">
        <v>147</v>
      </c>
      <c r="B753" s="195" t="s">
        <v>116</v>
      </c>
      <c r="C753" s="196" t="s">
        <v>415</v>
      </c>
      <c r="D753" s="196" t="n">
        <f aca="false">SUM(C753*1)</f>
        <v>155000.04</v>
      </c>
      <c r="E753" s="197" t="n">
        <v>220.33</v>
      </c>
      <c r="F753" s="5" t="s">
        <v>59</v>
      </c>
      <c r="G753" s="198" t="n">
        <v>1.0196</v>
      </c>
      <c r="H753" s="196" t="n">
        <f aca="false">SUM(D753*G753)</f>
        <v>158038.040784</v>
      </c>
      <c r="I753" s="198" t="n">
        <v>1.0259</v>
      </c>
      <c r="J753" s="196" t="n">
        <f aca="false">SUM(D753*I753)</f>
        <v>159014.541036</v>
      </c>
    </row>
    <row r="754" customFormat="false" ht="12.75" hidden="false" customHeight="false" outlineLevel="0" collapsed="false">
      <c r="A754" s="5" t="n">
        <v>148</v>
      </c>
      <c r="B754" s="195" t="s">
        <v>116</v>
      </c>
      <c r="C754" s="196" t="s">
        <v>282</v>
      </c>
      <c r="D754" s="196" t="n">
        <f aca="false">SUM(C754*1)</f>
        <v>160000</v>
      </c>
      <c r="E754" s="197" t="n">
        <v>220.33</v>
      </c>
      <c r="F754" s="5" t="s">
        <v>59</v>
      </c>
      <c r="G754" s="198" t="n">
        <v>1.0196</v>
      </c>
      <c r="H754" s="196" t="n">
        <f aca="false">SUM(D754*G754)</f>
        <v>163136</v>
      </c>
      <c r="I754" s="198" t="n">
        <v>1.0259</v>
      </c>
      <c r="J754" s="196" t="n">
        <f aca="false">SUM(D754*I754)</f>
        <v>164144</v>
      </c>
    </row>
    <row r="755" customFormat="false" ht="12.75" hidden="false" customHeight="false" outlineLevel="0" collapsed="false">
      <c r="A755" s="5" t="n">
        <v>149</v>
      </c>
      <c r="B755" s="195" t="s">
        <v>116</v>
      </c>
      <c r="C755" s="196" t="s">
        <v>282</v>
      </c>
      <c r="D755" s="196" t="n">
        <f aca="false">SUM(C755*1)</f>
        <v>160000</v>
      </c>
      <c r="E755" s="197" t="n">
        <v>220.33</v>
      </c>
      <c r="F755" s="5" t="s">
        <v>59</v>
      </c>
      <c r="G755" s="198" t="n">
        <v>1.0196</v>
      </c>
      <c r="H755" s="196" t="n">
        <f aca="false">SUM(D755*G755)</f>
        <v>163136</v>
      </c>
      <c r="I755" s="198" t="n">
        <v>1.0259</v>
      </c>
      <c r="J755" s="196" t="n">
        <f aca="false">SUM(D755*I755)</f>
        <v>164144</v>
      </c>
    </row>
    <row r="756" customFormat="false" ht="12.75" hidden="false" customHeight="false" outlineLevel="0" collapsed="false">
      <c r="A756" s="5" t="n">
        <v>150</v>
      </c>
      <c r="B756" s="195" t="s">
        <v>116</v>
      </c>
      <c r="C756" s="196" t="s">
        <v>282</v>
      </c>
      <c r="D756" s="196" t="n">
        <f aca="false">SUM(C756*1)</f>
        <v>160000</v>
      </c>
      <c r="E756" s="197" t="n">
        <v>220.33</v>
      </c>
      <c r="F756" s="5" t="s">
        <v>59</v>
      </c>
      <c r="G756" s="198" t="n">
        <v>1.0196</v>
      </c>
      <c r="H756" s="196" t="n">
        <f aca="false">SUM(D756*G756)</f>
        <v>163136</v>
      </c>
      <c r="I756" s="198" t="n">
        <v>1.0259</v>
      </c>
      <c r="J756" s="196" t="n">
        <f aca="false">SUM(D756*I756)</f>
        <v>164144</v>
      </c>
    </row>
    <row r="757" customFormat="false" ht="12.75" hidden="false" customHeight="false" outlineLevel="0" collapsed="false">
      <c r="A757" s="5" t="n">
        <v>151</v>
      </c>
      <c r="B757" s="195" t="s">
        <v>116</v>
      </c>
      <c r="C757" s="196" t="s">
        <v>282</v>
      </c>
      <c r="D757" s="196" t="n">
        <f aca="false">SUM(C757*1)</f>
        <v>160000</v>
      </c>
      <c r="E757" s="197" t="n">
        <v>220.33</v>
      </c>
      <c r="F757" s="5" t="s">
        <v>59</v>
      </c>
      <c r="G757" s="198" t="n">
        <v>1.0196</v>
      </c>
      <c r="H757" s="196" t="n">
        <f aca="false">SUM(D757*G757)</f>
        <v>163136</v>
      </c>
      <c r="I757" s="198" t="n">
        <v>1.0259</v>
      </c>
      <c r="J757" s="196" t="n">
        <f aca="false">SUM(D757*I757)</f>
        <v>164144</v>
      </c>
    </row>
    <row r="758" customFormat="false" ht="12.75" hidden="false" customHeight="false" outlineLevel="0" collapsed="false">
      <c r="A758" s="5" t="n">
        <v>152</v>
      </c>
      <c r="B758" s="195" t="s">
        <v>116</v>
      </c>
      <c r="C758" s="196" t="s">
        <v>282</v>
      </c>
      <c r="D758" s="196" t="n">
        <f aca="false">SUM(C758*1)</f>
        <v>160000</v>
      </c>
      <c r="E758" s="197" t="n">
        <v>220.33</v>
      </c>
      <c r="F758" s="5" t="s">
        <v>59</v>
      </c>
      <c r="G758" s="198" t="n">
        <v>1.0196</v>
      </c>
      <c r="H758" s="196" t="n">
        <f aca="false">SUM(D758*G758)</f>
        <v>163136</v>
      </c>
      <c r="I758" s="198" t="n">
        <v>1.0259</v>
      </c>
      <c r="J758" s="196" t="n">
        <f aca="false">SUM(D758*I758)</f>
        <v>164144</v>
      </c>
    </row>
    <row r="759" customFormat="false" ht="12.75" hidden="false" customHeight="false" outlineLevel="0" collapsed="false">
      <c r="A759" s="5" t="n">
        <v>153</v>
      </c>
      <c r="B759" s="195" t="s">
        <v>116</v>
      </c>
      <c r="C759" s="196" t="s">
        <v>283</v>
      </c>
      <c r="D759" s="196" t="n">
        <f aca="false">SUM(C759*1)</f>
        <v>165000</v>
      </c>
      <c r="E759" s="197" t="n">
        <v>220.33</v>
      </c>
      <c r="F759" s="5" t="s">
        <v>59</v>
      </c>
      <c r="G759" s="198" t="n">
        <v>1.0196</v>
      </c>
      <c r="H759" s="196" t="n">
        <f aca="false">SUM(D759*G759)</f>
        <v>168234</v>
      </c>
      <c r="I759" s="198" t="n">
        <v>1.0259</v>
      </c>
      <c r="J759" s="196" t="n">
        <f aca="false">SUM(D759*I759)</f>
        <v>169273.5</v>
      </c>
    </row>
    <row r="760" customFormat="false" ht="12.75" hidden="false" customHeight="false" outlineLevel="0" collapsed="false">
      <c r="A760" s="5" t="n">
        <v>154</v>
      </c>
      <c r="B760" s="195" t="s">
        <v>116</v>
      </c>
      <c r="C760" s="196" t="s">
        <v>283</v>
      </c>
      <c r="D760" s="196" t="n">
        <f aca="false">SUM(C760*1)</f>
        <v>165000</v>
      </c>
      <c r="E760" s="197" t="n">
        <v>220.33</v>
      </c>
      <c r="F760" s="5" t="s">
        <v>59</v>
      </c>
      <c r="G760" s="198" t="n">
        <v>1.0196</v>
      </c>
      <c r="H760" s="196" t="n">
        <f aca="false">SUM(D760*G760)</f>
        <v>168234</v>
      </c>
      <c r="I760" s="198" t="n">
        <v>1.0259</v>
      </c>
      <c r="J760" s="196" t="n">
        <f aca="false">SUM(D760*I760)</f>
        <v>169273.5</v>
      </c>
    </row>
    <row r="761" customFormat="false" ht="12.75" hidden="false" customHeight="false" outlineLevel="0" collapsed="false">
      <c r="A761" s="5" t="n">
        <v>155</v>
      </c>
      <c r="B761" s="195" t="s">
        <v>116</v>
      </c>
      <c r="C761" s="196" t="s">
        <v>416</v>
      </c>
      <c r="D761" s="196" t="n">
        <f aca="false">SUM(C761*1)</f>
        <v>170000</v>
      </c>
      <c r="E761" s="197" t="n">
        <v>220.33</v>
      </c>
      <c r="F761" s="5" t="s">
        <v>59</v>
      </c>
      <c r="G761" s="198" t="n">
        <v>1.0196</v>
      </c>
      <c r="H761" s="196" t="n">
        <f aca="false">SUM(D761*G761)</f>
        <v>173332</v>
      </c>
      <c r="I761" s="198" t="n">
        <v>1.0259</v>
      </c>
      <c r="J761" s="196" t="n">
        <f aca="false">SUM(D761*I761)</f>
        <v>174403</v>
      </c>
    </row>
    <row r="762" customFormat="false" ht="12.75" hidden="false" customHeight="false" outlineLevel="0" collapsed="false">
      <c r="A762" s="5" t="n">
        <v>156</v>
      </c>
      <c r="B762" s="195" t="s">
        <v>116</v>
      </c>
      <c r="C762" s="196" t="s">
        <v>417</v>
      </c>
      <c r="D762" s="196" t="n">
        <f aca="false">SUM(C762*1)</f>
        <v>170000.04</v>
      </c>
      <c r="E762" s="197" t="n">
        <v>220.33</v>
      </c>
      <c r="F762" s="5" t="s">
        <v>59</v>
      </c>
      <c r="G762" s="198" t="n">
        <v>1.0196</v>
      </c>
      <c r="H762" s="196" t="n">
        <f aca="false">SUM(D762*G762)</f>
        <v>173332.040784</v>
      </c>
      <c r="I762" s="198" t="n">
        <v>1.0259</v>
      </c>
      <c r="J762" s="196" t="n">
        <f aca="false">SUM(D762*I762)</f>
        <v>174403.041036</v>
      </c>
    </row>
    <row r="763" customFormat="false" ht="12.75" hidden="false" customHeight="false" outlineLevel="0" collapsed="false">
      <c r="A763" s="5" t="n">
        <v>157</v>
      </c>
      <c r="B763" s="195" t="s">
        <v>116</v>
      </c>
      <c r="C763" s="196" t="s">
        <v>284</v>
      </c>
      <c r="D763" s="196" t="n">
        <f aca="false">SUM(C763*1)</f>
        <v>175000</v>
      </c>
      <c r="E763" s="197" t="n">
        <v>220.33</v>
      </c>
      <c r="F763" s="5" t="s">
        <v>59</v>
      </c>
      <c r="G763" s="198" t="n">
        <v>1.0196</v>
      </c>
      <c r="H763" s="196" t="n">
        <f aca="false">SUM(D763*G763)</f>
        <v>178430</v>
      </c>
      <c r="I763" s="198" t="n">
        <v>1.0259</v>
      </c>
      <c r="J763" s="196" t="n">
        <f aca="false">SUM(D763*I763)</f>
        <v>179532.5</v>
      </c>
    </row>
    <row r="764" customFormat="false" ht="12.75" hidden="false" customHeight="false" outlineLevel="0" collapsed="false">
      <c r="A764" s="5" t="n">
        <v>158</v>
      </c>
      <c r="B764" s="195" t="s">
        <v>116</v>
      </c>
      <c r="C764" s="196" t="s">
        <v>284</v>
      </c>
      <c r="D764" s="196" t="n">
        <f aca="false">SUM(C764*1)</f>
        <v>175000</v>
      </c>
      <c r="E764" s="197" t="n">
        <v>220.33</v>
      </c>
      <c r="F764" s="5" t="s">
        <v>59</v>
      </c>
      <c r="G764" s="198" t="n">
        <v>1.0196</v>
      </c>
      <c r="H764" s="196" t="n">
        <f aca="false">SUM(D764*G764)</f>
        <v>178430</v>
      </c>
      <c r="I764" s="198" t="n">
        <v>1.0259</v>
      </c>
      <c r="J764" s="196" t="n">
        <f aca="false">SUM(D764*I764)</f>
        <v>179532.5</v>
      </c>
    </row>
    <row r="765" customFormat="false" ht="12.75" hidden="false" customHeight="false" outlineLevel="0" collapsed="false">
      <c r="A765" s="5" t="n">
        <v>159</v>
      </c>
      <c r="B765" s="195" t="s">
        <v>116</v>
      </c>
      <c r="C765" s="196" t="s">
        <v>418</v>
      </c>
      <c r="D765" s="196" t="n">
        <f aca="false">SUM(C765*1)</f>
        <v>175008</v>
      </c>
      <c r="E765" s="197" t="n">
        <v>220.33</v>
      </c>
      <c r="F765" s="5" t="s">
        <v>59</v>
      </c>
      <c r="G765" s="198" t="n">
        <v>1.0196</v>
      </c>
      <c r="H765" s="196" t="n">
        <f aca="false">SUM(D765*G765)</f>
        <v>178438.1568</v>
      </c>
      <c r="I765" s="198" t="n">
        <v>1.0259</v>
      </c>
      <c r="J765" s="196" t="n">
        <f aca="false">SUM(D765*I765)</f>
        <v>179540.7072</v>
      </c>
    </row>
    <row r="766" customFormat="false" ht="12.75" hidden="false" customHeight="false" outlineLevel="0" collapsed="false">
      <c r="A766" s="5" t="n">
        <v>160</v>
      </c>
      <c r="B766" s="195" t="s">
        <v>116</v>
      </c>
      <c r="C766" s="196" t="s">
        <v>418</v>
      </c>
      <c r="D766" s="196" t="n">
        <f aca="false">SUM(C766*1)</f>
        <v>175008</v>
      </c>
      <c r="E766" s="197" t="n">
        <v>220.33</v>
      </c>
      <c r="F766" s="5" t="s">
        <v>59</v>
      </c>
      <c r="G766" s="198" t="n">
        <v>1.0196</v>
      </c>
      <c r="H766" s="196" t="n">
        <f aca="false">SUM(D766*G766)</f>
        <v>178438.1568</v>
      </c>
      <c r="I766" s="198" t="n">
        <v>1.0259</v>
      </c>
      <c r="J766" s="196" t="n">
        <f aca="false">SUM(D766*I766)</f>
        <v>179540.7072</v>
      </c>
    </row>
    <row r="767" customFormat="false" ht="12.75" hidden="false" customHeight="false" outlineLevel="0" collapsed="false">
      <c r="A767" s="5" t="n">
        <v>161</v>
      </c>
      <c r="B767" s="195" t="s">
        <v>116</v>
      </c>
      <c r="C767" s="196" t="s">
        <v>314</v>
      </c>
      <c r="D767" s="196" t="n">
        <f aca="false">SUM(C767*1)</f>
        <v>180000</v>
      </c>
      <c r="E767" s="197" t="n">
        <v>220.33</v>
      </c>
      <c r="F767" s="5" t="s">
        <v>59</v>
      </c>
      <c r="G767" s="198" t="n">
        <v>1.0196</v>
      </c>
      <c r="H767" s="196" t="n">
        <f aca="false">SUM(D767*G767)</f>
        <v>183528</v>
      </c>
      <c r="I767" s="198" t="n">
        <v>1.0259</v>
      </c>
      <c r="J767" s="196" t="n">
        <f aca="false">SUM(D767*I767)</f>
        <v>184662</v>
      </c>
    </row>
    <row r="768" customFormat="false" ht="12.75" hidden="false" customHeight="false" outlineLevel="0" collapsed="false">
      <c r="A768" s="5" t="n">
        <v>162</v>
      </c>
      <c r="B768" s="195" t="s">
        <v>116</v>
      </c>
      <c r="C768" s="196" t="s">
        <v>419</v>
      </c>
      <c r="D768" s="196" t="n">
        <f aca="false">SUM(C768*1)</f>
        <v>182874.96</v>
      </c>
      <c r="E768" s="197" t="n">
        <v>220.33</v>
      </c>
      <c r="F768" s="5" t="s">
        <v>59</v>
      </c>
      <c r="G768" s="198" t="n">
        <v>1.0196</v>
      </c>
      <c r="H768" s="196" t="n">
        <f aca="false">SUM(D768*G768)</f>
        <v>186459.309216</v>
      </c>
      <c r="I768" s="198" t="n">
        <v>1.0259</v>
      </c>
      <c r="J768" s="196" t="n">
        <f aca="false">SUM(D768*I768)</f>
        <v>187611.421464</v>
      </c>
    </row>
    <row r="769" customFormat="false" ht="12.75" hidden="false" customHeight="false" outlineLevel="0" collapsed="false">
      <c r="A769" s="5" t="n">
        <v>163</v>
      </c>
      <c r="B769" s="195" t="s">
        <v>116</v>
      </c>
      <c r="C769" s="196" t="s">
        <v>420</v>
      </c>
      <c r="D769" s="196" t="n">
        <f aca="false">SUM(C769*1)</f>
        <v>184008</v>
      </c>
      <c r="E769" s="197" t="n">
        <v>220.33</v>
      </c>
      <c r="F769" s="5" t="s">
        <v>59</v>
      </c>
      <c r="G769" s="198" t="n">
        <v>1.0196</v>
      </c>
      <c r="H769" s="196" t="n">
        <f aca="false">SUM(D769*G769)</f>
        <v>187614.5568</v>
      </c>
      <c r="I769" s="198" t="n">
        <v>1.0259</v>
      </c>
      <c r="J769" s="196" t="n">
        <f aca="false">SUM(D769*I769)</f>
        <v>188773.8072</v>
      </c>
    </row>
    <row r="770" customFormat="false" ht="12.75" hidden="false" customHeight="false" outlineLevel="0" collapsed="false">
      <c r="A770" s="5" t="n">
        <v>164</v>
      </c>
      <c r="B770" s="195" t="s">
        <v>116</v>
      </c>
      <c r="C770" s="196" t="s">
        <v>421</v>
      </c>
      <c r="D770" s="196" t="n">
        <f aca="false">SUM(C770*1)</f>
        <v>185004</v>
      </c>
      <c r="E770" s="197" t="n">
        <v>220.33</v>
      </c>
      <c r="F770" s="5" t="s">
        <v>59</v>
      </c>
      <c r="G770" s="198" t="n">
        <v>1.0196</v>
      </c>
      <c r="H770" s="196" t="n">
        <f aca="false">SUM(D770*G770)</f>
        <v>188630.0784</v>
      </c>
      <c r="I770" s="198" t="n">
        <v>1.0259</v>
      </c>
      <c r="J770" s="196" t="n">
        <f aca="false">SUM(D770*I770)</f>
        <v>189795.6036</v>
      </c>
    </row>
    <row r="771" customFormat="false" ht="12.75" hidden="false" customHeight="false" outlineLevel="0" collapsed="false">
      <c r="A771" s="5" t="n">
        <v>165</v>
      </c>
      <c r="B771" s="195" t="s">
        <v>116</v>
      </c>
      <c r="C771" s="196" t="s">
        <v>422</v>
      </c>
      <c r="D771" s="196" t="n">
        <f aca="false">SUM(C771*1)</f>
        <v>190008</v>
      </c>
      <c r="E771" s="197" t="n">
        <v>220.33</v>
      </c>
      <c r="F771" s="5" t="s">
        <v>59</v>
      </c>
      <c r="G771" s="198" t="n">
        <v>1.0196</v>
      </c>
      <c r="H771" s="196" t="n">
        <f aca="false">SUM(D771*G771)</f>
        <v>193732.1568</v>
      </c>
      <c r="I771" s="198" t="n">
        <v>1.0259</v>
      </c>
      <c r="J771" s="196" t="n">
        <f aca="false">SUM(D771*I771)</f>
        <v>194929.2072</v>
      </c>
    </row>
    <row r="772" customFormat="false" ht="12.75" hidden="false" customHeight="false" outlineLevel="0" collapsed="false">
      <c r="A772" s="5" t="n">
        <v>166</v>
      </c>
      <c r="B772" s="195" t="s">
        <v>116</v>
      </c>
      <c r="C772" s="196" t="s">
        <v>423</v>
      </c>
      <c r="D772" s="196" t="n">
        <f aca="false">SUM(C772*1)</f>
        <v>199999.32</v>
      </c>
      <c r="E772" s="197" t="n">
        <v>220.33</v>
      </c>
      <c r="F772" s="5" t="s">
        <v>59</v>
      </c>
      <c r="G772" s="198" t="n">
        <v>1.0196</v>
      </c>
      <c r="H772" s="196" t="n">
        <f aca="false">SUM(D772*G772)</f>
        <v>203919.306672</v>
      </c>
      <c r="I772" s="198" t="n">
        <v>1.0259</v>
      </c>
      <c r="J772" s="196" t="n">
        <f aca="false">SUM(D772*I772)</f>
        <v>205179.302388</v>
      </c>
    </row>
    <row r="773" customFormat="false" ht="12.75" hidden="false" customHeight="false" outlineLevel="0" collapsed="false">
      <c r="A773" s="5" t="n">
        <v>167</v>
      </c>
      <c r="B773" s="195" t="s">
        <v>116</v>
      </c>
      <c r="C773" s="196" t="s">
        <v>424</v>
      </c>
      <c r="D773" s="196" t="n">
        <f aca="false">SUM(C773*1)</f>
        <v>200000</v>
      </c>
      <c r="E773" s="197" t="n">
        <v>220.33</v>
      </c>
      <c r="F773" s="5" t="s">
        <v>59</v>
      </c>
      <c r="G773" s="198" t="n">
        <v>1.0165</v>
      </c>
      <c r="H773" s="196" t="n">
        <f aca="false">SUM(D773*G773)</f>
        <v>203300</v>
      </c>
      <c r="I773" s="198" t="n">
        <v>1.0225</v>
      </c>
      <c r="J773" s="196" t="n">
        <f aca="false">SUM(D773*I773)</f>
        <v>204500</v>
      </c>
    </row>
    <row r="774" customFormat="false" ht="12.75" hidden="false" customHeight="false" outlineLevel="0" collapsed="false">
      <c r="A774" s="5" t="n">
        <v>168</v>
      </c>
      <c r="B774" s="195" t="s">
        <v>116</v>
      </c>
      <c r="C774" s="196" t="s">
        <v>424</v>
      </c>
      <c r="D774" s="196" t="n">
        <f aca="false">SUM(C774*1)</f>
        <v>200000</v>
      </c>
      <c r="E774" s="197" t="n">
        <v>220.33</v>
      </c>
      <c r="F774" s="5" t="s">
        <v>59</v>
      </c>
      <c r="G774" s="198" t="n">
        <v>1.0165</v>
      </c>
      <c r="H774" s="196" t="n">
        <f aca="false">SUM(D774*G774)</f>
        <v>203300</v>
      </c>
      <c r="I774" s="198" t="n">
        <v>1.0225</v>
      </c>
      <c r="J774" s="196" t="n">
        <f aca="false">SUM(D774*I774)</f>
        <v>204500</v>
      </c>
    </row>
    <row r="775" customFormat="false" ht="12.75" hidden="false" customHeight="false" outlineLevel="0" collapsed="false">
      <c r="A775" s="5" t="n">
        <v>169</v>
      </c>
      <c r="B775" s="195" t="s">
        <v>116</v>
      </c>
      <c r="C775" s="196" t="s">
        <v>424</v>
      </c>
      <c r="D775" s="196" t="n">
        <f aca="false">SUM(C775*1)</f>
        <v>200000</v>
      </c>
      <c r="E775" s="197" t="n">
        <v>220.33</v>
      </c>
      <c r="F775" s="5" t="s">
        <v>59</v>
      </c>
      <c r="G775" s="198" t="n">
        <v>1.0165</v>
      </c>
      <c r="H775" s="196" t="n">
        <f aca="false">SUM(D775*G775)</f>
        <v>203300</v>
      </c>
      <c r="I775" s="198" t="n">
        <v>1.0225</v>
      </c>
      <c r="J775" s="196" t="n">
        <f aca="false">SUM(D775*I775)</f>
        <v>204500</v>
      </c>
    </row>
    <row r="776" customFormat="false" ht="12.75" hidden="false" customHeight="false" outlineLevel="0" collapsed="false">
      <c r="A776" s="5" t="n">
        <v>170</v>
      </c>
      <c r="B776" s="195" t="s">
        <v>116</v>
      </c>
      <c r="C776" s="196" t="s">
        <v>424</v>
      </c>
      <c r="D776" s="196" t="n">
        <f aca="false">SUM(C776*1)</f>
        <v>200000</v>
      </c>
      <c r="E776" s="197" t="n">
        <v>220.33</v>
      </c>
      <c r="F776" s="5" t="s">
        <v>59</v>
      </c>
      <c r="G776" s="198" t="n">
        <v>1.0165</v>
      </c>
      <c r="H776" s="196" t="n">
        <f aca="false">SUM(D776*G776)</f>
        <v>203300</v>
      </c>
      <c r="I776" s="198" t="n">
        <v>1.0225</v>
      </c>
      <c r="J776" s="196" t="n">
        <f aca="false">SUM(D776*I776)</f>
        <v>204500</v>
      </c>
    </row>
    <row r="777" customFormat="false" ht="12.75" hidden="false" customHeight="false" outlineLevel="0" collapsed="false">
      <c r="A777" s="5" t="n">
        <v>171</v>
      </c>
      <c r="B777" s="195" t="s">
        <v>116</v>
      </c>
      <c r="C777" s="196" t="s">
        <v>425</v>
      </c>
      <c r="D777" s="196" t="n">
        <f aca="false">SUM(C777*1)</f>
        <v>200000.04</v>
      </c>
      <c r="E777" s="197" t="n">
        <v>220.33</v>
      </c>
      <c r="F777" s="5" t="s">
        <v>59</v>
      </c>
      <c r="G777" s="198" t="n">
        <v>1.0165</v>
      </c>
      <c r="H777" s="196" t="n">
        <f aca="false">SUM(D777*G777)</f>
        <v>203300.04066</v>
      </c>
      <c r="I777" s="198" t="n">
        <v>1.0225</v>
      </c>
      <c r="J777" s="196" t="n">
        <f aca="false">SUM(D777*I777)</f>
        <v>204500.0409</v>
      </c>
    </row>
    <row r="778" customFormat="false" ht="12.75" hidden="false" customHeight="false" outlineLevel="0" collapsed="false">
      <c r="A778" s="5" t="n">
        <v>172</v>
      </c>
      <c r="B778" s="195" t="s">
        <v>116</v>
      </c>
      <c r="C778" s="196" t="s">
        <v>425</v>
      </c>
      <c r="D778" s="196" t="n">
        <f aca="false">SUM(C778*1)</f>
        <v>200000.04</v>
      </c>
      <c r="E778" s="197" t="n">
        <v>220.33</v>
      </c>
      <c r="F778" s="5" t="s">
        <v>59</v>
      </c>
      <c r="G778" s="198" t="n">
        <v>1.0165</v>
      </c>
      <c r="H778" s="196" t="n">
        <f aca="false">SUM(D778*G778)</f>
        <v>203300.04066</v>
      </c>
      <c r="I778" s="198" t="n">
        <v>1.0225</v>
      </c>
      <c r="J778" s="196" t="n">
        <f aca="false">SUM(D778*I778)</f>
        <v>204500.0409</v>
      </c>
    </row>
    <row r="779" customFormat="false" ht="12.75" hidden="false" customHeight="false" outlineLevel="0" collapsed="false">
      <c r="A779" s="5" t="n">
        <v>173</v>
      </c>
      <c r="B779" s="195" t="s">
        <v>116</v>
      </c>
      <c r="C779" s="196" t="s">
        <v>425</v>
      </c>
      <c r="D779" s="196" t="n">
        <f aca="false">SUM(C779*1)</f>
        <v>200000.04</v>
      </c>
      <c r="E779" s="197" t="n">
        <v>220.33</v>
      </c>
      <c r="F779" s="5" t="s">
        <v>59</v>
      </c>
      <c r="G779" s="198" t="n">
        <v>1.0165</v>
      </c>
      <c r="H779" s="196" t="n">
        <f aca="false">SUM(D779*G779)</f>
        <v>203300.04066</v>
      </c>
      <c r="I779" s="198" t="n">
        <v>1.0225</v>
      </c>
      <c r="J779" s="196" t="n">
        <f aca="false">SUM(D779*I779)</f>
        <v>204500.0409</v>
      </c>
    </row>
    <row r="780" customFormat="false" ht="12.75" hidden="false" customHeight="false" outlineLevel="0" collapsed="false">
      <c r="A780" s="5" t="n">
        <v>174</v>
      </c>
      <c r="B780" s="195" t="s">
        <v>116</v>
      </c>
      <c r="C780" s="196" t="s">
        <v>426</v>
      </c>
      <c r="D780" s="196" t="n">
        <f aca="false">SUM(C780*1)</f>
        <v>200004</v>
      </c>
      <c r="E780" s="197" t="n">
        <v>220.33</v>
      </c>
      <c r="F780" s="5" t="s">
        <v>59</v>
      </c>
      <c r="G780" s="198" t="n">
        <v>1.0165</v>
      </c>
      <c r="H780" s="196" t="n">
        <f aca="false">SUM(D780*G780)</f>
        <v>203304.066</v>
      </c>
      <c r="I780" s="198" t="n">
        <v>1.0225</v>
      </c>
      <c r="J780" s="196" t="n">
        <f aca="false">SUM(D780*I780)</f>
        <v>204504.09</v>
      </c>
    </row>
    <row r="781" customFormat="false" ht="12.75" hidden="false" customHeight="false" outlineLevel="0" collapsed="false">
      <c r="A781" s="5" t="n">
        <v>175</v>
      </c>
      <c r="B781" s="195" t="s">
        <v>116</v>
      </c>
      <c r="C781" s="196" t="s">
        <v>427</v>
      </c>
      <c r="D781" s="196" t="n">
        <f aca="false">SUM(C781*1)</f>
        <v>200012</v>
      </c>
      <c r="E781" s="197" t="n">
        <v>220.33</v>
      </c>
      <c r="F781" s="5" t="s">
        <v>59</v>
      </c>
      <c r="G781" s="198" t="n">
        <v>1.0165</v>
      </c>
      <c r="H781" s="196" t="n">
        <f aca="false">SUM(D781*G781)</f>
        <v>203312.198</v>
      </c>
      <c r="I781" s="198" t="n">
        <v>1.0225</v>
      </c>
      <c r="J781" s="196" t="n">
        <f aca="false">SUM(D781*I781)</f>
        <v>204512.27</v>
      </c>
    </row>
    <row r="782" customFormat="false" ht="12.75" hidden="false" customHeight="false" outlineLevel="0" collapsed="false">
      <c r="A782" s="5" t="n">
        <v>179</v>
      </c>
      <c r="B782" s="195" t="s">
        <v>116</v>
      </c>
      <c r="C782" s="196" t="s">
        <v>428</v>
      </c>
      <c r="D782" s="196" t="n">
        <f aca="false">SUM(C782*1)</f>
        <v>275000</v>
      </c>
      <c r="E782" s="197" t="n">
        <v>220.33</v>
      </c>
      <c r="F782" s="5" t="s">
        <v>59</v>
      </c>
      <c r="G782" s="198" t="n">
        <v>1.0165</v>
      </c>
      <c r="H782" s="196" t="n">
        <f aca="false">SUM(D782*G782)</f>
        <v>279537.5</v>
      </c>
      <c r="I782" s="198" t="n">
        <v>1.0225</v>
      </c>
      <c r="J782" s="196" t="n">
        <f aca="false">SUM(D782*I782)</f>
        <v>281187.5</v>
      </c>
    </row>
    <row r="783" customFormat="false" ht="12.75" hidden="false" customHeight="false" outlineLevel="0" collapsed="false">
      <c r="A783" s="5" t="n">
        <v>180</v>
      </c>
      <c r="B783" s="195" t="s">
        <v>116</v>
      </c>
      <c r="C783" s="196" t="s">
        <v>429</v>
      </c>
      <c r="D783" s="196" t="n">
        <f aca="false">SUM(C783*1)</f>
        <v>275004</v>
      </c>
      <c r="E783" s="197" t="n">
        <v>220.33</v>
      </c>
      <c r="F783" s="5" t="s">
        <v>59</v>
      </c>
      <c r="G783" s="198" t="n">
        <v>1.0165</v>
      </c>
      <c r="H783" s="196" t="n">
        <f aca="false">SUM(D783*G783)</f>
        <v>279541.566</v>
      </c>
      <c r="I783" s="198" t="n">
        <v>1.0225</v>
      </c>
      <c r="J783" s="196" t="n">
        <f aca="false">SUM(D783*I783)</f>
        <v>281191.59</v>
      </c>
    </row>
    <row r="784" customFormat="false" ht="12.75" hidden="false" customHeight="false" outlineLevel="0" collapsed="false">
      <c r="A784" s="5" t="n">
        <v>182</v>
      </c>
      <c r="B784" s="195" t="s">
        <v>116</v>
      </c>
      <c r="C784" s="196" t="s">
        <v>430</v>
      </c>
      <c r="D784" s="196" t="n">
        <f aca="false">SUM(C784*1)</f>
        <v>325000</v>
      </c>
      <c r="E784" s="197" t="n">
        <v>220.33</v>
      </c>
      <c r="F784" s="5" t="s">
        <v>59</v>
      </c>
      <c r="G784" s="198" t="n">
        <v>1.0129</v>
      </c>
      <c r="H784" s="196" t="n">
        <f aca="false">SUM(D784*G784)</f>
        <v>329192.5</v>
      </c>
      <c r="I784" s="198" t="n">
        <v>1.0187</v>
      </c>
      <c r="J784" s="196" t="n">
        <f aca="false">SUM(D784*I784)</f>
        <v>331077.5</v>
      </c>
    </row>
    <row r="785" customFormat="false" ht="12.75" hidden="false" customHeight="false" outlineLevel="0" collapsed="false">
      <c r="A785" s="5" t="n">
        <v>183</v>
      </c>
      <c r="B785" s="195" t="s">
        <v>116</v>
      </c>
      <c r="C785" s="196" t="s">
        <v>430</v>
      </c>
      <c r="D785" s="196" t="n">
        <f aca="false">SUM(C785*1)</f>
        <v>325000</v>
      </c>
      <c r="E785" s="197" t="n">
        <v>220.33</v>
      </c>
      <c r="F785" s="5" t="s">
        <v>59</v>
      </c>
      <c r="G785" s="198" t="n">
        <v>1.0129</v>
      </c>
      <c r="H785" s="196" t="n">
        <f aca="false">SUM(D785*G785)</f>
        <v>329192.5</v>
      </c>
      <c r="I785" s="198" t="n">
        <v>1.0187</v>
      </c>
      <c r="J785" s="196" t="n">
        <f aca="false">SUM(D785*I785)</f>
        <v>331077.5</v>
      </c>
    </row>
    <row r="786" customFormat="false" ht="12.75" hidden="false" customHeight="false" outlineLevel="0" collapsed="false">
      <c r="A786" s="5" t="n">
        <v>185</v>
      </c>
      <c r="B786" s="195" t="s">
        <v>116</v>
      </c>
      <c r="C786" s="196" t="s">
        <v>431</v>
      </c>
      <c r="D786" s="196" t="n">
        <f aca="false">SUM(C786*1)</f>
        <v>360000</v>
      </c>
      <c r="E786" s="197" t="n">
        <v>220.33</v>
      </c>
      <c r="F786" s="5" t="s">
        <v>59</v>
      </c>
      <c r="G786" s="198" t="n">
        <v>1.0129</v>
      </c>
      <c r="H786" s="196" t="n">
        <f aca="false">SUM(D786*G786)</f>
        <v>364644</v>
      </c>
      <c r="I786" s="198" t="n">
        <v>1.0187</v>
      </c>
      <c r="J786" s="196" t="n">
        <f aca="false">SUM(D786*I786)</f>
        <v>366732</v>
      </c>
    </row>
    <row r="787" customFormat="false" ht="12.75" hidden="false" customHeight="false" outlineLevel="0" collapsed="false">
      <c r="A787" s="5" t="n">
        <v>190</v>
      </c>
      <c r="B787" s="195" t="s">
        <v>116</v>
      </c>
      <c r="C787" s="196" t="s">
        <v>432</v>
      </c>
      <c r="D787" s="196" t="n">
        <f aca="false">SUM(C787*1)</f>
        <v>400000</v>
      </c>
      <c r="E787" s="197" t="n">
        <v>220.33</v>
      </c>
      <c r="F787" s="5" t="s">
        <v>59</v>
      </c>
      <c r="G787" s="198" t="n">
        <v>1.0129</v>
      </c>
      <c r="H787" s="196" t="n">
        <f aca="false">SUM(D787*G787)</f>
        <v>405160</v>
      </c>
      <c r="I787" s="198" t="n">
        <v>1.0187</v>
      </c>
      <c r="J787" s="196" t="n">
        <f aca="false">SUM(D787*I787)</f>
        <v>407480</v>
      </c>
    </row>
    <row r="788" customFormat="false" ht="12.75" hidden="false" customHeight="false" outlineLevel="0" collapsed="false">
      <c r="A788" s="5" t="n">
        <v>259</v>
      </c>
      <c r="B788" s="195" t="s">
        <v>116</v>
      </c>
      <c r="C788" s="196" t="s">
        <v>433</v>
      </c>
      <c r="D788" s="196" t="n">
        <f aca="false">SUM(C788*1)</f>
        <v>750000</v>
      </c>
      <c r="E788" s="197" t="n">
        <v>220.33</v>
      </c>
      <c r="F788" s="5" t="s">
        <v>59</v>
      </c>
      <c r="G788" s="198" t="n">
        <v>1.0088</v>
      </c>
      <c r="H788" s="196" t="n">
        <f aca="false">SUM(D788*G788)</f>
        <v>756600</v>
      </c>
      <c r="I788" s="198" t="n">
        <v>1.0144</v>
      </c>
      <c r="J788" s="196" t="n">
        <f aca="false">SUM(D788*I788)</f>
        <v>760800</v>
      </c>
    </row>
    <row r="789" customFormat="false" ht="12.75" hidden="false" customHeight="false" outlineLevel="0" collapsed="false">
      <c r="B789" s="207"/>
      <c r="C789" s="205"/>
      <c r="D789" s="205" t="n">
        <f aca="false">SUM(D524:D788)</f>
        <v>28449397.22</v>
      </c>
      <c r="E789" s="208"/>
      <c r="H789" s="205"/>
      <c r="J789" s="205" t="n">
        <f aca="false">SUM(J524:J788)</f>
        <v>29113289.132788</v>
      </c>
    </row>
    <row r="790" customFormat="false" ht="12.75" hidden="false" customHeight="false" outlineLevel="0" collapsed="false">
      <c r="B790" s="211"/>
      <c r="C790" s="212"/>
      <c r="D790" s="212"/>
      <c r="E790" s="213"/>
      <c r="H790" s="212"/>
      <c r="J790" s="212"/>
    </row>
    <row r="791" customFormat="false" ht="12.75" hidden="false" customHeight="false" outlineLevel="0" collapsed="false">
      <c r="B791" s="211"/>
      <c r="C791" s="212" t="n">
        <f aca="false">SUM(C789:C790)</f>
        <v>0</v>
      </c>
      <c r="D791" s="212"/>
      <c r="E791" s="213"/>
      <c r="F791" s="214"/>
      <c r="H791" s="212"/>
      <c r="J791" s="212"/>
    </row>
    <row r="792" customFormat="false" ht="12.75" hidden="false" customHeight="false" outlineLevel="0" collapsed="false">
      <c r="B792" s="215"/>
      <c r="C792" s="216"/>
      <c r="D792" s="212"/>
      <c r="E792" s="217"/>
      <c r="H792" s="212"/>
      <c r="J792" s="212"/>
    </row>
    <row r="793" customFormat="false" ht="12.75" hidden="false" customHeight="false" outlineLevel="0" collapsed="false">
      <c r="B793" s="209"/>
      <c r="C793" s="206"/>
      <c r="D793" s="206"/>
      <c r="E793" s="210"/>
      <c r="F793" s="214"/>
      <c r="H793" s="206"/>
      <c r="J793" s="206"/>
    </row>
    <row r="794" customFormat="false" ht="12.75" hidden="false" customHeight="false" outlineLevel="0" collapsed="false">
      <c r="A794" s="16"/>
      <c r="B794" s="218"/>
      <c r="C794" s="219"/>
      <c r="D794" s="219"/>
      <c r="E794" s="220"/>
      <c r="F794" s="16"/>
      <c r="G794" s="201"/>
      <c r="H794" s="219"/>
      <c r="I794" s="201"/>
      <c r="J794" s="219"/>
      <c r="K794" s="201"/>
      <c r="L794" s="201"/>
      <c r="M794" s="201"/>
      <c r="N794" s="201"/>
      <c r="O794" s="201"/>
      <c r="P794" s="201"/>
      <c r="Q794" s="201"/>
      <c r="R794" s="201"/>
      <c r="S794" s="201"/>
      <c r="T794" s="201"/>
      <c r="U794" s="201"/>
      <c r="V794" s="201"/>
      <c r="W794" s="201"/>
      <c r="X794" s="201"/>
      <c r="Y794" s="201"/>
      <c r="Z794" s="201"/>
      <c r="AA794" s="201"/>
      <c r="AB794" s="201"/>
      <c r="AC794" s="201"/>
      <c r="AD794" s="201"/>
      <c r="AE794" s="201"/>
      <c r="AF794" s="201"/>
      <c r="AG794" s="201"/>
      <c r="AH794" s="201"/>
      <c r="AI794" s="201"/>
      <c r="AJ794" s="201"/>
      <c r="AK794" s="201"/>
      <c r="AL794" s="201"/>
      <c r="AM794" s="201"/>
      <c r="AN794" s="201"/>
      <c r="AO794" s="201"/>
      <c r="AP794" s="201"/>
      <c r="AQ794" s="201"/>
      <c r="AR794" s="201"/>
      <c r="AS794" s="201"/>
      <c r="AT794" s="201"/>
      <c r="AU794" s="201"/>
      <c r="AV794" s="201"/>
      <c r="AW794" s="201"/>
      <c r="AX794" s="201"/>
      <c r="AY794" s="201"/>
      <c r="AZ794" s="201"/>
      <c r="BA794" s="201"/>
      <c r="BB794" s="201"/>
      <c r="BC794" s="201"/>
      <c r="BD794" s="201"/>
      <c r="BE794" s="201"/>
      <c r="BF794" s="201"/>
      <c r="BG794" s="201"/>
      <c r="BH794" s="201"/>
      <c r="BI794" s="201"/>
      <c r="BJ794" s="201"/>
      <c r="BK794" s="201"/>
      <c r="BL794" s="201"/>
      <c r="BM794" s="201"/>
      <c r="BN794" s="201"/>
      <c r="BO794" s="201"/>
      <c r="BP794" s="201"/>
      <c r="BQ794" s="201"/>
      <c r="BR794" s="201"/>
      <c r="BS794" s="201"/>
      <c r="BT794" s="201"/>
      <c r="BU794" s="201"/>
      <c r="BV794" s="201"/>
      <c r="BW794" s="201"/>
      <c r="BX794" s="201"/>
      <c r="BY794" s="201"/>
      <c r="BZ794" s="201"/>
      <c r="CA794" s="201"/>
      <c r="CB794" s="201"/>
      <c r="CC794" s="201"/>
      <c r="CD794" s="201"/>
      <c r="CE794" s="201"/>
      <c r="CF794" s="201"/>
      <c r="CG794" s="201"/>
      <c r="CH794" s="201"/>
      <c r="CI794" s="201"/>
      <c r="CJ794" s="201"/>
      <c r="CK794" s="201"/>
      <c r="CL794" s="201"/>
      <c r="CM794" s="201"/>
      <c r="CN794" s="201"/>
      <c r="CO794" s="201"/>
      <c r="CP794" s="201"/>
      <c r="CQ794" s="201"/>
      <c r="CR794" s="201"/>
      <c r="CS794" s="201"/>
      <c r="CT794" s="201"/>
      <c r="CU794" s="201"/>
      <c r="CV794" s="201"/>
      <c r="CW794" s="201"/>
      <c r="CX794" s="201"/>
      <c r="CY794" s="201"/>
      <c r="CZ794" s="201"/>
      <c r="DA794" s="201"/>
      <c r="DB794" s="201"/>
      <c r="DC794" s="201"/>
      <c r="DD794" s="201"/>
      <c r="DE794" s="201"/>
      <c r="DF794" s="201"/>
      <c r="DG794" s="201"/>
      <c r="DH794" s="201"/>
      <c r="DI794" s="201"/>
      <c r="DJ794" s="201"/>
      <c r="DK794" s="201"/>
      <c r="DL794" s="201"/>
      <c r="DM794" s="201"/>
      <c r="DN794" s="201"/>
      <c r="DO794" s="201"/>
      <c r="DP794" s="201"/>
      <c r="DQ794" s="201"/>
      <c r="DR794" s="201"/>
      <c r="DS794" s="201"/>
      <c r="DT794" s="201"/>
      <c r="DU794" s="201"/>
      <c r="DV794" s="201"/>
      <c r="DW794" s="201"/>
      <c r="DX794" s="201"/>
      <c r="DY794" s="201"/>
      <c r="DZ794" s="201"/>
      <c r="EA794" s="201"/>
      <c r="EB794" s="201"/>
      <c r="EC794" s="201"/>
      <c r="ED794" s="201"/>
      <c r="EE794" s="201"/>
      <c r="EF794" s="201"/>
      <c r="EG794" s="201"/>
      <c r="EH794" s="201"/>
      <c r="EI794" s="201"/>
      <c r="EJ794" s="201"/>
      <c r="EK794" s="201"/>
      <c r="EL794" s="201"/>
      <c r="EM794" s="201"/>
      <c r="EN794" s="201"/>
      <c r="EO794" s="201"/>
      <c r="EP794" s="201"/>
      <c r="EQ794" s="201"/>
      <c r="ER794" s="201"/>
      <c r="ES794" s="201"/>
      <c r="ET794" s="201"/>
      <c r="EU794" s="201"/>
      <c r="EV794" s="201"/>
      <c r="EW794" s="201"/>
      <c r="EX794" s="201"/>
      <c r="EY794" s="201"/>
      <c r="EZ794" s="201"/>
      <c r="FA794" s="201"/>
      <c r="FB794" s="201"/>
      <c r="FC794" s="201"/>
      <c r="FD794" s="201"/>
      <c r="FE794" s="201"/>
      <c r="FF794" s="201"/>
      <c r="FG794" s="201"/>
      <c r="FH794" s="201"/>
      <c r="FI794" s="201"/>
      <c r="FJ794" s="201"/>
      <c r="FK794" s="201"/>
      <c r="FL794" s="201"/>
      <c r="FM794" s="201"/>
      <c r="FN794" s="201"/>
      <c r="FO794" s="201"/>
      <c r="FP794" s="201"/>
      <c r="FQ794" s="201"/>
      <c r="FR794" s="201"/>
      <c r="FS794" s="201"/>
      <c r="FT794" s="201"/>
      <c r="FU794" s="201"/>
      <c r="FV794" s="201"/>
      <c r="FW794" s="201"/>
      <c r="FX794" s="201"/>
      <c r="FY794" s="201"/>
      <c r="FZ794" s="201"/>
      <c r="GA794" s="201"/>
      <c r="GB794" s="201"/>
      <c r="GC794" s="201"/>
      <c r="GD794" s="201"/>
      <c r="GE794" s="201"/>
      <c r="GF794" s="201"/>
      <c r="GG794" s="201"/>
      <c r="GH794" s="201"/>
      <c r="GI794" s="201"/>
      <c r="GJ794" s="201"/>
      <c r="GK794" s="201"/>
      <c r="GL794" s="201"/>
      <c r="GM794" s="201"/>
      <c r="GN794" s="201"/>
      <c r="GO794" s="201"/>
      <c r="GP794" s="201"/>
      <c r="GQ794" s="201"/>
      <c r="GR794" s="201"/>
      <c r="GS794" s="201"/>
      <c r="GT794" s="201"/>
      <c r="GU794" s="201"/>
      <c r="GV794" s="201"/>
      <c r="GW794" s="201"/>
      <c r="GX794" s="201"/>
      <c r="GY794" s="201"/>
      <c r="GZ794" s="201"/>
      <c r="HA794" s="201"/>
      <c r="HB794" s="201"/>
      <c r="HC794" s="201"/>
      <c r="HD794" s="201"/>
      <c r="HE794" s="201"/>
      <c r="HF794" s="201"/>
      <c r="HG794" s="201"/>
      <c r="HH794" s="201"/>
      <c r="HI794" s="201"/>
      <c r="HJ794" s="201"/>
      <c r="HK794" s="201"/>
      <c r="HL794" s="201"/>
      <c r="HM794" s="201"/>
      <c r="HN794" s="201"/>
      <c r="HO794" s="201"/>
      <c r="HP794" s="201"/>
      <c r="HQ794" s="201"/>
      <c r="HR794" s="201"/>
      <c r="HS794" s="201"/>
      <c r="HT794" s="201"/>
      <c r="HU794" s="201"/>
      <c r="HV794" s="201"/>
      <c r="HW794" s="201"/>
      <c r="HX794" s="201"/>
      <c r="HY794" s="201"/>
      <c r="HZ794" s="201"/>
      <c r="IA794" s="201"/>
      <c r="IB794" s="201"/>
      <c r="IC794" s="201"/>
      <c r="ID794" s="201"/>
      <c r="IE794" s="201"/>
      <c r="IF794" s="201"/>
      <c r="IG794" s="201"/>
      <c r="IH794" s="201"/>
      <c r="II794" s="201"/>
      <c r="IJ794" s="201"/>
      <c r="IK794" s="201"/>
      <c r="IL794" s="201"/>
      <c r="IM794" s="201"/>
      <c r="IN794" s="201"/>
      <c r="IO794" s="201"/>
      <c r="IP794" s="201"/>
      <c r="IQ794" s="201"/>
      <c r="IR794" s="201"/>
      <c r="IS794" s="201"/>
      <c r="IT794" s="201"/>
      <c r="IU794" s="201"/>
      <c r="IV794" s="201"/>
      <c r="IW794" s="201"/>
    </row>
    <row r="795" customFormat="false" ht="12.75" hidden="false" customHeight="false" outlineLevel="0" collapsed="false">
      <c r="A795" s="16"/>
      <c r="B795" s="218"/>
      <c r="C795" s="219"/>
      <c r="D795" s="219"/>
      <c r="E795" s="220"/>
      <c r="F795" s="16"/>
      <c r="G795" s="201"/>
      <c r="H795" s="219"/>
      <c r="I795" s="201"/>
      <c r="J795" s="219"/>
      <c r="K795" s="201"/>
      <c r="L795" s="201"/>
      <c r="M795" s="201"/>
      <c r="N795" s="201"/>
      <c r="O795" s="201"/>
      <c r="P795" s="201"/>
      <c r="Q795" s="201"/>
      <c r="R795" s="201"/>
      <c r="S795" s="201"/>
      <c r="T795" s="201"/>
      <c r="U795" s="201"/>
      <c r="V795" s="201"/>
      <c r="W795" s="201"/>
      <c r="X795" s="201"/>
      <c r="Y795" s="201"/>
      <c r="Z795" s="201"/>
      <c r="AA795" s="201"/>
      <c r="AB795" s="201"/>
      <c r="AC795" s="201"/>
      <c r="AD795" s="201"/>
      <c r="AE795" s="201"/>
      <c r="AF795" s="201"/>
      <c r="AG795" s="201"/>
      <c r="AH795" s="201"/>
      <c r="AI795" s="201"/>
      <c r="AJ795" s="201"/>
      <c r="AK795" s="201"/>
      <c r="AL795" s="201"/>
      <c r="AM795" s="201"/>
      <c r="AN795" s="201"/>
      <c r="AO795" s="201"/>
      <c r="AP795" s="201"/>
      <c r="AQ795" s="201"/>
      <c r="AR795" s="201"/>
      <c r="AS795" s="201"/>
      <c r="AT795" s="201"/>
      <c r="AU795" s="201"/>
      <c r="AV795" s="201"/>
      <c r="AW795" s="201"/>
      <c r="AX795" s="201"/>
      <c r="AY795" s="201"/>
      <c r="AZ795" s="201"/>
      <c r="BA795" s="201"/>
      <c r="BB795" s="201"/>
      <c r="BC795" s="201"/>
      <c r="BD795" s="201"/>
      <c r="BE795" s="201"/>
      <c r="BF795" s="201"/>
      <c r="BG795" s="201"/>
      <c r="BH795" s="201"/>
      <c r="BI795" s="201"/>
      <c r="BJ795" s="201"/>
      <c r="BK795" s="201"/>
      <c r="BL795" s="201"/>
      <c r="BM795" s="201"/>
      <c r="BN795" s="201"/>
      <c r="BO795" s="201"/>
      <c r="BP795" s="201"/>
      <c r="BQ795" s="201"/>
      <c r="BR795" s="201"/>
      <c r="BS795" s="201"/>
      <c r="BT795" s="201"/>
      <c r="BU795" s="201"/>
      <c r="BV795" s="201"/>
      <c r="BW795" s="201"/>
      <c r="BX795" s="201"/>
      <c r="BY795" s="201"/>
      <c r="BZ795" s="201"/>
      <c r="CA795" s="201"/>
      <c r="CB795" s="201"/>
      <c r="CC795" s="201"/>
      <c r="CD795" s="201"/>
      <c r="CE795" s="201"/>
      <c r="CF795" s="201"/>
      <c r="CG795" s="201"/>
      <c r="CH795" s="201"/>
      <c r="CI795" s="201"/>
      <c r="CJ795" s="201"/>
      <c r="CK795" s="201"/>
      <c r="CL795" s="201"/>
      <c r="CM795" s="201"/>
      <c r="CN795" s="201"/>
      <c r="CO795" s="201"/>
      <c r="CP795" s="201"/>
      <c r="CQ795" s="201"/>
      <c r="CR795" s="201"/>
      <c r="CS795" s="201"/>
      <c r="CT795" s="201"/>
      <c r="CU795" s="201"/>
      <c r="CV795" s="201"/>
      <c r="CW795" s="201"/>
      <c r="CX795" s="201"/>
      <c r="CY795" s="201"/>
      <c r="CZ795" s="201"/>
      <c r="DA795" s="201"/>
      <c r="DB795" s="201"/>
      <c r="DC795" s="201"/>
      <c r="DD795" s="201"/>
      <c r="DE795" s="201"/>
      <c r="DF795" s="201"/>
      <c r="DG795" s="201"/>
      <c r="DH795" s="201"/>
      <c r="DI795" s="201"/>
      <c r="DJ795" s="201"/>
      <c r="DK795" s="201"/>
      <c r="DL795" s="201"/>
      <c r="DM795" s="201"/>
      <c r="DN795" s="201"/>
      <c r="DO795" s="201"/>
      <c r="DP795" s="201"/>
      <c r="DQ795" s="201"/>
      <c r="DR795" s="201"/>
      <c r="DS795" s="201"/>
      <c r="DT795" s="201"/>
      <c r="DU795" s="201"/>
      <c r="DV795" s="201"/>
      <c r="DW795" s="201"/>
      <c r="DX795" s="201"/>
      <c r="DY795" s="201"/>
      <c r="DZ795" s="201"/>
      <c r="EA795" s="201"/>
      <c r="EB795" s="201"/>
      <c r="EC795" s="201"/>
      <c r="ED795" s="201"/>
      <c r="EE795" s="201"/>
      <c r="EF795" s="201"/>
      <c r="EG795" s="201"/>
      <c r="EH795" s="201"/>
      <c r="EI795" s="201"/>
      <c r="EJ795" s="201"/>
      <c r="EK795" s="201"/>
      <c r="EL795" s="201"/>
      <c r="EM795" s="201"/>
      <c r="EN795" s="201"/>
      <c r="EO795" s="201"/>
      <c r="EP795" s="201"/>
      <c r="EQ795" s="201"/>
      <c r="ER795" s="201"/>
      <c r="ES795" s="201"/>
      <c r="ET795" s="201"/>
      <c r="EU795" s="201"/>
      <c r="EV795" s="201"/>
      <c r="EW795" s="201"/>
      <c r="EX795" s="201"/>
      <c r="EY795" s="201"/>
      <c r="EZ795" s="201"/>
      <c r="FA795" s="201"/>
      <c r="FB795" s="201"/>
      <c r="FC795" s="201"/>
      <c r="FD795" s="201"/>
      <c r="FE795" s="201"/>
      <c r="FF795" s="201"/>
      <c r="FG795" s="201"/>
      <c r="FH795" s="201"/>
      <c r="FI795" s="201"/>
      <c r="FJ795" s="201"/>
      <c r="FK795" s="201"/>
      <c r="FL795" s="201"/>
      <c r="FM795" s="201"/>
      <c r="FN795" s="201"/>
      <c r="FO795" s="201"/>
      <c r="FP795" s="201"/>
      <c r="FQ795" s="201"/>
      <c r="FR795" s="201"/>
      <c r="FS795" s="201"/>
      <c r="FT795" s="201"/>
      <c r="FU795" s="201"/>
      <c r="FV795" s="201"/>
      <c r="FW795" s="201"/>
      <c r="FX795" s="201"/>
      <c r="FY795" s="201"/>
      <c r="FZ795" s="201"/>
      <c r="GA795" s="201"/>
      <c r="GB795" s="201"/>
      <c r="GC795" s="201"/>
      <c r="GD795" s="201"/>
      <c r="GE795" s="201"/>
      <c r="GF795" s="201"/>
      <c r="GG795" s="201"/>
      <c r="GH795" s="201"/>
      <c r="GI795" s="201"/>
      <c r="GJ795" s="201"/>
      <c r="GK795" s="201"/>
      <c r="GL795" s="201"/>
      <c r="GM795" s="201"/>
      <c r="GN795" s="201"/>
      <c r="GO795" s="201"/>
      <c r="GP795" s="201"/>
      <c r="GQ795" s="201"/>
      <c r="GR795" s="201"/>
      <c r="GS795" s="201"/>
      <c r="GT795" s="201"/>
      <c r="GU795" s="201"/>
      <c r="GV795" s="201"/>
      <c r="GW795" s="201"/>
      <c r="GX795" s="201"/>
      <c r="GY795" s="201"/>
      <c r="GZ795" s="201"/>
      <c r="HA795" s="201"/>
      <c r="HB795" s="201"/>
      <c r="HC795" s="201"/>
      <c r="HD795" s="201"/>
      <c r="HE795" s="201"/>
      <c r="HF795" s="201"/>
      <c r="HG795" s="201"/>
      <c r="HH795" s="201"/>
      <c r="HI795" s="201"/>
      <c r="HJ795" s="201"/>
      <c r="HK795" s="201"/>
      <c r="HL795" s="201"/>
      <c r="HM795" s="201"/>
      <c r="HN795" s="201"/>
      <c r="HO795" s="201"/>
      <c r="HP795" s="201"/>
      <c r="HQ795" s="201"/>
      <c r="HR795" s="201"/>
      <c r="HS795" s="201"/>
      <c r="HT795" s="201"/>
      <c r="HU795" s="201"/>
      <c r="HV795" s="201"/>
      <c r="HW795" s="201"/>
      <c r="HX795" s="201"/>
      <c r="HY795" s="201"/>
      <c r="HZ795" s="201"/>
      <c r="IA795" s="201"/>
      <c r="IB795" s="201"/>
      <c r="IC795" s="201"/>
      <c r="ID795" s="201"/>
      <c r="IE795" s="201"/>
      <c r="IF795" s="201"/>
      <c r="IG795" s="201"/>
      <c r="IH795" s="201"/>
      <c r="II795" s="201"/>
      <c r="IJ795" s="201"/>
      <c r="IK795" s="201"/>
      <c r="IL795" s="201"/>
      <c r="IM795" s="201"/>
      <c r="IN795" s="201"/>
      <c r="IO795" s="201"/>
      <c r="IP795" s="201"/>
      <c r="IQ795" s="201"/>
      <c r="IR795" s="201"/>
      <c r="IS795" s="201"/>
      <c r="IT795" s="201"/>
      <c r="IU795" s="201"/>
      <c r="IV795" s="201"/>
      <c r="IW795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84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&amp;C&amp;"Arial,Bold"&amp;18NETCO ADJUSTED SALARIES</oddHeader>
    <oddFooter>&amp;L&amp;F, &amp;A
&amp;D, &amp;T&amp;RPage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C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E13" activeCellId="0" sqref="C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24.41"/>
    <col collapsed="false" customWidth="false" hidden="true" outlineLevel="0" max="26" min="3" style="0" width="9.06"/>
    <col collapsed="false" customWidth="true" hidden="true" outlineLevel="0" max="27" min="27" style="0" width="10.13"/>
    <col collapsed="false" customWidth="true" hidden="true" outlineLevel="0" max="29" min="28" style="0" width="9.28"/>
    <col collapsed="false" customWidth="true" hidden="false" outlineLevel="0" max="30" min="30" style="0" width="11.13"/>
    <col collapsed="false" customWidth="false" hidden="true" outlineLevel="0" max="52" min="31" style="0" width="9.06"/>
    <col collapsed="false" customWidth="true" hidden="true" outlineLevel="0" max="53" min="53" style="0" width="14.14"/>
    <col collapsed="false" customWidth="true" hidden="true" outlineLevel="0" max="54" min="54" style="0" width="12.99"/>
    <col collapsed="false" customWidth="true" hidden="false" outlineLevel="0" max="55" min="55" style="0" width="15.41"/>
    <col collapsed="false" customWidth="true" hidden="false" outlineLevel="0" max="56" min="56" style="0" width="14.28"/>
    <col collapsed="false" customWidth="false" hidden="true" outlineLevel="0" max="78" min="57" style="0" width="9.06"/>
    <col collapsed="false" customWidth="true" hidden="true" outlineLevel="0" max="79" min="79" style="0" width="14.14"/>
    <col collapsed="false" customWidth="true" hidden="true" outlineLevel="0" max="80" min="80" style="0" width="12.99"/>
    <col collapsed="false" customWidth="true" hidden="false" outlineLevel="0" max="81" min="81" style="0" width="12.28"/>
  </cols>
  <sheetData>
    <row r="1" customFormat="false" ht="37.5" hidden="false" customHeight="true" outlineLevel="0" collapsed="false">
      <c r="A1" s="22"/>
      <c r="B1" s="23" t="s">
        <v>24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</row>
    <row r="2" customFormat="false" ht="38.25" hidden="false" customHeight="true" outlineLevel="0" collapsed="false">
      <c r="B2" s="24"/>
      <c r="C2" s="25"/>
      <c r="D2" s="26"/>
      <c r="E2" s="25"/>
      <c r="F2" s="25"/>
      <c r="G2" s="27"/>
      <c r="H2" s="28"/>
      <c r="I2" s="28"/>
      <c r="J2" s="28"/>
      <c r="K2" s="29"/>
      <c r="L2" s="28"/>
      <c r="M2" s="28"/>
      <c r="N2" s="28"/>
      <c r="O2" s="28"/>
      <c r="P2" s="26"/>
      <c r="Q2" s="25"/>
      <c r="R2" s="27"/>
      <c r="S2" s="28"/>
      <c r="T2" s="28"/>
      <c r="U2" s="30"/>
      <c r="V2" s="30"/>
      <c r="W2" s="30"/>
      <c r="X2" s="30"/>
      <c r="Y2" s="31"/>
      <c r="Z2" s="31"/>
      <c r="AA2" s="32"/>
      <c r="AB2" s="33"/>
      <c r="AC2" s="33"/>
      <c r="AD2" s="34" t="s">
        <v>25</v>
      </c>
      <c r="AE2" s="25"/>
      <c r="AF2" s="26"/>
      <c r="AG2" s="25"/>
      <c r="AH2" s="25"/>
      <c r="AI2" s="25"/>
      <c r="AJ2" s="27"/>
      <c r="AK2" s="28"/>
      <c r="AL2" s="28"/>
      <c r="AM2" s="28"/>
      <c r="AN2" s="28"/>
      <c r="AO2" s="29"/>
      <c r="AP2" s="28"/>
      <c r="AQ2" s="28"/>
      <c r="AR2" s="28"/>
      <c r="AS2" s="28"/>
      <c r="AT2" s="26"/>
      <c r="AU2" s="25"/>
      <c r="AV2" s="27"/>
      <c r="AW2" s="28"/>
      <c r="AX2" s="28"/>
      <c r="AY2" s="30"/>
      <c r="AZ2" s="31"/>
      <c r="BA2" s="32"/>
      <c r="BB2" s="33"/>
      <c r="BC2" s="34" t="s">
        <v>26</v>
      </c>
      <c r="BD2" s="35" t="s">
        <v>27</v>
      </c>
      <c r="BE2" s="25"/>
      <c r="BF2" s="26"/>
      <c r="BG2" s="25"/>
      <c r="BH2" s="25"/>
      <c r="BI2" s="25"/>
      <c r="BJ2" s="27"/>
      <c r="BK2" s="28"/>
      <c r="BL2" s="28"/>
      <c r="BM2" s="28"/>
      <c r="BN2" s="28"/>
      <c r="BO2" s="29"/>
      <c r="BP2" s="28"/>
      <c r="BQ2" s="28"/>
      <c r="BR2" s="28"/>
      <c r="BS2" s="28"/>
      <c r="BT2" s="26"/>
      <c r="BU2" s="25"/>
      <c r="BV2" s="27"/>
      <c r="BW2" s="28"/>
      <c r="BX2" s="28"/>
      <c r="BY2" s="30"/>
      <c r="BZ2" s="31"/>
      <c r="CA2" s="32"/>
      <c r="CB2" s="33"/>
      <c r="CC2" s="36" t="s">
        <v>28</v>
      </c>
    </row>
    <row r="3" customFormat="false" ht="38.25" hidden="false" customHeight="true" outlineLevel="0" collapsed="false">
      <c r="B3" s="37" t="s">
        <v>29</v>
      </c>
      <c r="C3" s="38"/>
      <c r="D3" s="39" t="s">
        <v>30</v>
      </c>
      <c r="E3" s="40" t="s">
        <v>31</v>
      </c>
      <c r="F3" s="40" t="s">
        <v>32</v>
      </c>
      <c r="G3" s="41" t="s">
        <v>33</v>
      </c>
      <c r="H3" s="42"/>
      <c r="I3" s="42" t="s">
        <v>34</v>
      </c>
      <c r="J3" s="42"/>
      <c r="K3" s="43" t="s">
        <v>35</v>
      </c>
      <c r="L3" s="42"/>
      <c r="M3" s="42" t="s">
        <v>36</v>
      </c>
      <c r="N3" s="42" t="s">
        <v>36</v>
      </c>
      <c r="O3" s="42"/>
      <c r="P3" s="39" t="s">
        <v>37</v>
      </c>
      <c r="Q3" s="40" t="s">
        <v>38</v>
      </c>
      <c r="R3" s="41" t="s">
        <v>39</v>
      </c>
      <c r="S3" s="42"/>
      <c r="T3" s="42"/>
      <c r="U3" s="42" t="s">
        <v>40</v>
      </c>
      <c r="V3" s="42" t="s">
        <v>41</v>
      </c>
      <c r="W3" s="42" t="s">
        <v>40</v>
      </c>
      <c r="X3" s="42" t="s">
        <v>40</v>
      </c>
      <c r="Y3" s="42"/>
      <c r="Z3" s="42"/>
      <c r="AA3" s="44" t="s">
        <v>42</v>
      </c>
      <c r="AB3" s="44" t="s">
        <v>43</v>
      </c>
      <c r="AC3" s="44" t="s">
        <v>44</v>
      </c>
      <c r="AD3" s="34"/>
      <c r="AE3" s="38"/>
      <c r="AF3" s="39" t="s">
        <v>45</v>
      </c>
      <c r="AG3" s="40" t="s">
        <v>46</v>
      </c>
      <c r="AH3" s="40" t="s">
        <v>47</v>
      </c>
      <c r="AI3" s="40" t="s">
        <v>48</v>
      </c>
      <c r="AJ3" s="41" t="s">
        <v>49</v>
      </c>
      <c r="AK3" s="42"/>
      <c r="AL3" s="42" t="s">
        <v>50</v>
      </c>
      <c r="AM3" s="42" t="s">
        <v>51</v>
      </c>
      <c r="AN3" s="42"/>
      <c r="AO3" s="43" t="s">
        <v>52</v>
      </c>
      <c r="AP3" s="42"/>
      <c r="AQ3" s="42" t="s">
        <v>53</v>
      </c>
      <c r="AR3" s="42" t="s">
        <v>53</v>
      </c>
      <c r="AS3" s="42"/>
      <c r="AT3" s="39" t="s">
        <v>37</v>
      </c>
      <c r="AU3" s="40" t="s">
        <v>38</v>
      </c>
      <c r="AV3" s="41" t="s">
        <v>39</v>
      </c>
      <c r="AW3" s="42"/>
      <c r="AX3" s="42"/>
      <c r="AY3" s="42" t="s">
        <v>54</v>
      </c>
      <c r="AZ3" s="42"/>
      <c r="BA3" s="44" t="s">
        <v>55</v>
      </c>
      <c r="BB3" s="44" t="s">
        <v>56</v>
      </c>
      <c r="BC3" s="34"/>
      <c r="BD3" s="35"/>
      <c r="BE3" s="38"/>
      <c r="BF3" s="39" t="s">
        <v>45</v>
      </c>
      <c r="BG3" s="40" t="s">
        <v>46</v>
      </c>
      <c r="BH3" s="40" t="s">
        <v>47</v>
      </c>
      <c r="BI3" s="40" t="s">
        <v>48</v>
      </c>
      <c r="BJ3" s="41" t="s">
        <v>49</v>
      </c>
      <c r="BK3" s="42"/>
      <c r="BL3" s="42" t="s">
        <v>50</v>
      </c>
      <c r="BM3" s="42" t="s">
        <v>51</v>
      </c>
      <c r="BN3" s="42"/>
      <c r="BO3" s="43" t="s">
        <v>52</v>
      </c>
      <c r="BP3" s="42"/>
      <c r="BQ3" s="42" t="s">
        <v>53</v>
      </c>
      <c r="BR3" s="42" t="s">
        <v>53</v>
      </c>
      <c r="BS3" s="42"/>
      <c r="BT3" s="39" t="s">
        <v>37</v>
      </c>
      <c r="BU3" s="40" t="s">
        <v>38</v>
      </c>
      <c r="BV3" s="41" t="s">
        <v>39</v>
      </c>
      <c r="BW3" s="42"/>
      <c r="BX3" s="42"/>
      <c r="BY3" s="42" t="s">
        <v>54</v>
      </c>
      <c r="BZ3" s="42"/>
      <c r="CA3" s="44" t="s">
        <v>55</v>
      </c>
      <c r="CB3" s="44" t="s">
        <v>56</v>
      </c>
      <c r="CC3" s="36"/>
    </row>
    <row r="4" customFormat="false" ht="27" hidden="false" customHeight="true" outlineLevel="0" collapsed="false">
      <c r="B4" s="45" t="s">
        <v>57</v>
      </c>
      <c r="C4" s="46"/>
      <c r="D4" s="47" t="s">
        <v>58</v>
      </c>
      <c r="E4" s="47"/>
      <c r="F4" s="47"/>
      <c r="G4" s="47"/>
      <c r="H4" s="48"/>
      <c r="I4" s="49" t="s">
        <v>57</v>
      </c>
      <c r="J4" s="48"/>
      <c r="K4" s="47" t="s">
        <v>57</v>
      </c>
      <c r="L4" s="48"/>
      <c r="M4" s="50" t="s">
        <v>57</v>
      </c>
      <c r="N4" s="51" t="s">
        <v>59</v>
      </c>
      <c r="O4" s="48"/>
      <c r="P4" s="52" t="s">
        <v>60</v>
      </c>
      <c r="Q4" s="53" t="s">
        <v>61</v>
      </c>
      <c r="R4" s="54" t="s">
        <v>62</v>
      </c>
      <c r="S4" s="48"/>
      <c r="T4" s="48"/>
      <c r="U4" s="55" t="s">
        <v>63</v>
      </c>
      <c r="V4" s="55" t="s">
        <v>64</v>
      </c>
      <c r="W4" s="55" t="s">
        <v>65</v>
      </c>
      <c r="X4" s="55" t="s">
        <v>66</v>
      </c>
      <c r="Y4" s="48"/>
      <c r="Z4" s="48"/>
      <c r="AA4" s="56"/>
      <c r="AB4" s="56"/>
      <c r="AC4" s="56"/>
      <c r="AD4" s="34"/>
      <c r="AE4" s="46"/>
      <c r="AF4" s="47" t="s">
        <v>58</v>
      </c>
      <c r="AG4" s="47"/>
      <c r="AH4" s="47"/>
      <c r="AI4" s="47"/>
      <c r="AJ4" s="47"/>
      <c r="AK4" s="48"/>
      <c r="AL4" s="57" t="s">
        <v>57</v>
      </c>
      <c r="AM4" s="57"/>
      <c r="AN4" s="48"/>
      <c r="AO4" s="47" t="s">
        <v>67</v>
      </c>
      <c r="AP4" s="48"/>
      <c r="AQ4" s="50" t="s">
        <v>57</v>
      </c>
      <c r="AR4" s="51" t="s">
        <v>59</v>
      </c>
      <c r="AS4" s="48"/>
      <c r="AT4" s="52" t="s">
        <v>60</v>
      </c>
      <c r="AU4" s="53" t="s">
        <v>61</v>
      </c>
      <c r="AV4" s="54" t="s">
        <v>62</v>
      </c>
      <c r="AW4" s="48"/>
      <c r="AX4" s="48"/>
      <c r="AY4" s="55" t="s">
        <v>68</v>
      </c>
      <c r="AZ4" s="48"/>
      <c r="BA4" s="56"/>
      <c r="BB4" s="56"/>
      <c r="BC4" s="34"/>
      <c r="BD4" s="35"/>
      <c r="BE4" s="46"/>
      <c r="BF4" s="47" t="s">
        <v>58</v>
      </c>
      <c r="BG4" s="47"/>
      <c r="BH4" s="47"/>
      <c r="BI4" s="47"/>
      <c r="BJ4" s="47"/>
      <c r="BK4" s="48"/>
      <c r="BL4" s="57" t="s">
        <v>57</v>
      </c>
      <c r="BM4" s="57"/>
      <c r="BN4" s="48"/>
      <c r="BO4" s="47" t="s">
        <v>67</v>
      </c>
      <c r="BP4" s="48"/>
      <c r="BQ4" s="50" t="s">
        <v>57</v>
      </c>
      <c r="BR4" s="51" t="s">
        <v>59</v>
      </c>
      <c r="BS4" s="48"/>
      <c r="BT4" s="52" t="s">
        <v>60</v>
      </c>
      <c r="BU4" s="53" t="s">
        <v>61</v>
      </c>
      <c r="BV4" s="54" t="s">
        <v>62</v>
      </c>
      <c r="BW4" s="48"/>
      <c r="BX4" s="48"/>
      <c r="BY4" s="55" t="s">
        <v>68</v>
      </c>
      <c r="BZ4" s="48"/>
      <c r="CA4" s="56"/>
      <c r="CB4" s="56"/>
      <c r="CC4" s="36"/>
    </row>
    <row r="5" customFormat="false" ht="27" hidden="false" customHeight="true" outlineLevel="0" collapsed="false">
      <c r="B5" s="58" t="s">
        <v>69</v>
      </c>
      <c r="C5" s="25"/>
      <c r="D5" s="59" t="n">
        <v>1</v>
      </c>
      <c r="E5" s="60" t="n">
        <v>2</v>
      </c>
      <c r="F5" s="60" t="n">
        <v>3</v>
      </c>
      <c r="G5" s="61" t="n">
        <v>4</v>
      </c>
      <c r="H5" s="28"/>
      <c r="I5" s="62" t="n">
        <v>5</v>
      </c>
      <c r="J5" s="63"/>
      <c r="K5" s="64" t="n">
        <v>6</v>
      </c>
      <c r="L5" s="28"/>
      <c r="M5" s="65" t="n">
        <v>7</v>
      </c>
      <c r="N5" s="66" t="n">
        <v>8</v>
      </c>
      <c r="O5" s="28"/>
      <c r="P5" s="67" t="n">
        <v>9</v>
      </c>
      <c r="Q5" s="68" t="n">
        <v>10</v>
      </c>
      <c r="R5" s="69" t="n">
        <v>11</v>
      </c>
      <c r="S5" s="63"/>
      <c r="T5" s="28"/>
      <c r="U5" s="62" t="n">
        <v>12</v>
      </c>
      <c r="V5" s="70" t="n">
        <v>13</v>
      </c>
      <c r="W5" s="62" t="n">
        <v>14</v>
      </c>
      <c r="X5" s="62" t="n">
        <v>15</v>
      </c>
      <c r="Y5" s="28"/>
      <c r="Z5" s="28"/>
      <c r="AA5" s="71" t="s">
        <v>70</v>
      </c>
      <c r="AB5" s="72" t="s">
        <v>70</v>
      </c>
      <c r="AC5" s="72" t="s">
        <v>70</v>
      </c>
      <c r="AD5" s="34"/>
      <c r="AE5" s="25"/>
      <c r="AF5" s="73" t="n">
        <v>1</v>
      </c>
      <c r="AG5" s="68" t="n">
        <v>2</v>
      </c>
      <c r="AH5" s="68" t="n">
        <v>3</v>
      </c>
      <c r="AI5" s="68" t="n">
        <v>4</v>
      </c>
      <c r="AJ5" s="69" t="n">
        <v>5</v>
      </c>
      <c r="AK5" s="28"/>
      <c r="AL5" s="62" t="n">
        <v>6</v>
      </c>
      <c r="AM5" s="74" t="n">
        <v>7</v>
      </c>
      <c r="AN5" s="63"/>
      <c r="AO5" s="64" t="n">
        <v>8</v>
      </c>
      <c r="AP5" s="28"/>
      <c r="AQ5" s="65" t="n">
        <v>9</v>
      </c>
      <c r="AR5" s="66" t="n">
        <v>10</v>
      </c>
      <c r="AS5" s="28"/>
      <c r="AT5" s="67" t="n">
        <v>11</v>
      </c>
      <c r="AU5" s="68" t="n">
        <v>12</v>
      </c>
      <c r="AV5" s="69" t="n">
        <v>13</v>
      </c>
      <c r="AW5" s="63"/>
      <c r="AX5" s="28"/>
      <c r="AY5" s="62" t="n">
        <v>14</v>
      </c>
      <c r="AZ5" s="28"/>
      <c r="BA5" s="75" t="str">
        <f aca="false">'[2]Citigroup Rate Chart'!Y5</f>
        <v>Monthly</v>
      </c>
      <c r="BB5" s="75" t="str">
        <f aca="false">'[2]Citigroup Rate Chart'!Z5</f>
        <v>Monthly</v>
      </c>
      <c r="BC5" s="34"/>
      <c r="BD5" s="35"/>
      <c r="BE5" s="25"/>
      <c r="BF5" s="73" t="n">
        <v>1</v>
      </c>
      <c r="BG5" s="68" t="n">
        <v>2</v>
      </c>
      <c r="BH5" s="68" t="n">
        <v>3</v>
      </c>
      <c r="BI5" s="68" t="n">
        <v>4</v>
      </c>
      <c r="BJ5" s="69" t="n">
        <v>5</v>
      </c>
      <c r="BK5" s="28"/>
      <c r="BL5" s="62" t="n">
        <v>6</v>
      </c>
      <c r="BM5" s="74" t="n">
        <v>7</v>
      </c>
      <c r="BN5" s="63"/>
      <c r="BO5" s="64" t="n">
        <v>8</v>
      </c>
      <c r="BP5" s="28"/>
      <c r="BQ5" s="65" t="n">
        <v>9</v>
      </c>
      <c r="BR5" s="66" t="n">
        <v>10</v>
      </c>
      <c r="BS5" s="28"/>
      <c r="BT5" s="67" t="n">
        <v>11</v>
      </c>
      <c r="BU5" s="68" t="n">
        <v>12</v>
      </c>
      <c r="BV5" s="69" t="n">
        <v>13</v>
      </c>
      <c r="BW5" s="63"/>
      <c r="BX5" s="28"/>
      <c r="BY5" s="62" t="n">
        <v>14</v>
      </c>
      <c r="BZ5" s="28"/>
      <c r="CA5" s="75" t="str">
        <f aca="false">'[2]Citigroup Rate Max AD&amp;D Life'!Y5</f>
        <v>Monthly</v>
      </c>
      <c r="CB5" s="75" t="str">
        <f aca="false">'[2]Citigroup Rate Max AD&amp;D Life'!Z5</f>
        <v>Monthly</v>
      </c>
      <c r="CC5" s="36"/>
    </row>
    <row r="6" customFormat="false" ht="14.25" hidden="false" customHeight="false" outlineLevel="0" collapsed="false">
      <c r="A6" s="12" t="n">
        <v>24000</v>
      </c>
      <c r="B6" s="24" t="s">
        <v>71</v>
      </c>
      <c r="C6" s="76"/>
      <c r="D6" s="77" t="n">
        <v>198.95</v>
      </c>
      <c r="E6" s="78" t="n">
        <v>207.23</v>
      </c>
      <c r="F6" s="78" t="n">
        <v>188.92</v>
      </c>
      <c r="G6" s="79" t="n">
        <v>112.94</v>
      </c>
      <c r="H6" s="80"/>
      <c r="I6" s="81" t="n">
        <v>34.03</v>
      </c>
      <c r="J6" s="80"/>
      <c r="K6" s="82" t="n">
        <v>8.76</v>
      </c>
      <c r="L6" s="80"/>
      <c r="M6" s="83" t="e">
        <f aca="false">SUM(#REF!/#REF!*'[2]Enron Rates'!$B$16)</f>
        <v>#REF!</v>
      </c>
      <c r="N6" s="84" t="e">
        <f aca="false">SUM(#REF!/#REF!*'[2]Enron Rates'!$B$17)</f>
        <v>#REF!</v>
      </c>
      <c r="O6" s="80"/>
      <c r="P6" s="85" t="e">
        <f aca="false">SUM(#REF!/1000*#REF!)</f>
        <v>#REF!</v>
      </c>
      <c r="Q6" s="86" t="e">
        <f aca="false">SUM(P6*0.5)</f>
        <v>#REF!</v>
      </c>
      <c r="R6" s="79" t="n">
        <v>0.42</v>
      </c>
      <c r="S6" s="80"/>
      <c r="T6" s="80"/>
      <c r="U6" s="87" t="n">
        <f aca="false">SUM('[2]Enron Rates'!B27)</f>
        <v>0.15</v>
      </c>
      <c r="V6" s="88" t="n">
        <f aca="false">SUM('[2]Enron Rates'!B28)</f>
        <v>0.26</v>
      </c>
      <c r="W6" s="88" t="n">
        <f aca="false">SUM('[2]Enron Rates'!B29)</f>
        <v>0.53</v>
      </c>
      <c r="X6" s="89" t="n">
        <f aca="false">SUM('[2]Enron Rates'!B30)</f>
        <v>0.71</v>
      </c>
      <c r="Y6" s="80"/>
      <c r="Z6" s="80"/>
      <c r="AA6" s="90" t="n">
        <f aca="false">'[2]Enron Summary'!AA6</f>
        <v>-328.58</v>
      </c>
      <c r="AB6" s="91" t="n">
        <f aca="false">'[2]Enron Summary'!AB6</f>
        <v>-75.484</v>
      </c>
      <c r="AC6" s="91" t="n">
        <f aca="false">'[2]Enron Summary'!AC6</f>
        <v>-73.576</v>
      </c>
      <c r="AD6" s="91" t="n">
        <f aca="false">'[2]Comparison '!H7</f>
        <v>-729.552</v>
      </c>
      <c r="AE6" s="76"/>
      <c r="AF6" s="77" t="n">
        <v>40</v>
      </c>
      <c r="AG6" s="78" t="n">
        <v>30</v>
      </c>
      <c r="AH6" s="78" t="n">
        <v>23</v>
      </c>
      <c r="AI6" s="78" t="n">
        <v>32</v>
      </c>
      <c r="AJ6" s="92" t="n">
        <v>35</v>
      </c>
      <c r="AK6" s="80"/>
      <c r="AL6" s="81" t="n">
        <v>14</v>
      </c>
      <c r="AM6" s="93" t="n">
        <v>6</v>
      </c>
      <c r="AN6" s="80"/>
      <c r="AO6" s="82" t="n">
        <v>5.4</v>
      </c>
      <c r="AP6" s="80"/>
      <c r="AQ6" s="94" t="e">
        <f aca="false">SUM(#REF!/#REF!*'[2]Dental &amp; Other Rates'!$B$27)</f>
        <v>#REF!</v>
      </c>
      <c r="AR6" s="95" t="e">
        <f aca="false">SUM(#REF!/#REF!*'[2]Dental &amp; Other Rates'!$B$28)</f>
        <v>#REF!</v>
      </c>
      <c r="AS6" s="80"/>
      <c r="AT6" s="85" t="e">
        <f aca="false">SUM(#REF!/1000*#REF!)</f>
        <v>#REF!</v>
      </c>
      <c r="AU6" s="86" t="e">
        <f aca="false">SUM(AT6*0.5)</f>
        <v>#REF!</v>
      </c>
      <c r="AV6" s="79" t="n">
        <v>0.84</v>
      </c>
      <c r="AW6" s="80"/>
      <c r="AX6" s="80"/>
      <c r="AY6" s="96" t="e">
        <f aca="false">SUM(#REF!/#REF!*'[2]Dental &amp; Other Rates'!$B$39/12)</f>
        <v>#REF!</v>
      </c>
      <c r="AZ6" s="80"/>
      <c r="BA6" s="90" t="n">
        <f aca="false">'[2]Citigroup Rate Chart'!Y6</f>
        <v>68.616</v>
      </c>
      <c r="BB6" s="91" t="n">
        <f aca="false">'[2]Citigroup Rate Chart'!Z6</f>
        <v>70.2</v>
      </c>
      <c r="BC6" s="91" t="n">
        <f aca="false">'[2]Comparison '!BL7</f>
        <v>993.6</v>
      </c>
      <c r="BD6" s="91" t="n">
        <f aca="false">SUM(BC6-AD6)</f>
        <v>1723.152</v>
      </c>
      <c r="BE6" s="76"/>
      <c r="BF6" s="77" t="n">
        <v>40</v>
      </c>
      <c r="BG6" s="78" t="n">
        <v>30</v>
      </c>
      <c r="BH6" s="78" t="n">
        <v>23</v>
      </c>
      <c r="BI6" s="78" t="n">
        <v>32</v>
      </c>
      <c r="BJ6" s="92" t="n">
        <v>35</v>
      </c>
      <c r="BK6" s="80"/>
      <c r="BL6" s="81" t="n">
        <v>14</v>
      </c>
      <c r="BM6" s="93" t="n">
        <v>6</v>
      </c>
      <c r="BN6" s="80"/>
      <c r="BO6" s="82" t="n">
        <v>5.4</v>
      </c>
      <c r="BP6" s="80"/>
      <c r="BQ6" s="81" t="e">
        <f aca="false">SUM((#REF!*10)/#REF!*'[2]Dental &amp; Other Rates'!$B$27)</f>
        <v>#REF!</v>
      </c>
      <c r="BR6" s="93" t="e">
        <f aca="false">SUM((#REF!*10*0.6)/#REF!*'[2]Dental &amp; Other Rates'!$B$28)</f>
        <v>#REF!</v>
      </c>
      <c r="BS6" s="80"/>
      <c r="BT6" s="85" t="e">
        <f aca="false">SUM((#REF!*7)/1000*#REF!)</f>
        <v>#REF!</v>
      </c>
      <c r="BU6" s="86" t="e">
        <f aca="false">SUM(BT6*0.5)</f>
        <v>#REF!</v>
      </c>
      <c r="BV6" s="79" t="n">
        <v>0.84</v>
      </c>
      <c r="BW6" s="80"/>
      <c r="BX6" s="80"/>
      <c r="BY6" s="96" t="e">
        <f aca="false">SUM(#REF!/#REF!*'[2]Dental &amp; Other Rates'!$B$39/12)</f>
        <v>#REF!</v>
      </c>
      <c r="BZ6" s="80"/>
      <c r="CA6" s="90" t="n">
        <f aca="false">'[2]Citigroup Rate Max AD&amp;D Life'!Y6</f>
        <v>77.76</v>
      </c>
      <c r="CB6" s="91" t="n">
        <f aca="false">'[2]Citigroup Rate Max AD&amp;D Life'!Z6</f>
        <v>82.8</v>
      </c>
      <c r="CC6" s="97" t="n">
        <f aca="false">SUM(BD6/A6)</f>
        <v>0.071798</v>
      </c>
    </row>
    <row r="7" customFormat="false" ht="14.25" hidden="false" customHeight="false" outlineLevel="0" collapsed="false">
      <c r="A7" s="12" t="n">
        <v>25000</v>
      </c>
      <c r="B7" s="24" t="s">
        <v>72</v>
      </c>
      <c r="C7" s="76"/>
      <c r="D7" s="85" t="n">
        <v>198.95</v>
      </c>
      <c r="E7" s="98" t="n">
        <v>207.23</v>
      </c>
      <c r="F7" s="98" t="n">
        <v>188.92</v>
      </c>
      <c r="G7" s="79" t="n">
        <v>112.94</v>
      </c>
      <c r="H7" s="80"/>
      <c r="I7" s="99" t="n">
        <v>34.03</v>
      </c>
      <c r="J7" s="80"/>
      <c r="K7" s="100" t="n">
        <v>8.76</v>
      </c>
      <c r="L7" s="80"/>
      <c r="M7" s="94" t="e">
        <f aca="false">SUM(#REF!/#REF!*'[2]Enron Rates'!$B$16)</f>
        <v>#REF!</v>
      </c>
      <c r="N7" s="101" t="e">
        <f aca="false">SUM(#REF!/#REF!*'[2]Enron Rates'!$B$17)</f>
        <v>#REF!</v>
      </c>
      <c r="O7" s="80"/>
      <c r="P7" s="85" t="e">
        <f aca="false">SUM(#REF!/1000*#REF!)</f>
        <v>#REF!</v>
      </c>
      <c r="Q7" s="86" t="e">
        <f aca="false">SUM(P7*0.5)</f>
        <v>#REF!</v>
      </c>
      <c r="R7" s="79" t="n">
        <v>0.42</v>
      </c>
      <c r="S7" s="80"/>
      <c r="T7" s="80"/>
      <c r="U7" s="87" t="n">
        <v>7.82</v>
      </c>
      <c r="V7" s="102" t="n">
        <v>13.56</v>
      </c>
      <c r="W7" s="102" t="n">
        <v>27.62</v>
      </c>
      <c r="X7" s="89" t="n">
        <v>37.02</v>
      </c>
      <c r="Y7" s="80"/>
      <c r="Z7" s="80"/>
      <c r="AA7" s="90" t="n">
        <f aca="false">'[2]Enron Summary'!AA7</f>
        <v>-328.58</v>
      </c>
      <c r="AB7" s="91" t="n">
        <f aca="false">'[2]Enron Summary'!AB7</f>
        <v>-48.84</v>
      </c>
      <c r="AC7" s="91" t="n">
        <f aca="false">'[2]Enron Summary'!AC7</f>
        <v>-37.845</v>
      </c>
      <c r="AD7" s="91" t="n">
        <f aca="false">'[2]Comparison '!H8</f>
        <v>-720.88</v>
      </c>
      <c r="AE7" s="76"/>
      <c r="AF7" s="85" t="n">
        <v>47</v>
      </c>
      <c r="AG7" s="98" t="n">
        <v>36</v>
      </c>
      <c r="AH7" s="98" t="n">
        <v>29</v>
      </c>
      <c r="AI7" s="98" t="n">
        <v>38</v>
      </c>
      <c r="AJ7" s="79" t="n">
        <v>42</v>
      </c>
      <c r="AK7" s="80"/>
      <c r="AL7" s="99" t="n">
        <v>14</v>
      </c>
      <c r="AM7" s="103" t="n">
        <v>6</v>
      </c>
      <c r="AN7" s="80"/>
      <c r="AO7" s="100" t="n">
        <v>5.4</v>
      </c>
      <c r="AP7" s="80"/>
      <c r="AQ7" s="83" t="e">
        <f aca="false">SUM(#REF!/#REF!*'[2]Dental &amp; Other Rates'!$B$27)</f>
        <v>#REF!</v>
      </c>
      <c r="AR7" s="104" t="e">
        <f aca="false">SUM(#REF!/#REF!*'[2]Dental &amp; Other Rates'!$B$28)</f>
        <v>#REF!</v>
      </c>
      <c r="AS7" s="80"/>
      <c r="AT7" s="85" t="e">
        <f aca="false">SUM(#REF!/1000*#REF!)</f>
        <v>#REF!</v>
      </c>
      <c r="AU7" s="86" t="e">
        <f aca="false">SUM(AT7*0.5)</f>
        <v>#REF!</v>
      </c>
      <c r="AV7" s="79" t="n">
        <v>0.84</v>
      </c>
      <c r="AW7" s="80"/>
      <c r="AX7" s="80"/>
      <c r="AY7" s="96" t="e">
        <f aca="false">SUM(#REF!/#REF!*'[2]Dental &amp; Other Rates'!$B$39/12)</f>
        <v>#REF!</v>
      </c>
      <c r="AZ7" s="80"/>
      <c r="BA7" s="90" t="n">
        <f aca="false">'[2]Citigroup Rate Chart'!Y7</f>
        <v>76</v>
      </c>
      <c r="BB7" s="91" t="n">
        <f aca="false">'[2]Citigroup Rate Chart'!Z7</f>
        <v>77.615</v>
      </c>
      <c r="BC7" s="91" t="n">
        <f aca="false">'[2]Comparison '!BL8</f>
        <v>1088.88</v>
      </c>
      <c r="BD7" s="91" t="n">
        <f aca="false">SUM(BC7-AD7)</f>
        <v>1809.76</v>
      </c>
      <c r="BE7" s="76"/>
      <c r="BF7" s="85" t="n">
        <v>47</v>
      </c>
      <c r="BG7" s="98" t="n">
        <v>36</v>
      </c>
      <c r="BH7" s="98" t="n">
        <v>29</v>
      </c>
      <c r="BI7" s="98" t="n">
        <v>38</v>
      </c>
      <c r="BJ7" s="79" t="n">
        <v>42</v>
      </c>
      <c r="BK7" s="80"/>
      <c r="BL7" s="99" t="n">
        <v>14</v>
      </c>
      <c r="BM7" s="103" t="n">
        <v>6</v>
      </c>
      <c r="BN7" s="80"/>
      <c r="BO7" s="100" t="n">
        <v>5.4</v>
      </c>
      <c r="BP7" s="80"/>
      <c r="BQ7" s="99" t="e">
        <f aca="false">SUM((#REF!*10)/#REF!*'[2]Dental &amp; Other Rates'!$B$27)</f>
        <v>#REF!</v>
      </c>
      <c r="BR7" s="103" t="e">
        <f aca="false">SUM((#REF!*10*0.6)/#REF!*'[2]Dental &amp; Other Rates'!$B$28)</f>
        <v>#REF!</v>
      </c>
      <c r="BS7" s="80"/>
      <c r="BT7" s="85" t="e">
        <f aca="false">SUM((#REF!*7)/1000*#REF!)</f>
        <v>#REF!</v>
      </c>
      <c r="BU7" s="86" t="e">
        <f aca="false">SUM(BT7*0.5)</f>
        <v>#REF!</v>
      </c>
      <c r="BV7" s="79" t="n">
        <v>0.84</v>
      </c>
      <c r="BW7" s="80"/>
      <c r="BX7" s="80"/>
      <c r="BY7" s="96" t="e">
        <f aca="false">SUM(#REF!/#REF!*'[2]Dental &amp; Other Rates'!$B$39/12)</f>
        <v>#REF!</v>
      </c>
      <c r="BZ7" s="80"/>
      <c r="CA7" s="90" t="n">
        <f aca="false">'[2]Citigroup Rate Max AD&amp;D Life'!Y7</f>
        <v>85.525</v>
      </c>
      <c r="CB7" s="91" t="n">
        <f aca="false">'[2]Citigroup Rate Max AD&amp;D Life'!Z7</f>
        <v>90.74</v>
      </c>
      <c r="CC7" s="97" t="n">
        <f aca="false">SUM(BD7/A7)</f>
        <v>0.0723904</v>
      </c>
    </row>
    <row r="8" customFormat="false" ht="14.25" hidden="false" customHeight="false" outlineLevel="0" collapsed="false">
      <c r="A8" s="12" t="n">
        <v>40000</v>
      </c>
      <c r="B8" s="24" t="s">
        <v>73</v>
      </c>
      <c r="C8" s="76"/>
      <c r="D8" s="85" t="n">
        <v>198.95</v>
      </c>
      <c r="E8" s="98" t="n">
        <v>207.23</v>
      </c>
      <c r="F8" s="98" t="n">
        <v>188.92</v>
      </c>
      <c r="G8" s="79" t="n">
        <v>112.94</v>
      </c>
      <c r="H8" s="80"/>
      <c r="I8" s="99" t="n">
        <v>34.03</v>
      </c>
      <c r="J8" s="80"/>
      <c r="K8" s="100" t="n">
        <v>8.76</v>
      </c>
      <c r="L8" s="80"/>
      <c r="M8" s="94" t="e">
        <f aca="false">SUM(#REF!/#REF!*'[2]Enron Rates'!$B$16)</f>
        <v>#REF!</v>
      </c>
      <c r="N8" s="101" t="e">
        <f aca="false">SUM(#REF!/#REF!*'[2]Enron Rates'!$B$17)</f>
        <v>#REF!</v>
      </c>
      <c r="O8" s="80"/>
      <c r="P8" s="85" t="e">
        <f aca="false">SUM(#REF!/1000*#REF!)</f>
        <v>#REF!</v>
      </c>
      <c r="Q8" s="86" t="e">
        <f aca="false">SUM(P8*0.5)</f>
        <v>#REF!</v>
      </c>
      <c r="R8" s="79" t="n">
        <v>0.42</v>
      </c>
      <c r="S8" s="80"/>
      <c r="T8" s="80"/>
      <c r="U8" s="87" t="n">
        <v>7.82</v>
      </c>
      <c r="V8" s="102" t="n">
        <v>13.56</v>
      </c>
      <c r="W8" s="102" t="n">
        <v>27.62</v>
      </c>
      <c r="X8" s="89" t="n">
        <v>37.02</v>
      </c>
      <c r="Y8" s="80"/>
      <c r="Z8" s="80"/>
      <c r="AA8" s="90" t="n">
        <f aca="false">'[2]Enron Summary'!AA8</f>
        <v>-328.58</v>
      </c>
      <c r="AB8" s="91" t="n">
        <f aca="false">'[2]Enron Summary'!AB8</f>
        <v>-47.58</v>
      </c>
      <c r="AC8" s="91" t="n">
        <f aca="false">'[2]Enron Summary'!AC8</f>
        <v>-35.88</v>
      </c>
      <c r="AD8" s="91" t="n">
        <f aca="false">'[2]Comparison '!H9</f>
        <v>-590.8</v>
      </c>
      <c r="AE8" s="76"/>
      <c r="AF8" s="85" t="n">
        <v>58</v>
      </c>
      <c r="AG8" s="98" t="n">
        <v>43</v>
      </c>
      <c r="AH8" s="98" t="n">
        <v>37</v>
      </c>
      <c r="AI8" s="98" t="n">
        <v>46</v>
      </c>
      <c r="AJ8" s="79" t="n">
        <v>51</v>
      </c>
      <c r="AK8" s="80"/>
      <c r="AL8" s="99" t="n">
        <v>14</v>
      </c>
      <c r="AM8" s="103" t="n">
        <v>6</v>
      </c>
      <c r="AN8" s="80"/>
      <c r="AO8" s="100" t="n">
        <v>5.4</v>
      </c>
      <c r="AP8" s="80"/>
      <c r="AQ8" s="83" t="e">
        <f aca="false">SUM(#REF!/#REF!*'[2]Dental &amp; Other Rates'!$B$27)</f>
        <v>#REF!</v>
      </c>
      <c r="AR8" s="104" t="e">
        <f aca="false">SUM(#REF!/#REF!*'[2]Dental &amp; Other Rates'!$B$28)</f>
        <v>#REF!</v>
      </c>
      <c r="AS8" s="80"/>
      <c r="AT8" s="85" t="e">
        <f aca="false">SUM(#REF!/1000*#REF!)</f>
        <v>#REF!</v>
      </c>
      <c r="AU8" s="86" t="e">
        <f aca="false">SUM(AT8*0.5)</f>
        <v>#REF!</v>
      </c>
      <c r="AV8" s="79" t="n">
        <v>0.84</v>
      </c>
      <c r="AW8" s="80"/>
      <c r="AX8" s="80"/>
      <c r="AY8" s="96" t="e">
        <f aca="false">SUM(#REF!/#REF!*'[2]Dental &amp; Other Rates'!$B$39/12)</f>
        <v>#REF!</v>
      </c>
      <c r="AZ8" s="80"/>
      <c r="BA8" s="90" t="n">
        <f aca="false">'[2]Citigroup Rate Chart'!Y8</f>
        <v>92.76</v>
      </c>
      <c r="BB8" s="91" t="n">
        <f aca="false">'[2]Citigroup Rate Chart'!Z8</f>
        <v>94.84</v>
      </c>
      <c r="BC8" s="91" t="n">
        <f aca="false">'[2]Comparison '!BL9</f>
        <v>1390.08</v>
      </c>
      <c r="BD8" s="91" t="n">
        <f aca="false">SUM(BC8-AD8)</f>
        <v>1980.88</v>
      </c>
      <c r="BE8" s="76"/>
      <c r="BF8" s="85" t="n">
        <v>58</v>
      </c>
      <c r="BG8" s="98" t="n">
        <v>43</v>
      </c>
      <c r="BH8" s="98" t="n">
        <v>37</v>
      </c>
      <c r="BI8" s="98" t="n">
        <v>46</v>
      </c>
      <c r="BJ8" s="79" t="n">
        <v>51</v>
      </c>
      <c r="BK8" s="80"/>
      <c r="BL8" s="99" t="n">
        <v>14</v>
      </c>
      <c r="BM8" s="103" t="n">
        <v>6</v>
      </c>
      <c r="BN8" s="80"/>
      <c r="BO8" s="100" t="n">
        <v>5.4</v>
      </c>
      <c r="BP8" s="80"/>
      <c r="BQ8" s="99" t="e">
        <f aca="false">SUM((#REF!*10)/#REF!*'[2]Dental &amp; Other Rates'!$B$27)</f>
        <v>#REF!</v>
      </c>
      <c r="BR8" s="103" t="e">
        <f aca="false">SUM((#REF!*10*0.6)/#REF!*'[2]Dental &amp; Other Rates'!$B$28)</f>
        <v>#REF!</v>
      </c>
      <c r="BS8" s="80"/>
      <c r="BT8" s="85" t="e">
        <f aca="false">SUM((#REF!*7)/1000*#REF!)</f>
        <v>#REF!</v>
      </c>
      <c r="BU8" s="86" t="e">
        <f aca="false">SUM(BT8*0.5)</f>
        <v>#REF!</v>
      </c>
      <c r="BV8" s="79" t="n">
        <v>0.84</v>
      </c>
      <c r="BW8" s="80"/>
      <c r="BX8" s="80"/>
      <c r="BY8" s="96" t="e">
        <f aca="false">SUM(#REF!/#REF!*'[2]Dental &amp; Other Rates'!$B$39/12)</f>
        <v>#REF!</v>
      </c>
      <c r="BZ8" s="80"/>
      <c r="CA8" s="90" t="n">
        <f aca="false">'[2]Citigroup Rate Max AD&amp;D Life'!Y8</f>
        <v>108</v>
      </c>
      <c r="CB8" s="91" t="n">
        <f aca="false">'[2]Citigroup Rate Max AD&amp;D Life'!Z8</f>
        <v>115.84</v>
      </c>
      <c r="CC8" s="97" t="n">
        <f aca="false">SUM(BD8/A8)</f>
        <v>0.049522</v>
      </c>
    </row>
    <row r="9" customFormat="false" ht="14.25" hidden="false" customHeight="false" outlineLevel="0" collapsed="false">
      <c r="A9" s="12" t="n">
        <v>60000</v>
      </c>
      <c r="B9" s="24" t="s">
        <v>74</v>
      </c>
      <c r="C9" s="76"/>
      <c r="D9" s="85" t="n">
        <v>198.95</v>
      </c>
      <c r="E9" s="98" t="n">
        <v>207.23</v>
      </c>
      <c r="F9" s="98" t="n">
        <v>188.92</v>
      </c>
      <c r="G9" s="79" t="n">
        <v>112.94</v>
      </c>
      <c r="H9" s="80"/>
      <c r="I9" s="99" t="n">
        <v>34.03</v>
      </c>
      <c r="J9" s="80"/>
      <c r="K9" s="100" t="n">
        <v>8.76</v>
      </c>
      <c r="L9" s="80"/>
      <c r="M9" s="94" t="e">
        <f aca="false">SUM(#REF!/#REF!*'[2]Enron Rates'!$B$16)</f>
        <v>#REF!</v>
      </c>
      <c r="N9" s="101" t="e">
        <f aca="false">SUM(#REF!/#REF!*'[2]Enron Rates'!$B$17)</f>
        <v>#REF!</v>
      </c>
      <c r="O9" s="80"/>
      <c r="P9" s="85" t="e">
        <f aca="false">SUM(#REF!/1000*#REF!)</f>
        <v>#REF!</v>
      </c>
      <c r="Q9" s="86" t="e">
        <f aca="false">SUM(P9*0.5)</f>
        <v>#REF!</v>
      </c>
      <c r="R9" s="79" t="n">
        <v>0.42</v>
      </c>
      <c r="S9" s="80"/>
      <c r="T9" s="80"/>
      <c r="U9" s="87" t="n">
        <v>7.82</v>
      </c>
      <c r="V9" s="102" t="n">
        <v>13.56</v>
      </c>
      <c r="W9" s="102" t="n">
        <v>27.62</v>
      </c>
      <c r="X9" s="89" t="n">
        <v>37.02</v>
      </c>
      <c r="Y9" s="80"/>
      <c r="Z9" s="80"/>
      <c r="AA9" s="90" t="n">
        <f aca="false">'[2]Enron Summary'!AA9</f>
        <v>-328.58</v>
      </c>
      <c r="AB9" s="91" t="n">
        <f aca="false">'[2]Enron Summary'!AB9</f>
        <v>-45.9</v>
      </c>
      <c r="AC9" s="91" t="n">
        <f aca="false">'[2]Enron Summary'!AC9</f>
        <v>-33.26</v>
      </c>
      <c r="AD9" s="91" t="n">
        <f aca="false">'[2]Comparison '!H10</f>
        <v>-417.36</v>
      </c>
      <c r="AE9" s="76"/>
      <c r="AF9" s="85" t="n">
        <v>70</v>
      </c>
      <c r="AG9" s="98" t="n">
        <v>47</v>
      </c>
      <c r="AH9" s="98" t="n">
        <v>47</v>
      </c>
      <c r="AI9" s="98" t="n">
        <v>57</v>
      </c>
      <c r="AJ9" s="79" t="n">
        <v>63</v>
      </c>
      <c r="AK9" s="80"/>
      <c r="AL9" s="99" t="n">
        <v>14</v>
      </c>
      <c r="AM9" s="103" t="n">
        <v>6</v>
      </c>
      <c r="AN9" s="80"/>
      <c r="AO9" s="100" t="n">
        <v>5.4</v>
      </c>
      <c r="AP9" s="80"/>
      <c r="AQ9" s="83" t="e">
        <f aca="false">SUM(#REF!/#REF!*'[2]Dental &amp; Other Rates'!$B$27)</f>
        <v>#REF!</v>
      </c>
      <c r="AR9" s="104" t="e">
        <f aca="false">SUM(#REF!/#REF!*'[2]Dental &amp; Other Rates'!$B$28)</f>
        <v>#REF!</v>
      </c>
      <c r="AS9" s="80"/>
      <c r="AT9" s="85" t="e">
        <f aca="false">SUM(#REF!/1000*#REF!)</f>
        <v>#REF!</v>
      </c>
      <c r="AU9" s="86" t="e">
        <f aca="false">SUM(AT9*0.5)</f>
        <v>#REF!</v>
      </c>
      <c r="AV9" s="79" t="n">
        <v>0.84</v>
      </c>
      <c r="AW9" s="80"/>
      <c r="AX9" s="80"/>
      <c r="AY9" s="96" t="e">
        <f aca="false">SUM(#REF!/#REF!*'[2]Dental &amp; Other Rates'!$B$40/12)</f>
        <v>#REF!</v>
      </c>
      <c r="AZ9" s="80"/>
      <c r="BA9" s="90" t="n">
        <f aca="false">'[2]Citigroup Rate Chart'!Y9</f>
        <v>119.94</v>
      </c>
      <c r="BB9" s="91" t="n">
        <f aca="false">'[2]Citigroup Rate Chart'!Z9</f>
        <v>122.64</v>
      </c>
      <c r="BC9" s="91" t="n">
        <f aca="false">'[2]Comparison '!BL10</f>
        <v>1849.68</v>
      </c>
      <c r="BD9" s="91" t="n">
        <f aca="false">SUM(BC9-AD9)</f>
        <v>2267.04</v>
      </c>
      <c r="BE9" s="76"/>
      <c r="BF9" s="85" t="n">
        <v>70</v>
      </c>
      <c r="BG9" s="98" t="n">
        <v>47</v>
      </c>
      <c r="BH9" s="98" t="n">
        <v>47</v>
      </c>
      <c r="BI9" s="98" t="n">
        <v>57</v>
      </c>
      <c r="BJ9" s="79" t="n">
        <v>63</v>
      </c>
      <c r="BK9" s="80"/>
      <c r="BL9" s="99" t="n">
        <v>14</v>
      </c>
      <c r="BM9" s="103" t="n">
        <v>6</v>
      </c>
      <c r="BN9" s="80"/>
      <c r="BO9" s="100" t="n">
        <v>5.4</v>
      </c>
      <c r="BP9" s="80"/>
      <c r="BQ9" s="99" t="e">
        <f aca="false">SUM((#REF!*10)/#REF!*'[2]Dental &amp; Other Rates'!$B$27)</f>
        <v>#REF!</v>
      </c>
      <c r="BR9" s="103" t="e">
        <f aca="false">SUM((#REF!*10*0.6)/#REF!*'[2]Dental &amp; Other Rates'!$B$28)</f>
        <v>#REF!</v>
      </c>
      <c r="BS9" s="80"/>
      <c r="BT9" s="85" t="e">
        <f aca="false">SUM((#REF!*7)/1000*#REF!)</f>
        <v>#REF!</v>
      </c>
      <c r="BU9" s="86" t="e">
        <f aca="false">SUM(BT9*0.5)</f>
        <v>#REF!</v>
      </c>
      <c r="BV9" s="79" t="n">
        <v>0.84</v>
      </c>
      <c r="BW9" s="80"/>
      <c r="BX9" s="80"/>
      <c r="BY9" s="96" t="e">
        <f aca="false">SUM(#REF!/#REF!*'[2]Dental &amp; Other Rates'!$B$40/12)</f>
        <v>#REF!</v>
      </c>
      <c r="BZ9" s="80"/>
      <c r="CA9" s="90" t="n">
        <f aca="false">'[2]Citigroup Rate Max AD&amp;D Life'!Y9</f>
        <v>142.8</v>
      </c>
      <c r="CB9" s="91" t="n">
        <f aca="false">'[2]Citigroup Rate Max AD&amp;D Life'!Z9</f>
        <v>154.14</v>
      </c>
      <c r="CC9" s="97" t="n">
        <f aca="false">SUM(BD9/A9)</f>
        <v>0.037784</v>
      </c>
    </row>
    <row r="10" customFormat="false" ht="14.25" hidden="false" customHeight="false" outlineLevel="0" collapsed="false">
      <c r="A10" s="12" t="n">
        <v>80000</v>
      </c>
      <c r="B10" s="24" t="s">
        <v>75</v>
      </c>
      <c r="C10" s="76"/>
      <c r="D10" s="85" t="n">
        <v>198.95</v>
      </c>
      <c r="E10" s="98" t="n">
        <v>207.23</v>
      </c>
      <c r="F10" s="98" t="n">
        <v>188.92</v>
      </c>
      <c r="G10" s="79" t="n">
        <v>112.94</v>
      </c>
      <c r="H10" s="80"/>
      <c r="I10" s="99" t="n">
        <v>34.03</v>
      </c>
      <c r="J10" s="80"/>
      <c r="K10" s="100" t="n">
        <v>8.76</v>
      </c>
      <c r="L10" s="80"/>
      <c r="M10" s="94" t="e">
        <f aca="false">SUM(#REF!/#REF!*'[2]Enron Rates'!$B$16)</f>
        <v>#REF!</v>
      </c>
      <c r="N10" s="101" t="e">
        <f aca="false">SUM(#REF!/#REF!*'[2]Enron Rates'!$B$17)</f>
        <v>#REF!</v>
      </c>
      <c r="O10" s="80"/>
      <c r="P10" s="85" t="e">
        <f aca="false">SUM(#REF!/1000*#REF!)</f>
        <v>#REF!</v>
      </c>
      <c r="Q10" s="86" t="e">
        <f aca="false">SUM(P10*0.5)</f>
        <v>#REF!</v>
      </c>
      <c r="R10" s="79" t="n">
        <v>0.42</v>
      </c>
      <c r="S10" s="80"/>
      <c r="T10" s="80"/>
      <c r="U10" s="87" t="n">
        <v>7.82</v>
      </c>
      <c r="V10" s="102" t="n">
        <v>13.56</v>
      </c>
      <c r="W10" s="102" t="n">
        <v>27.62</v>
      </c>
      <c r="X10" s="89" t="n">
        <v>37.02</v>
      </c>
      <c r="Y10" s="80"/>
      <c r="Z10" s="80"/>
      <c r="AA10" s="90" t="n">
        <f aca="false">'[2]Enron Summary'!AA10</f>
        <v>-328.58</v>
      </c>
      <c r="AB10" s="91" t="n">
        <f aca="false">'[2]Enron Summary'!AB10</f>
        <v>-44.22</v>
      </c>
      <c r="AC10" s="91" t="n">
        <f aca="false">'[2]Enron Summary'!AC10</f>
        <v>-30.64</v>
      </c>
      <c r="AD10" s="91" t="n">
        <f aca="false">'[2]Comparison '!H11</f>
        <v>-243.92</v>
      </c>
      <c r="AE10" s="76"/>
      <c r="AF10" s="85" t="n">
        <v>83</v>
      </c>
      <c r="AG10" s="98" t="n">
        <v>58</v>
      </c>
      <c r="AH10" s="98" t="n">
        <v>58</v>
      </c>
      <c r="AI10" s="98" t="n">
        <v>69</v>
      </c>
      <c r="AJ10" s="79" t="n">
        <v>75</v>
      </c>
      <c r="AK10" s="80"/>
      <c r="AL10" s="99" t="n">
        <v>14</v>
      </c>
      <c r="AM10" s="103" t="n">
        <v>6</v>
      </c>
      <c r="AN10" s="80"/>
      <c r="AO10" s="100" t="n">
        <v>5.4</v>
      </c>
      <c r="AP10" s="80"/>
      <c r="AQ10" s="83" t="e">
        <f aca="false">SUM(#REF!/#REF!*'[2]Dental &amp; Other Rates'!$B$27)</f>
        <v>#REF!</v>
      </c>
      <c r="AR10" s="104" t="e">
        <f aca="false">SUM(#REF!/#REF!*'[2]Dental &amp; Other Rates'!$B$28)</f>
        <v>#REF!</v>
      </c>
      <c r="AS10" s="80"/>
      <c r="AT10" s="85" t="e">
        <f aca="false">SUM(#REF!/1000*#REF!)</f>
        <v>#REF!</v>
      </c>
      <c r="AU10" s="86" t="e">
        <f aca="false">SUM(AT10*0.5)</f>
        <v>#REF!</v>
      </c>
      <c r="AV10" s="79" t="n">
        <v>0.84</v>
      </c>
      <c r="AW10" s="80"/>
      <c r="AX10" s="80"/>
      <c r="AY10" s="96" t="e">
        <f aca="false">SUM(#REF!/#REF!*'[2]Dental &amp; Other Rates'!$B$40/12)</f>
        <v>#REF!</v>
      </c>
      <c r="AZ10" s="80"/>
      <c r="BA10" s="90" t="n">
        <f aca="false">'[2]Citigroup Rate Chart'!Y10</f>
        <v>143.12</v>
      </c>
      <c r="BB10" s="91" t="n">
        <f aca="false">'[2]Citigroup Rate Chart'!Z10</f>
        <v>146.44</v>
      </c>
      <c r="BC10" s="91" t="n">
        <f aca="false">'[2]Comparison '!BL11</f>
        <v>2261.28</v>
      </c>
      <c r="BD10" s="91" t="n">
        <f aca="false">SUM(BC10-AD10)</f>
        <v>2505.2</v>
      </c>
      <c r="BE10" s="76"/>
      <c r="BF10" s="85" t="n">
        <v>83</v>
      </c>
      <c r="BG10" s="98" t="n">
        <v>58</v>
      </c>
      <c r="BH10" s="98" t="n">
        <v>58</v>
      </c>
      <c r="BI10" s="98" t="n">
        <v>69</v>
      </c>
      <c r="BJ10" s="79" t="n">
        <v>75</v>
      </c>
      <c r="BK10" s="80"/>
      <c r="BL10" s="99" t="n">
        <v>14</v>
      </c>
      <c r="BM10" s="103" t="n">
        <v>6</v>
      </c>
      <c r="BN10" s="80"/>
      <c r="BO10" s="100" t="n">
        <v>5.4</v>
      </c>
      <c r="BP10" s="80"/>
      <c r="BQ10" s="99" t="e">
        <f aca="false">SUM((#REF!*10)/#REF!*'[2]Dental &amp; Other Rates'!$B$27)</f>
        <v>#REF!</v>
      </c>
      <c r="BR10" s="103" t="e">
        <f aca="false">SUM((#REF!*10*0.6)/#REF!*'[2]Dental &amp; Other Rates'!$B$28)</f>
        <v>#REF!</v>
      </c>
      <c r="BS10" s="80"/>
      <c r="BT10" s="85" t="e">
        <f aca="false">SUM((#REF!*7)/1000*#REF!)</f>
        <v>#REF!</v>
      </c>
      <c r="BU10" s="86" t="e">
        <f aca="false">SUM(BT10*0.5)</f>
        <v>#REF!</v>
      </c>
      <c r="BV10" s="79" t="n">
        <v>0.84</v>
      </c>
      <c r="BW10" s="80"/>
      <c r="BX10" s="80"/>
      <c r="BY10" s="96" t="e">
        <f aca="false">SUM(#REF!/#REF!*'[2]Dental &amp; Other Rates'!$B$40/12)</f>
        <v>#REF!</v>
      </c>
      <c r="BZ10" s="80"/>
      <c r="CA10" s="90" t="n">
        <f aca="false">'[2]Citigroup Rate Max AD&amp;D Life'!Y10</f>
        <v>173.6</v>
      </c>
      <c r="CB10" s="91" t="n">
        <f aca="false">'[2]Citigroup Rate Max AD&amp;D Life'!Z10</f>
        <v>188.44</v>
      </c>
      <c r="CC10" s="97" t="n">
        <f aca="false">SUM(BD10/A10)</f>
        <v>0.031315</v>
      </c>
    </row>
    <row r="11" customFormat="false" ht="14.25" hidden="false" customHeight="false" outlineLevel="0" collapsed="false">
      <c r="A11" s="12" t="n">
        <v>100000</v>
      </c>
      <c r="B11" s="24" t="s">
        <v>76</v>
      </c>
      <c r="C11" s="76"/>
      <c r="D11" s="85" t="n">
        <v>198.95</v>
      </c>
      <c r="E11" s="98" t="n">
        <v>207.23</v>
      </c>
      <c r="F11" s="98" t="n">
        <v>188.92</v>
      </c>
      <c r="G11" s="79" t="n">
        <v>112.94</v>
      </c>
      <c r="H11" s="80"/>
      <c r="I11" s="99" t="n">
        <v>34.03</v>
      </c>
      <c r="J11" s="80"/>
      <c r="K11" s="100" t="n">
        <v>8.76</v>
      </c>
      <c r="L11" s="80"/>
      <c r="M11" s="94" t="e">
        <f aca="false">SUM(#REF!/#REF!*'[2]Enron Rates'!$B$16)</f>
        <v>#REF!</v>
      </c>
      <c r="N11" s="101" t="e">
        <f aca="false">SUM(#REF!/#REF!*'[2]Enron Rates'!$B$17)</f>
        <v>#REF!</v>
      </c>
      <c r="O11" s="80"/>
      <c r="P11" s="85" t="e">
        <f aca="false">SUM(#REF!/1000*#REF!)</f>
        <v>#REF!</v>
      </c>
      <c r="Q11" s="86" t="e">
        <f aca="false">SUM(P11*0.5)</f>
        <v>#REF!</v>
      </c>
      <c r="R11" s="79" t="n">
        <v>0.42</v>
      </c>
      <c r="S11" s="80"/>
      <c r="T11" s="80"/>
      <c r="U11" s="87" t="n">
        <v>7.82</v>
      </c>
      <c r="V11" s="102" t="n">
        <v>13.56</v>
      </c>
      <c r="W11" s="102" t="n">
        <v>27.62</v>
      </c>
      <c r="X11" s="89" t="n">
        <v>37.02</v>
      </c>
      <c r="Y11" s="80"/>
      <c r="Z11" s="80"/>
      <c r="AA11" s="90" t="n">
        <f aca="false">'[2]Enron Summary'!AA11</f>
        <v>-328.58</v>
      </c>
      <c r="AB11" s="91" t="n">
        <f aca="false">'[2]Enron Summary'!AB11</f>
        <v>-42.54</v>
      </c>
      <c r="AC11" s="91" t="n">
        <f aca="false">'[2]Enron Summary'!AC11</f>
        <v>-28.02</v>
      </c>
      <c r="AD11" s="91" t="n">
        <f aca="false">'[2]Comparison '!H12</f>
        <v>-70.4799999999999</v>
      </c>
      <c r="AE11" s="76"/>
      <c r="AF11" s="85" t="n">
        <v>99</v>
      </c>
      <c r="AG11" s="98" t="n">
        <v>67</v>
      </c>
      <c r="AH11" s="98" t="n">
        <v>70</v>
      </c>
      <c r="AI11" s="98" t="n">
        <v>82</v>
      </c>
      <c r="AJ11" s="79" t="n">
        <v>90</v>
      </c>
      <c r="AK11" s="80"/>
      <c r="AL11" s="99" t="n">
        <v>14</v>
      </c>
      <c r="AM11" s="103" t="n">
        <v>6</v>
      </c>
      <c r="AN11" s="80"/>
      <c r="AO11" s="100" t="n">
        <v>5.4</v>
      </c>
      <c r="AP11" s="80"/>
      <c r="AQ11" s="83" t="e">
        <f aca="false">SUM(#REF!/#REF!*'[2]Dental &amp; Other Rates'!$B$27)</f>
        <v>#REF!</v>
      </c>
      <c r="AR11" s="104" t="e">
        <f aca="false">SUM(#REF!/#REF!*'[2]Dental &amp; Other Rates'!$B$28)</f>
        <v>#REF!</v>
      </c>
      <c r="AS11" s="80"/>
      <c r="AT11" s="85" t="e">
        <f aca="false">SUM(#REF!/1000*#REF!)</f>
        <v>#REF!</v>
      </c>
      <c r="AU11" s="86" t="e">
        <f aca="false">SUM(AT11*0.5)</f>
        <v>#REF!</v>
      </c>
      <c r="AV11" s="79" t="n">
        <v>0.84</v>
      </c>
      <c r="AW11" s="80"/>
      <c r="AX11" s="80"/>
      <c r="AY11" s="96" t="e">
        <f aca="false">SUM(#REF!/#REF!*'[2]Dental &amp; Other Rates'!$B$40/12)</f>
        <v>#REF!</v>
      </c>
      <c r="AZ11" s="80"/>
      <c r="BA11" s="90" t="n">
        <f aca="false">'[2]Citigroup Rate Chart'!Y11</f>
        <v>169.3</v>
      </c>
      <c r="BB11" s="91" t="n">
        <f aca="false">'[2]Citigroup Rate Chart'!Z11</f>
        <v>173.24</v>
      </c>
      <c r="BC11" s="91" t="n">
        <f aca="false">'[2]Comparison '!BL12</f>
        <v>2708.88</v>
      </c>
      <c r="BD11" s="91" t="n">
        <f aca="false">SUM(BC11-AD11)</f>
        <v>2779.36</v>
      </c>
      <c r="BE11" s="76"/>
      <c r="BF11" s="85" t="n">
        <v>99</v>
      </c>
      <c r="BG11" s="98" t="n">
        <v>67</v>
      </c>
      <c r="BH11" s="98" t="n">
        <v>70</v>
      </c>
      <c r="BI11" s="98" t="n">
        <v>82</v>
      </c>
      <c r="BJ11" s="79" t="n">
        <v>90</v>
      </c>
      <c r="BK11" s="80"/>
      <c r="BL11" s="99" t="n">
        <v>14</v>
      </c>
      <c r="BM11" s="103" t="n">
        <v>6</v>
      </c>
      <c r="BN11" s="80"/>
      <c r="BO11" s="100" t="n">
        <v>5.4</v>
      </c>
      <c r="BP11" s="80"/>
      <c r="BQ11" s="99" t="e">
        <f aca="false">SUM((#REF!*10)/#REF!*'[2]Dental &amp; Other Rates'!$B$27)</f>
        <v>#REF!</v>
      </c>
      <c r="BR11" s="103" t="e">
        <f aca="false">SUM((#REF!*10*0.6)/#REF!*'[2]Dental &amp; Other Rates'!$B$28)</f>
        <v>#REF!</v>
      </c>
      <c r="BS11" s="80"/>
      <c r="BT11" s="85" t="e">
        <f aca="false">SUM((#REF!*7)/1000*#REF!)</f>
        <v>#REF!</v>
      </c>
      <c r="BU11" s="86" t="e">
        <f aca="false">SUM(BT11*0.5)</f>
        <v>#REF!</v>
      </c>
      <c r="BV11" s="79" t="n">
        <v>0.84</v>
      </c>
      <c r="BW11" s="80"/>
      <c r="BX11" s="80"/>
      <c r="BY11" s="96" t="e">
        <f aca="false">SUM(#REF!/#REF!*'[2]Dental &amp; Other Rates'!$B$40/12)</f>
        <v>#REF!</v>
      </c>
      <c r="BZ11" s="80"/>
      <c r="CA11" s="90" t="n">
        <f aca="false">'[2]Citigroup Rate Max AD&amp;D Life'!Y11</f>
        <v>207.4</v>
      </c>
      <c r="CB11" s="91" t="n">
        <f aca="false">'[2]Citigroup Rate Max AD&amp;D Life'!Z11</f>
        <v>225.74</v>
      </c>
      <c r="CC11" s="97" t="n">
        <f aca="false">SUM(BD11/A11)</f>
        <v>0.0277936</v>
      </c>
    </row>
    <row r="12" customFormat="false" ht="14.25" hidden="false" customHeight="false" outlineLevel="0" collapsed="false">
      <c r="A12" s="12" t="n">
        <v>150000</v>
      </c>
      <c r="B12" s="24" t="s">
        <v>77</v>
      </c>
      <c r="C12" s="76"/>
      <c r="D12" s="85" t="n">
        <v>198.95</v>
      </c>
      <c r="E12" s="98" t="n">
        <v>207.23</v>
      </c>
      <c r="F12" s="98" t="n">
        <v>188.92</v>
      </c>
      <c r="G12" s="79" t="n">
        <v>112.94</v>
      </c>
      <c r="H12" s="80"/>
      <c r="I12" s="99" t="n">
        <v>34.03</v>
      </c>
      <c r="J12" s="80"/>
      <c r="K12" s="100" t="n">
        <v>8.76</v>
      </c>
      <c r="L12" s="80"/>
      <c r="M12" s="94" t="e">
        <f aca="false">SUM(#REF!/#REF!*'[2]Enron Rates'!$B$16)</f>
        <v>#REF!</v>
      </c>
      <c r="N12" s="101" t="e">
        <f aca="false">SUM(#REF!/#REF!*'[2]Enron Rates'!$B$17)</f>
        <v>#REF!</v>
      </c>
      <c r="O12" s="80"/>
      <c r="P12" s="85" t="e">
        <f aca="false">SUM(#REF!/1000*#REF!)</f>
        <v>#REF!</v>
      </c>
      <c r="Q12" s="86" t="e">
        <f aca="false">SUM(P12*0.5)</f>
        <v>#REF!</v>
      </c>
      <c r="R12" s="79" t="n">
        <v>0.42</v>
      </c>
      <c r="S12" s="80"/>
      <c r="T12" s="80"/>
      <c r="U12" s="87" t="n">
        <v>7.82</v>
      </c>
      <c r="V12" s="102" t="n">
        <v>13.56</v>
      </c>
      <c r="W12" s="102" t="n">
        <v>27.62</v>
      </c>
      <c r="X12" s="89" t="n">
        <v>37.02</v>
      </c>
      <c r="Y12" s="80"/>
      <c r="Z12" s="80"/>
      <c r="AA12" s="90" t="n">
        <f aca="false">'[2]Enron Summary'!AA12</f>
        <v>-328.58</v>
      </c>
      <c r="AB12" s="91" t="n">
        <f aca="false">'[2]Enron Summary'!AB12</f>
        <v>-38.34</v>
      </c>
      <c r="AC12" s="91" t="n">
        <f aca="false">'[2]Enron Summary'!AC12</f>
        <v>-21.47</v>
      </c>
      <c r="AD12" s="91" t="n">
        <f aca="false">'[2]Comparison '!H13</f>
        <v>363.12</v>
      </c>
      <c r="AE12" s="76"/>
      <c r="AF12" s="85" t="n">
        <v>129</v>
      </c>
      <c r="AG12" s="98" t="n">
        <v>90</v>
      </c>
      <c r="AH12" s="98" t="n">
        <v>94</v>
      </c>
      <c r="AI12" s="98" t="n">
        <v>111</v>
      </c>
      <c r="AJ12" s="79" t="n">
        <v>120</v>
      </c>
      <c r="AK12" s="80"/>
      <c r="AL12" s="99" t="n">
        <v>14</v>
      </c>
      <c r="AM12" s="103" t="n">
        <v>6</v>
      </c>
      <c r="AN12" s="80"/>
      <c r="AO12" s="100" t="n">
        <v>5.4</v>
      </c>
      <c r="AP12" s="80"/>
      <c r="AQ12" s="83" t="e">
        <f aca="false">SUM(#REF!/#REF!*'[2]Dental &amp; Other Rates'!$B$27)</f>
        <v>#REF!</v>
      </c>
      <c r="AR12" s="104" t="e">
        <f aca="false">SUM(#REF!/#REF!*'[2]Dental &amp; Other Rates'!$B$28)</f>
        <v>#REF!</v>
      </c>
      <c r="AS12" s="80"/>
      <c r="AT12" s="85" t="e">
        <f aca="false">SUM(#REF!/1000*#REF!)</f>
        <v>#REF!</v>
      </c>
      <c r="AU12" s="86" t="e">
        <f aca="false">SUM(AT12*0.5)</f>
        <v>#REF!</v>
      </c>
      <c r="AV12" s="79" t="n">
        <v>0.84</v>
      </c>
      <c r="AW12" s="80"/>
      <c r="AX12" s="80"/>
      <c r="AY12" s="96" t="e">
        <f aca="false">SUM(#REF!/#REF!*'[2]Dental &amp; Other Rates'!$B$41/12)</f>
        <v>#REF!</v>
      </c>
      <c r="AZ12" s="80"/>
      <c r="BA12" s="90" t="n">
        <f aca="false">'[2]Citigroup Rate Chart'!Y12</f>
        <v>262.25</v>
      </c>
      <c r="BB12" s="91" t="n">
        <f aca="false">'[2]Citigroup Rate Chart'!Z12</f>
        <v>267.74</v>
      </c>
      <c r="BC12" s="91" t="n">
        <f aca="false">'[2]Comparison '!BL13</f>
        <v>4157.88</v>
      </c>
      <c r="BD12" s="91" t="n">
        <f aca="false">SUM(BC12-AD12)</f>
        <v>3794.76</v>
      </c>
      <c r="BE12" s="76"/>
      <c r="BF12" s="85" t="n">
        <v>129</v>
      </c>
      <c r="BG12" s="98" t="n">
        <v>90</v>
      </c>
      <c r="BH12" s="98" t="n">
        <v>94</v>
      </c>
      <c r="BI12" s="98" t="n">
        <v>111</v>
      </c>
      <c r="BJ12" s="79" t="n">
        <v>120</v>
      </c>
      <c r="BK12" s="80"/>
      <c r="BL12" s="99" t="n">
        <v>14</v>
      </c>
      <c r="BM12" s="103" t="n">
        <v>6</v>
      </c>
      <c r="BN12" s="80"/>
      <c r="BO12" s="100" t="n">
        <v>5.4</v>
      </c>
      <c r="BP12" s="80"/>
      <c r="BQ12" s="99" t="e">
        <f aca="false">SUM((#REF!*10)/#REF!*'[2]Dental &amp; Other Rates'!$B$27)</f>
        <v>#REF!</v>
      </c>
      <c r="BR12" s="103" t="e">
        <f aca="false">SUM((#REF!*10*0.6)/#REF!*'[2]Dental &amp; Other Rates'!$B$28)</f>
        <v>#REF!</v>
      </c>
      <c r="BS12" s="80"/>
      <c r="BT12" s="85" t="e">
        <f aca="false">SUM((#REF!*7)/1000*#REF!)</f>
        <v>#REF!</v>
      </c>
      <c r="BU12" s="86" t="e">
        <f aca="false">SUM(BT12*0.5)</f>
        <v>#REF!</v>
      </c>
      <c r="BV12" s="79" t="n">
        <v>0.84</v>
      </c>
      <c r="BW12" s="80"/>
      <c r="BX12" s="80"/>
      <c r="BY12" s="96" t="e">
        <f aca="false">SUM(#REF!/#REF!*'[2]Dental &amp; Other Rates'!$B$41/12)</f>
        <v>#REF!</v>
      </c>
      <c r="BZ12" s="80"/>
      <c r="CA12" s="90" t="n">
        <f aca="false">'[2]Citigroup Rate Max AD&amp;D Life'!Y12</f>
        <v>319.4</v>
      </c>
      <c r="CB12" s="91" t="n">
        <f aca="false">'[2]Citigroup Rate Max AD&amp;D Life'!Z12</f>
        <v>346.49</v>
      </c>
      <c r="CC12" s="97" t="n">
        <f aca="false">SUM(BD12/A12)</f>
        <v>0.0252984</v>
      </c>
    </row>
    <row r="13" customFormat="false" ht="14.25" hidden="false" customHeight="false" outlineLevel="0" collapsed="false">
      <c r="A13" s="12" t="n">
        <v>200000</v>
      </c>
      <c r="B13" s="24" t="s">
        <v>78</v>
      </c>
      <c r="C13" s="76"/>
      <c r="D13" s="85" t="n">
        <v>198.95</v>
      </c>
      <c r="E13" s="98" t="n">
        <v>207.23</v>
      </c>
      <c r="F13" s="98" t="n">
        <v>188.92</v>
      </c>
      <c r="G13" s="79" t="n">
        <v>112.94</v>
      </c>
      <c r="H13" s="80"/>
      <c r="I13" s="99" t="n">
        <v>34.03</v>
      </c>
      <c r="J13" s="80"/>
      <c r="K13" s="100" t="n">
        <v>8.76</v>
      </c>
      <c r="L13" s="80"/>
      <c r="M13" s="94" t="e">
        <f aca="false">SUM(#REF!/#REF!*'[2]Enron Rates'!$B$16)</f>
        <v>#REF!</v>
      </c>
      <c r="N13" s="101" t="e">
        <f aca="false">SUM(#REF!/#REF!*'[2]Enron Rates'!$B$17)</f>
        <v>#REF!</v>
      </c>
      <c r="O13" s="80"/>
      <c r="P13" s="85" t="e">
        <f aca="false">SUM(#REF!/1000*#REF!)</f>
        <v>#REF!</v>
      </c>
      <c r="Q13" s="86" t="e">
        <f aca="false">SUM(P13*0.5)</f>
        <v>#REF!</v>
      </c>
      <c r="R13" s="79" t="n">
        <v>0.42</v>
      </c>
      <c r="S13" s="80"/>
      <c r="T13" s="80"/>
      <c r="U13" s="87" t="n">
        <v>7.82</v>
      </c>
      <c r="V13" s="102" t="n">
        <v>13.56</v>
      </c>
      <c r="W13" s="102" t="n">
        <v>27.62</v>
      </c>
      <c r="X13" s="89" t="n">
        <v>37.02</v>
      </c>
      <c r="Y13" s="80"/>
      <c r="Z13" s="80"/>
      <c r="AA13" s="90" t="n">
        <f aca="false">'[2]Enron Summary'!AA13</f>
        <v>-328.58</v>
      </c>
      <c r="AB13" s="91" t="n">
        <f aca="false">'[2]Enron Summary'!AB13</f>
        <v>-34.14</v>
      </c>
      <c r="AC13" s="91" t="n">
        <f aca="false">'[2]Enron Summary'!AC13</f>
        <v>-14.92</v>
      </c>
      <c r="AD13" s="91" t="n">
        <f aca="false">'[2]Comparison '!H14</f>
        <v>796.72</v>
      </c>
      <c r="AE13" s="76"/>
      <c r="AF13" s="85" t="n">
        <v>139</v>
      </c>
      <c r="AG13" s="98" t="n">
        <v>95</v>
      </c>
      <c r="AH13" s="98" t="n">
        <v>99</v>
      </c>
      <c r="AI13" s="98" t="n">
        <v>117</v>
      </c>
      <c r="AJ13" s="79" t="n">
        <v>126</v>
      </c>
      <c r="AK13" s="80"/>
      <c r="AL13" s="99" t="n">
        <v>14</v>
      </c>
      <c r="AM13" s="103" t="n">
        <v>6</v>
      </c>
      <c r="AN13" s="80"/>
      <c r="AO13" s="100" t="n">
        <v>5.4</v>
      </c>
      <c r="AP13" s="80"/>
      <c r="AQ13" s="83" t="e">
        <f aca="false">SUM(#REF!/#REF!*'[2]Dental &amp; Other Rates'!$B$27)</f>
        <v>#REF!</v>
      </c>
      <c r="AR13" s="104" t="e">
        <f aca="false">SUM(#REF!/#REF!*'[2]Dental &amp; Other Rates'!$B$28)</f>
        <v>#REF!</v>
      </c>
      <c r="AS13" s="80"/>
      <c r="AT13" s="85" t="e">
        <f aca="false">SUM(#REF!/1000*#REF!)</f>
        <v>#REF!</v>
      </c>
      <c r="AU13" s="86" t="e">
        <f aca="false">SUM(AT13*0.5)</f>
        <v>#REF!</v>
      </c>
      <c r="AV13" s="79" t="n">
        <v>0.84</v>
      </c>
      <c r="AW13" s="80"/>
      <c r="AX13" s="80"/>
      <c r="AY13" s="96" t="e">
        <f aca="false">SUM(#REF!/#REF!*'[2]Dental &amp; Other Rates'!$B$41/12)</f>
        <v>#REF!</v>
      </c>
      <c r="AZ13" s="80"/>
      <c r="BA13" s="90" t="n">
        <f aca="false">'[2]Citigroup Rate Chart'!Y13</f>
        <v>310.2</v>
      </c>
      <c r="BB13" s="91" t="n">
        <f aca="false">'[2]Citigroup Rate Chart'!Z13</f>
        <v>317.24</v>
      </c>
      <c r="BC13" s="91" t="n">
        <f aca="false">'[2]Comparison '!BL14</f>
        <v>5012.88</v>
      </c>
      <c r="BD13" s="91" t="n">
        <f aca="false">SUM(BC13-AD13)</f>
        <v>4216.16</v>
      </c>
      <c r="BE13" s="76"/>
      <c r="BF13" s="85" t="n">
        <v>139</v>
      </c>
      <c r="BG13" s="98" t="n">
        <v>95</v>
      </c>
      <c r="BH13" s="98" t="n">
        <v>99</v>
      </c>
      <c r="BI13" s="98" t="n">
        <v>117</v>
      </c>
      <c r="BJ13" s="79" t="n">
        <v>126</v>
      </c>
      <c r="BK13" s="80"/>
      <c r="BL13" s="99" t="n">
        <v>14</v>
      </c>
      <c r="BM13" s="103" t="n">
        <v>6</v>
      </c>
      <c r="BN13" s="80"/>
      <c r="BO13" s="100" t="n">
        <v>5.4</v>
      </c>
      <c r="BP13" s="80"/>
      <c r="BQ13" s="99" t="n">
        <v>13.5</v>
      </c>
      <c r="BR13" s="103" t="n">
        <v>13.5</v>
      </c>
      <c r="BS13" s="80"/>
      <c r="BT13" s="85" t="e">
        <f aca="false">SUM((#REF!*7)/1000*#REF!)</f>
        <v>#REF!</v>
      </c>
      <c r="BU13" s="86" t="e">
        <f aca="false">SUM(BT13*0.5)</f>
        <v>#REF!</v>
      </c>
      <c r="BV13" s="79" t="n">
        <v>0.84</v>
      </c>
      <c r="BW13" s="80"/>
      <c r="BX13" s="80"/>
      <c r="BY13" s="96" t="e">
        <f aca="false">SUM(#REF!/#REF!*'[2]Dental &amp; Other Rates'!$B$41/12)</f>
        <v>#REF!</v>
      </c>
      <c r="BZ13" s="80"/>
      <c r="CA13" s="90" t="n">
        <f aca="false">'[2]Citigroup Rate Max AD&amp;D Life'!Y13</f>
        <v>381.9</v>
      </c>
      <c r="CB13" s="91" t="n">
        <f aca="false">'[2]Citigroup Rate Max AD&amp;D Life'!Z13</f>
        <v>417.74</v>
      </c>
      <c r="CC13" s="97" t="n">
        <f aca="false">SUM(BD13/A13)</f>
        <v>0.0210808</v>
      </c>
    </row>
    <row r="14" customFormat="false" ht="14.25" hidden="false" customHeight="false" outlineLevel="0" collapsed="false">
      <c r="A14" s="12" t="n">
        <v>300000</v>
      </c>
      <c r="B14" s="24" t="s">
        <v>79</v>
      </c>
      <c r="C14" s="76"/>
      <c r="D14" s="85" t="n">
        <v>198.95</v>
      </c>
      <c r="E14" s="98" t="n">
        <v>207.23</v>
      </c>
      <c r="F14" s="98" t="n">
        <v>188.92</v>
      </c>
      <c r="G14" s="79" t="n">
        <v>112.94</v>
      </c>
      <c r="H14" s="80"/>
      <c r="I14" s="99" t="n">
        <v>34.03</v>
      </c>
      <c r="J14" s="80"/>
      <c r="K14" s="100" t="n">
        <v>8.76</v>
      </c>
      <c r="L14" s="80"/>
      <c r="M14" s="94" t="e">
        <f aca="false">SUM(#REF!/#REF!*'[2]Enron Rates'!$B$16)</f>
        <v>#REF!</v>
      </c>
      <c r="N14" s="101" t="e">
        <f aca="false">SUM(#REF!/#REF!*'[2]Enron Rates'!$B$17)</f>
        <v>#REF!</v>
      </c>
      <c r="O14" s="80"/>
      <c r="P14" s="85" t="e">
        <f aca="false">SUM(#REF!/1000*#REF!)</f>
        <v>#REF!</v>
      </c>
      <c r="Q14" s="86" t="e">
        <f aca="false">SUM(P14*0.5)</f>
        <v>#REF!</v>
      </c>
      <c r="R14" s="79" t="n">
        <v>0.42</v>
      </c>
      <c r="S14" s="80"/>
      <c r="T14" s="80"/>
      <c r="U14" s="87" t="n">
        <v>7.82</v>
      </c>
      <c r="V14" s="102" t="n">
        <v>13.56</v>
      </c>
      <c r="W14" s="102" t="n">
        <v>27.62</v>
      </c>
      <c r="X14" s="89" t="n">
        <v>37.02</v>
      </c>
      <c r="Y14" s="80"/>
      <c r="Z14" s="80"/>
      <c r="AA14" s="90" t="n">
        <f aca="false">'[2]Enron Summary'!AA14</f>
        <v>-328.58</v>
      </c>
      <c r="AB14" s="91" t="n">
        <f aca="false">'[2]Enron Summary'!AB14</f>
        <v>-25.74</v>
      </c>
      <c r="AC14" s="91" t="n">
        <f aca="false">'[2]Enron Summary'!AC14</f>
        <v>-1.81999999999999</v>
      </c>
      <c r="AD14" s="91" t="n">
        <f aca="false">'[2]Comparison '!H15</f>
        <v>1663.92</v>
      </c>
      <c r="AE14" s="76"/>
      <c r="AF14" s="85" t="n">
        <v>146</v>
      </c>
      <c r="AG14" s="98" t="n">
        <v>99</v>
      </c>
      <c r="AH14" s="98" t="n">
        <v>103</v>
      </c>
      <c r="AI14" s="98" t="n">
        <v>122</v>
      </c>
      <c r="AJ14" s="79" t="n">
        <v>132</v>
      </c>
      <c r="AK14" s="80"/>
      <c r="AL14" s="99" t="n">
        <v>14</v>
      </c>
      <c r="AM14" s="103" t="n">
        <v>6</v>
      </c>
      <c r="AN14" s="80"/>
      <c r="AO14" s="100" t="n">
        <v>5.4</v>
      </c>
      <c r="AP14" s="80"/>
      <c r="AQ14" s="83" t="e">
        <f aca="false">SUM(#REF!/#REF!*'[2]Dental &amp; Other Rates'!$B$27)</f>
        <v>#REF!</v>
      </c>
      <c r="AR14" s="104" t="e">
        <f aca="false">SUM(#REF!/#REF!*'[2]Dental &amp; Other Rates'!$B$28)</f>
        <v>#REF!</v>
      </c>
      <c r="AS14" s="80"/>
      <c r="AT14" s="85" t="e">
        <f aca="false">SUM(#REF!/1000*#REF!)</f>
        <v>#REF!</v>
      </c>
      <c r="AU14" s="86" t="e">
        <f aca="false">SUM(AT14*0.5)</f>
        <v>#REF!</v>
      </c>
      <c r="AV14" s="79" t="n">
        <v>0.84</v>
      </c>
      <c r="AW14" s="80"/>
      <c r="AX14" s="80"/>
      <c r="AY14" s="96" t="e">
        <f aca="false">SUM(#REF!/#REF!*'[2]Dental &amp; Other Rates'!$B$42/12)</f>
        <v>#REF!</v>
      </c>
      <c r="AZ14" s="80"/>
      <c r="BA14" s="90" t="n">
        <f aca="false">'[2]Citigroup Rate Chart'!Y14</f>
        <v>418.1</v>
      </c>
      <c r="BB14" s="91" t="n">
        <f aca="false">'[2]Citigroup Rate Chart'!Z14</f>
        <v>428.24</v>
      </c>
      <c r="BC14" s="91" t="n">
        <f aca="false">'[2]Comparison '!BL15</f>
        <v>6866.88</v>
      </c>
      <c r="BD14" s="91" t="n">
        <f aca="false">SUM(BC14-AD14)</f>
        <v>5202.96</v>
      </c>
      <c r="BE14" s="76"/>
      <c r="BF14" s="85" t="n">
        <v>146</v>
      </c>
      <c r="BG14" s="98" t="n">
        <v>99</v>
      </c>
      <c r="BH14" s="98" t="n">
        <v>103</v>
      </c>
      <c r="BI14" s="98" t="n">
        <v>122</v>
      </c>
      <c r="BJ14" s="79" t="n">
        <v>132</v>
      </c>
      <c r="BK14" s="80"/>
      <c r="BL14" s="99" t="n">
        <v>14</v>
      </c>
      <c r="BM14" s="103" t="n">
        <v>6</v>
      </c>
      <c r="BN14" s="80"/>
      <c r="BO14" s="100" t="n">
        <v>5.4</v>
      </c>
      <c r="BP14" s="80"/>
      <c r="BQ14" s="99" t="n">
        <v>13.5</v>
      </c>
      <c r="BR14" s="103" t="n">
        <v>13.5</v>
      </c>
      <c r="BS14" s="80"/>
      <c r="BT14" s="85" t="e">
        <f aca="false">SUM((#REF!*7)/1000*#REF!)</f>
        <v>#REF!</v>
      </c>
      <c r="BU14" s="86" t="e">
        <f aca="false">SUM(BT14*0.5)</f>
        <v>#REF!</v>
      </c>
      <c r="BV14" s="79" t="n">
        <v>0.84</v>
      </c>
      <c r="BW14" s="80"/>
      <c r="BX14" s="80"/>
      <c r="BY14" s="96" t="e">
        <f aca="false">SUM(#REF!/#REF!*'[2]Dental &amp; Other Rates'!$B$42/12)</f>
        <v>#REF!</v>
      </c>
      <c r="BZ14" s="80"/>
      <c r="CA14" s="90" t="n">
        <f aca="false">'[2]Citigroup Rate Max AD&amp;D Life'!Y14</f>
        <v>518.9</v>
      </c>
      <c r="CB14" s="91" t="n">
        <f aca="false">'[2]Citigroup Rate Max AD&amp;D Life'!Z14</f>
        <v>572.24</v>
      </c>
      <c r="CC14" s="97" t="n">
        <f aca="false">SUM(BD14/A14)</f>
        <v>0.0173432</v>
      </c>
    </row>
    <row r="15" customFormat="false" ht="14.25" hidden="false" customHeight="false" outlineLevel="0" collapsed="false">
      <c r="A15" s="12" t="n">
        <v>500000</v>
      </c>
      <c r="B15" s="24" t="s">
        <v>80</v>
      </c>
      <c r="C15" s="76"/>
      <c r="D15" s="105" t="n">
        <v>198.95</v>
      </c>
      <c r="E15" s="106" t="n">
        <v>207.23</v>
      </c>
      <c r="F15" s="106" t="n">
        <v>188.92</v>
      </c>
      <c r="G15" s="107" t="n">
        <v>112.94</v>
      </c>
      <c r="H15" s="80"/>
      <c r="I15" s="99" t="n">
        <v>34.03</v>
      </c>
      <c r="J15" s="80"/>
      <c r="K15" s="108" t="n">
        <v>8.76</v>
      </c>
      <c r="L15" s="80"/>
      <c r="M15" s="83" t="e">
        <f aca="false">SUM(#REF!/#REF!*'[2]Enron Rates'!$B$16)</f>
        <v>#REF!</v>
      </c>
      <c r="N15" s="84" t="e">
        <f aca="false">SUM(#REF!/#REF!*'[2]Enron Rates'!$B$17)</f>
        <v>#REF!</v>
      </c>
      <c r="O15" s="80"/>
      <c r="P15" s="85" t="e">
        <f aca="false">SUM(#REF!/1000*#REF!)</f>
        <v>#REF!</v>
      </c>
      <c r="Q15" s="86" t="e">
        <f aca="false">SUM(P15*0.5)</f>
        <v>#REF!</v>
      </c>
      <c r="R15" s="79" t="n">
        <v>0.42</v>
      </c>
      <c r="S15" s="80"/>
      <c r="T15" s="80"/>
      <c r="U15" s="87" t="n">
        <v>7.82</v>
      </c>
      <c r="V15" s="102" t="n">
        <v>13.56</v>
      </c>
      <c r="W15" s="102" t="n">
        <v>27.62</v>
      </c>
      <c r="X15" s="89" t="n">
        <v>37.02</v>
      </c>
      <c r="Y15" s="80"/>
      <c r="Z15" s="80"/>
      <c r="AA15" s="109" t="n">
        <f aca="false">'[2]Enron Summary'!AA15</f>
        <v>-328.58</v>
      </c>
      <c r="AB15" s="110" t="n">
        <f aca="false">'[2]Enron Summary'!AB15</f>
        <v>-8.93999999999999</v>
      </c>
      <c r="AC15" s="110" t="n">
        <f aca="false">'[2]Enron Summary'!AC15</f>
        <v>24.38</v>
      </c>
      <c r="AD15" s="110" t="n">
        <f aca="false">'[2]Comparison '!H16</f>
        <v>3398.32</v>
      </c>
      <c r="AE15" s="76"/>
      <c r="AF15" s="111" t="n">
        <v>152</v>
      </c>
      <c r="AG15" s="112" t="n">
        <v>104</v>
      </c>
      <c r="AH15" s="112" t="n">
        <v>108</v>
      </c>
      <c r="AI15" s="112" t="n">
        <v>128</v>
      </c>
      <c r="AJ15" s="113" t="n">
        <v>138</v>
      </c>
      <c r="AK15" s="80"/>
      <c r="AL15" s="99" t="n">
        <v>14</v>
      </c>
      <c r="AM15" s="103" t="n">
        <v>6</v>
      </c>
      <c r="AN15" s="80"/>
      <c r="AO15" s="108" t="n">
        <v>5.4</v>
      </c>
      <c r="AP15" s="80"/>
      <c r="AQ15" s="83" t="e">
        <f aca="false">SUM(#REF!/#REF!*'[2]Dental &amp; Other Rates'!$B$27)</f>
        <v>#REF!</v>
      </c>
      <c r="AR15" s="104" t="e">
        <f aca="false">SUM(#REF!/#REF!*'[2]Dental &amp; Other Rates'!$B$28)</f>
        <v>#REF!</v>
      </c>
      <c r="AS15" s="80"/>
      <c r="AT15" s="85" t="e">
        <f aca="false">SUM(#REF!/1000*#REF!)</f>
        <v>#REF!</v>
      </c>
      <c r="AU15" s="86" t="e">
        <f aca="false">SUM(AT15*0.5)</f>
        <v>#REF!</v>
      </c>
      <c r="AV15" s="79" t="n">
        <v>0.84</v>
      </c>
      <c r="AW15" s="80"/>
      <c r="AX15" s="80"/>
      <c r="AY15" s="96" t="e">
        <f aca="false">SUM(#REF!/#REF!*'[2]Dental &amp; Other Rates'!$B$42/12)</f>
        <v>#REF!</v>
      </c>
      <c r="AZ15" s="80"/>
      <c r="BA15" s="109" t="n">
        <f aca="false">'[2]Citigroup Rate Chart'!Y15</f>
        <v>592.566666666667</v>
      </c>
      <c r="BB15" s="110" t="n">
        <f aca="false">'[2]Citigroup Rate Chart'!Z15</f>
        <v>608.906666666667</v>
      </c>
      <c r="BC15" s="110" t="n">
        <f aca="false">'[2]Comparison '!BL16</f>
        <v>10078.88</v>
      </c>
      <c r="BD15" s="110" t="n">
        <f aca="false">SUM(BC15-AD15)</f>
        <v>6680.56</v>
      </c>
      <c r="BE15" s="76"/>
      <c r="BF15" s="111" t="n">
        <v>152</v>
      </c>
      <c r="BG15" s="112" t="n">
        <v>104</v>
      </c>
      <c r="BH15" s="112" t="n">
        <v>108</v>
      </c>
      <c r="BI15" s="112" t="n">
        <v>128</v>
      </c>
      <c r="BJ15" s="113" t="n">
        <v>138</v>
      </c>
      <c r="BK15" s="80"/>
      <c r="BL15" s="99" t="n">
        <v>14</v>
      </c>
      <c r="BM15" s="103" t="n">
        <v>6</v>
      </c>
      <c r="BN15" s="80"/>
      <c r="BO15" s="108" t="n">
        <v>5.4</v>
      </c>
      <c r="BP15" s="80"/>
      <c r="BQ15" s="99" t="n">
        <v>13.5</v>
      </c>
      <c r="BR15" s="103" t="n">
        <v>13.5</v>
      </c>
      <c r="BS15" s="80"/>
      <c r="BT15" s="85" t="e">
        <f aca="false">SUM((#REF!*7)/1000*#REF!)</f>
        <v>#REF!</v>
      </c>
      <c r="BU15" s="86" t="e">
        <f aca="false">SUM(BT15*0.5)</f>
        <v>#REF!</v>
      </c>
      <c r="BV15" s="79" t="n">
        <v>0.84</v>
      </c>
      <c r="BW15" s="80"/>
      <c r="BX15" s="80"/>
      <c r="BY15" s="96" t="e">
        <f aca="false">SUM(#REF!/#REF!*'[2]Dental &amp; Other Rates'!$B$42/12)</f>
        <v>#REF!</v>
      </c>
      <c r="BZ15" s="80"/>
      <c r="CA15" s="90" t="n">
        <f aca="false">'[2]Citigroup Rate Max AD&amp;D Life'!Y15</f>
        <v>751.566666666667</v>
      </c>
      <c r="CB15" s="91" t="n">
        <f aca="false">'[2]Citigroup Rate Max AD&amp;D Life'!Z15</f>
        <v>839.906666666667</v>
      </c>
      <c r="CC15" s="97" t="n">
        <f aca="false">SUM(BD15/A15)</f>
        <v>0.01336112</v>
      </c>
    </row>
    <row r="16" customFormat="false" ht="14.25" hidden="false" customHeight="true" outlineLevel="0" collapsed="false">
      <c r="B16" s="45" t="s">
        <v>81</v>
      </c>
      <c r="C16" s="114"/>
      <c r="D16" s="115" t="s">
        <v>82</v>
      </c>
      <c r="E16" s="115"/>
      <c r="F16" s="115"/>
      <c r="G16" s="115"/>
      <c r="H16" s="116"/>
      <c r="I16" s="117" t="s">
        <v>81</v>
      </c>
      <c r="J16" s="48"/>
      <c r="K16" s="118" t="s">
        <v>81</v>
      </c>
      <c r="L16" s="116"/>
      <c r="M16" s="119" t="s">
        <v>57</v>
      </c>
      <c r="N16" s="120" t="s">
        <v>59</v>
      </c>
      <c r="O16" s="116"/>
      <c r="P16" s="121" t="s">
        <v>60</v>
      </c>
      <c r="Q16" s="122" t="s">
        <v>61</v>
      </c>
      <c r="R16" s="123" t="s">
        <v>62</v>
      </c>
      <c r="S16" s="48"/>
      <c r="T16" s="116"/>
      <c r="U16" s="55" t="s">
        <v>63</v>
      </c>
      <c r="V16" s="55" t="s">
        <v>64</v>
      </c>
      <c r="W16" s="55" t="s">
        <v>65</v>
      </c>
      <c r="X16" s="55" t="s">
        <v>66</v>
      </c>
      <c r="Y16" s="116"/>
      <c r="Z16" s="116"/>
      <c r="AA16" s="124"/>
      <c r="AB16" s="124"/>
      <c r="AC16" s="124"/>
      <c r="AD16" s="124" t="n">
        <f aca="false">'[2]Comparison '!H17</f>
        <v>0</v>
      </c>
      <c r="AE16" s="114"/>
      <c r="AF16" s="118" t="s">
        <v>82</v>
      </c>
      <c r="AG16" s="118"/>
      <c r="AH16" s="118"/>
      <c r="AI16" s="118"/>
      <c r="AJ16" s="118"/>
      <c r="AK16" s="116"/>
      <c r="AL16" s="125" t="s">
        <v>81</v>
      </c>
      <c r="AM16" s="125"/>
      <c r="AN16" s="48"/>
      <c r="AO16" s="118" t="s">
        <v>83</v>
      </c>
      <c r="AP16" s="116"/>
      <c r="AQ16" s="119" t="s">
        <v>57</v>
      </c>
      <c r="AR16" s="120" t="s">
        <v>59</v>
      </c>
      <c r="AS16" s="116"/>
      <c r="AT16" s="121" t="s">
        <v>60</v>
      </c>
      <c r="AU16" s="122" t="s">
        <v>61</v>
      </c>
      <c r="AV16" s="123" t="s">
        <v>62</v>
      </c>
      <c r="AW16" s="48"/>
      <c r="AX16" s="116"/>
      <c r="AY16" s="126" t="s">
        <v>68</v>
      </c>
      <c r="AZ16" s="116"/>
      <c r="BA16" s="127"/>
      <c r="BB16" s="127"/>
      <c r="BC16" s="124" t="n">
        <f aca="false">'[2]Comparison '!BL17</f>
        <v>0</v>
      </c>
      <c r="BD16" s="127"/>
      <c r="BE16" s="114"/>
      <c r="BF16" s="118" t="s">
        <v>82</v>
      </c>
      <c r="BG16" s="118"/>
      <c r="BH16" s="118"/>
      <c r="BI16" s="118"/>
      <c r="BJ16" s="118"/>
      <c r="BK16" s="116"/>
      <c r="BL16" s="125" t="s">
        <v>81</v>
      </c>
      <c r="BM16" s="125"/>
      <c r="BN16" s="48"/>
      <c r="BO16" s="118" t="s">
        <v>83</v>
      </c>
      <c r="BP16" s="116"/>
      <c r="BQ16" s="119" t="s">
        <v>57</v>
      </c>
      <c r="BR16" s="120" t="s">
        <v>59</v>
      </c>
      <c r="BS16" s="116"/>
      <c r="BT16" s="121" t="s">
        <v>60</v>
      </c>
      <c r="BU16" s="122" t="s">
        <v>61</v>
      </c>
      <c r="BV16" s="123" t="s">
        <v>62</v>
      </c>
      <c r="BW16" s="48"/>
      <c r="BX16" s="116"/>
      <c r="BY16" s="126" t="s">
        <v>68</v>
      </c>
      <c r="BZ16" s="116"/>
      <c r="CA16" s="127"/>
      <c r="CB16" s="127"/>
      <c r="CC16" s="128"/>
    </row>
    <row r="17" customFormat="false" ht="14.25" hidden="false" customHeight="false" outlineLevel="0" collapsed="false">
      <c r="A17" s="12" t="n">
        <v>24000</v>
      </c>
      <c r="B17" s="24" t="s">
        <v>71</v>
      </c>
      <c r="C17" s="76"/>
      <c r="D17" s="77" t="n">
        <v>373.55</v>
      </c>
      <c r="E17" s="78" t="n">
        <v>381.78</v>
      </c>
      <c r="F17" s="78" t="n">
        <v>349.49</v>
      </c>
      <c r="G17" s="79" t="n">
        <v>208.94</v>
      </c>
      <c r="H17" s="80"/>
      <c r="I17" s="129" t="n">
        <v>59.05</v>
      </c>
      <c r="J17" s="80"/>
      <c r="K17" s="130" t="n">
        <v>13.74</v>
      </c>
      <c r="L17" s="80"/>
      <c r="M17" s="83" t="e">
        <f aca="false">SUM(#REF!/#REF!*'[2]Enron Rates'!$B$16)</f>
        <v>#REF!</v>
      </c>
      <c r="N17" s="84" t="e">
        <f aca="false">SUM(#REF!/#REF!*'[2]Enron Rates'!$B$17)</f>
        <v>#REF!</v>
      </c>
      <c r="O17" s="80"/>
      <c r="P17" s="85" t="e">
        <f aca="false">SUM(#REF!/1000*#REF!)</f>
        <v>#REF!</v>
      </c>
      <c r="Q17" s="86" t="e">
        <f aca="false">SUM(P17*0.5)</f>
        <v>#REF!</v>
      </c>
      <c r="R17" s="79" t="n">
        <v>0.42</v>
      </c>
      <c r="S17" s="80"/>
      <c r="T17" s="80"/>
      <c r="U17" s="87" t="n">
        <v>7.82</v>
      </c>
      <c r="V17" s="88" t="n">
        <v>13.56</v>
      </c>
      <c r="W17" s="88" t="n">
        <v>27.62</v>
      </c>
      <c r="X17" s="89" t="n">
        <v>37.02</v>
      </c>
      <c r="Y17" s="80"/>
      <c r="Z17" s="80"/>
      <c r="AA17" s="90" t="n">
        <f aca="false">'[2]Enron Summary'!AA17</f>
        <v>-391.91</v>
      </c>
      <c r="AB17" s="91" t="n">
        <f aca="false">'[2]Enron Summary'!AB17</f>
        <v>92.296</v>
      </c>
      <c r="AC17" s="91" t="n">
        <f aca="false">'[2]Enron Summary'!AC17</f>
        <v>103.244</v>
      </c>
      <c r="AD17" s="91" t="n">
        <f aca="false">'[2]Comparison '!H18</f>
        <v>965.088</v>
      </c>
      <c r="AE17" s="76"/>
      <c r="AF17" s="77" t="n">
        <v>74</v>
      </c>
      <c r="AG17" s="78" t="n">
        <v>57</v>
      </c>
      <c r="AH17" s="78" t="n">
        <v>45</v>
      </c>
      <c r="AI17" s="78" t="n">
        <v>63</v>
      </c>
      <c r="AJ17" s="92" t="n">
        <v>67</v>
      </c>
      <c r="AK17" s="80"/>
      <c r="AL17" s="129" t="n">
        <v>30</v>
      </c>
      <c r="AM17" s="103" t="n">
        <v>13</v>
      </c>
      <c r="AN17" s="80"/>
      <c r="AO17" s="130" t="n">
        <v>9.72</v>
      </c>
      <c r="AP17" s="80"/>
      <c r="AQ17" s="83" t="e">
        <f aca="false">SUM(#REF!/#REF!*'[2]Dental &amp; Other Rates'!$B$27)</f>
        <v>#REF!</v>
      </c>
      <c r="AR17" s="104" t="e">
        <f aca="false">SUM(#REF!/#REF!*'[2]Dental &amp; Other Rates'!$B$28)</f>
        <v>#REF!</v>
      </c>
      <c r="AS17" s="80"/>
      <c r="AT17" s="85" t="e">
        <f aca="false">SUM(#REF!/1000*#REF!)</f>
        <v>#REF!</v>
      </c>
      <c r="AU17" s="86" t="e">
        <f aca="false">SUM(AT17*0.5)</f>
        <v>#REF!</v>
      </c>
      <c r="AV17" s="79" t="n">
        <v>0.84</v>
      </c>
      <c r="AW17" s="80"/>
      <c r="AX17" s="80"/>
      <c r="AY17" s="96" t="e">
        <f aca="false">SUM(#REF!/#REF!*'[2]Dental &amp; Other Rates'!$B$39/12)</f>
        <v>#REF!</v>
      </c>
      <c r="AZ17" s="80"/>
      <c r="BA17" s="90" t="n">
        <f aca="false">'[2]Citigroup Rate Chart'!Y17</f>
        <v>122.936</v>
      </c>
      <c r="BB17" s="91" t="n">
        <f aca="false">'[2]Citigroup Rate Chart'!Z17</f>
        <v>124.52</v>
      </c>
      <c r="BC17" s="91" t="n">
        <f aca="false">'[2]Comparison '!BL18</f>
        <v>1645.44</v>
      </c>
      <c r="BD17" s="91" t="n">
        <f aca="false">SUM(BC17-AD17)</f>
        <v>680.352000000001</v>
      </c>
      <c r="BE17" s="76"/>
      <c r="BF17" s="77" t="n">
        <v>74</v>
      </c>
      <c r="BG17" s="78" t="n">
        <v>57</v>
      </c>
      <c r="BH17" s="78" t="n">
        <v>45</v>
      </c>
      <c r="BI17" s="78" t="n">
        <v>63</v>
      </c>
      <c r="BJ17" s="92" t="n">
        <v>67</v>
      </c>
      <c r="BK17" s="80"/>
      <c r="BL17" s="129" t="n">
        <v>30</v>
      </c>
      <c r="BM17" s="103" t="n">
        <v>13</v>
      </c>
      <c r="BN17" s="80"/>
      <c r="BO17" s="130" t="n">
        <v>9.72</v>
      </c>
      <c r="BP17" s="80"/>
      <c r="BQ17" s="129" t="e">
        <f aca="false">SUM((#REF!*10)/#REF!*'[2]Dental &amp; Other Rates'!$B$27)</f>
        <v>#REF!</v>
      </c>
      <c r="BR17" s="103" t="e">
        <f aca="false">SUM((#REF!*10*0.6)/#REF!*'[2]Dental &amp; Other Rates'!$B$28)</f>
        <v>#REF!</v>
      </c>
      <c r="BS17" s="80"/>
      <c r="BT17" s="85" t="e">
        <f aca="false">SUM((#REF!*7)/1000*#REF!)</f>
        <v>#REF!</v>
      </c>
      <c r="BU17" s="86" t="e">
        <f aca="false">SUM(BT17*0.5)</f>
        <v>#REF!</v>
      </c>
      <c r="BV17" s="79" t="n">
        <v>0.84</v>
      </c>
      <c r="BW17" s="80"/>
      <c r="BX17" s="80"/>
      <c r="BY17" s="96" t="e">
        <f aca="false">SUM(#REF!/#REF!*'[2]Dental &amp; Other Rates'!$B$39/12)</f>
        <v>#REF!</v>
      </c>
      <c r="BZ17" s="80"/>
      <c r="CA17" s="90" t="n">
        <f aca="false">'[2]Citigroup Rate Max AD&amp;D Life'!Y17</f>
        <v>132.08</v>
      </c>
      <c r="CB17" s="91" t="n">
        <f aca="false">'[2]Citigroup Rate Max AD&amp;D Life'!Z17</f>
        <v>137.12</v>
      </c>
      <c r="CC17" s="97" t="n">
        <f aca="false">SUM(BD17/A17)</f>
        <v>0.028348</v>
      </c>
    </row>
    <row r="18" customFormat="false" ht="14.25" hidden="false" customHeight="false" outlineLevel="0" collapsed="false">
      <c r="A18" s="12" t="n">
        <v>25000</v>
      </c>
      <c r="B18" s="24" t="s">
        <v>72</v>
      </c>
      <c r="C18" s="76"/>
      <c r="D18" s="85" t="n">
        <v>373.55</v>
      </c>
      <c r="E18" s="98" t="n">
        <v>381.78</v>
      </c>
      <c r="F18" s="98" t="n">
        <v>349.49</v>
      </c>
      <c r="G18" s="79" t="n">
        <v>208.94</v>
      </c>
      <c r="H18" s="80"/>
      <c r="I18" s="129" t="n">
        <v>59.05</v>
      </c>
      <c r="J18" s="80"/>
      <c r="K18" s="100" t="n">
        <v>13.74</v>
      </c>
      <c r="L18" s="80"/>
      <c r="M18" s="94" t="e">
        <f aca="false">SUM(#REF!/#REF!*'[2]Enron Rates'!$B$16)</f>
        <v>#REF!</v>
      </c>
      <c r="N18" s="101" t="e">
        <f aca="false">SUM(#REF!/#REF!*'[2]Enron Rates'!$B$17)</f>
        <v>#REF!</v>
      </c>
      <c r="O18" s="80"/>
      <c r="P18" s="85" t="e">
        <f aca="false">SUM(#REF!/1000*#REF!)</f>
        <v>#REF!</v>
      </c>
      <c r="Q18" s="86" t="e">
        <f aca="false">SUM(P18*0.5)</f>
        <v>#REF!</v>
      </c>
      <c r="R18" s="79" t="n">
        <v>0.42</v>
      </c>
      <c r="S18" s="80"/>
      <c r="T18" s="80"/>
      <c r="U18" s="87" t="n">
        <v>7.82</v>
      </c>
      <c r="V18" s="102" t="n">
        <v>13.56</v>
      </c>
      <c r="W18" s="102" t="n">
        <v>27.62</v>
      </c>
      <c r="X18" s="89" t="n">
        <v>37.02</v>
      </c>
      <c r="Y18" s="80"/>
      <c r="Z18" s="80"/>
      <c r="AA18" s="90" t="n">
        <f aca="false">'[2]Enron Summary'!AA18</f>
        <v>-391.91</v>
      </c>
      <c r="AB18" s="91" t="n">
        <f aca="false">'[2]Enron Summary'!AB18</f>
        <v>92.38</v>
      </c>
      <c r="AC18" s="91" t="n">
        <f aca="false">'[2]Enron Summary'!AC18</f>
        <v>103.375</v>
      </c>
      <c r="AD18" s="91" t="n">
        <f aca="false">'[2]Comparison '!H19</f>
        <v>973.759999999999</v>
      </c>
      <c r="AE18" s="76"/>
      <c r="AF18" s="85" t="n">
        <v>92</v>
      </c>
      <c r="AG18" s="98" t="n">
        <v>70</v>
      </c>
      <c r="AH18" s="98" t="n">
        <v>57</v>
      </c>
      <c r="AI18" s="98" t="n">
        <v>74</v>
      </c>
      <c r="AJ18" s="79" t="n">
        <v>82</v>
      </c>
      <c r="AK18" s="80"/>
      <c r="AL18" s="129" t="n">
        <v>30</v>
      </c>
      <c r="AM18" s="103" t="n">
        <v>13</v>
      </c>
      <c r="AN18" s="80"/>
      <c r="AO18" s="100" t="n">
        <v>9.72</v>
      </c>
      <c r="AP18" s="80"/>
      <c r="AQ18" s="83" t="e">
        <f aca="false">SUM(#REF!/#REF!*'[2]Dental &amp; Other Rates'!$B$27)</f>
        <v>#REF!</v>
      </c>
      <c r="AR18" s="104" t="e">
        <f aca="false">SUM(#REF!/#REF!*'[2]Dental &amp; Other Rates'!$B$28)</f>
        <v>#REF!</v>
      </c>
      <c r="AS18" s="80"/>
      <c r="AT18" s="85" t="e">
        <f aca="false">SUM(#REF!/1000*#REF!)</f>
        <v>#REF!</v>
      </c>
      <c r="AU18" s="86" t="e">
        <f aca="false">SUM(AT18*0.5)</f>
        <v>#REF!</v>
      </c>
      <c r="AV18" s="79" t="n">
        <v>0.84</v>
      </c>
      <c r="AW18" s="80"/>
      <c r="AX18" s="80"/>
      <c r="AY18" s="96" t="e">
        <f aca="false">SUM(#REF!/#REF!*'[2]Dental &amp; Other Rates'!$B$39/12)</f>
        <v>#REF!</v>
      </c>
      <c r="AZ18" s="80"/>
      <c r="BA18" s="90" t="n">
        <f aca="false">'[2]Citigroup Rate Chart'!Y18</f>
        <v>141.32</v>
      </c>
      <c r="BB18" s="91" t="n">
        <f aca="false">'[2]Citigroup Rate Chart'!Z18</f>
        <v>142.935</v>
      </c>
      <c r="BC18" s="91" t="n">
        <f aca="false">'[2]Comparison '!BL19</f>
        <v>1872.72</v>
      </c>
      <c r="BD18" s="91" t="n">
        <f aca="false">SUM(BC18-AD18)</f>
        <v>898.960000000001</v>
      </c>
      <c r="BE18" s="76"/>
      <c r="BF18" s="85" t="n">
        <v>92</v>
      </c>
      <c r="BG18" s="98" t="n">
        <v>70</v>
      </c>
      <c r="BH18" s="98" t="n">
        <v>57</v>
      </c>
      <c r="BI18" s="98" t="n">
        <v>74</v>
      </c>
      <c r="BJ18" s="79" t="n">
        <v>82</v>
      </c>
      <c r="BK18" s="80"/>
      <c r="BL18" s="129" t="n">
        <v>30</v>
      </c>
      <c r="BM18" s="103" t="n">
        <v>13</v>
      </c>
      <c r="BN18" s="80"/>
      <c r="BO18" s="100" t="n">
        <v>9.72</v>
      </c>
      <c r="BP18" s="80"/>
      <c r="BQ18" s="129" t="e">
        <f aca="false">SUM((#REF!*10)/#REF!*'[2]Dental &amp; Other Rates'!$B$27)</f>
        <v>#REF!</v>
      </c>
      <c r="BR18" s="103" t="e">
        <f aca="false">SUM((#REF!*10*0.6)/#REF!*'[2]Dental &amp; Other Rates'!$B$28)</f>
        <v>#REF!</v>
      </c>
      <c r="BS18" s="80"/>
      <c r="BT18" s="85" t="e">
        <f aca="false">SUM((#REF!*7)/1000*#REF!)</f>
        <v>#REF!</v>
      </c>
      <c r="BU18" s="86" t="e">
        <f aca="false">SUM(BT18*0.5)</f>
        <v>#REF!</v>
      </c>
      <c r="BV18" s="79" t="n">
        <v>0.84</v>
      </c>
      <c r="BW18" s="80"/>
      <c r="BX18" s="80"/>
      <c r="BY18" s="96" t="e">
        <f aca="false">SUM(#REF!/#REF!*'[2]Dental &amp; Other Rates'!$B$39/12)</f>
        <v>#REF!</v>
      </c>
      <c r="BZ18" s="80"/>
      <c r="CA18" s="90" t="n">
        <f aca="false">'[2]Citigroup Rate Max AD&amp;D Life'!Y18</f>
        <v>150.845</v>
      </c>
      <c r="CB18" s="91" t="n">
        <f aca="false">'[2]Citigroup Rate Max AD&amp;D Life'!Z18</f>
        <v>156.06</v>
      </c>
      <c r="CC18" s="97" t="n">
        <f aca="false">SUM(BD18/A18)</f>
        <v>0.0359584</v>
      </c>
    </row>
    <row r="19" customFormat="false" ht="14.25" hidden="false" customHeight="false" outlineLevel="0" collapsed="false">
      <c r="A19" s="12" t="n">
        <v>40000</v>
      </c>
      <c r="B19" s="24" t="s">
        <v>73</v>
      </c>
      <c r="C19" s="76"/>
      <c r="D19" s="85" t="n">
        <v>373.55</v>
      </c>
      <c r="E19" s="98" t="n">
        <v>381.78</v>
      </c>
      <c r="F19" s="98" t="n">
        <v>349.49</v>
      </c>
      <c r="G19" s="79" t="n">
        <v>208.94</v>
      </c>
      <c r="H19" s="80"/>
      <c r="I19" s="129" t="n">
        <v>59.05</v>
      </c>
      <c r="J19" s="80"/>
      <c r="K19" s="100" t="n">
        <v>13.74</v>
      </c>
      <c r="L19" s="80"/>
      <c r="M19" s="94" t="e">
        <f aca="false">SUM(#REF!/#REF!*'[2]Enron Rates'!$B$16)</f>
        <v>#REF!</v>
      </c>
      <c r="N19" s="101" t="e">
        <f aca="false">SUM(#REF!/#REF!*'[2]Enron Rates'!$B$17)</f>
        <v>#REF!</v>
      </c>
      <c r="O19" s="80"/>
      <c r="P19" s="85" t="e">
        <f aca="false">SUM(#REF!/1000*#REF!)</f>
        <v>#REF!</v>
      </c>
      <c r="Q19" s="86" t="e">
        <f aca="false">SUM(P19*0.5)</f>
        <v>#REF!</v>
      </c>
      <c r="R19" s="79" t="n">
        <v>0.42</v>
      </c>
      <c r="S19" s="80"/>
      <c r="T19" s="80"/>
      <c r="U19" s="87" t="n">
        <v>7.82</v>
      </c>
      <c r="V19" s="102" t="n">
        <v>13.56</v>
      </c>
      <c r="W19" s="102" t="n">
        <v>27.62</v>
      </c>
      <c r="X19" s="89" t="n">
        <v>37.02</v>
      </c>
      <c r="Y19" s="80"/>
      <c r="Z19" s="80"/>
      <c r="AA19" s="90" t="n">
        <f aca="false">'[2]Enron Summary'!AA19</f>
        <v>-391.91</v>
      </c>
      <c r="AB19" s="91" t="n">
        <f aca="false">'[2]Enron Summary'!AB19</f>
        <v>93.64</v>
      </c>
      <c r="AC19" s="91" t="n">
        <f aca="false">'[2]Enron Summary'!AC19</f>
        <v>105.34</v>
      </c>
      <c r="AD19" s="91" t="n">
        <f aca="false">'[2]Comparison '!H20</f>
        <v>1103.84</v>
      </c>
      <c r="AE19" s="76"/>
      <c r="AF19" s="85" t="n">
        <v>109</v>
      </c>
      <c r="AG19" s="98" t="n">
        <v>86</v>
      </c>
      <c r="AH19" s="98" t="n">
        <v>74</v>
      </c>
      <c r="AI19" s="98" t="n">
        <v>93</v>
      </c>
      <c r="AJ19" s="79" t="n">
        <v>102</v>
      </c>
      <c r="AK19" s="80"/>
      <c r="AL19" s="129" t="n">
        <v>30</v>
      </c>
      <c r="AM19" s="103" t="n">
        <v>13</v>
      </c>
      <c r="AN19" s="80"/>
      <c r="AO19" s="100" t="n">
        <v>9.72</v>
      </c>
      <c r="AP19" s="80"/>
      <c r="AQ19" s="83" t="e">
        <f aca="false">SUM(#REF!/#REF!*'[2]Dental &amp; Other Rates'!$B$27)</f>
        <v>#REF!</v>
      </c>
      <c r="AR19" s="104" t="e">
        <f aca="false">SUM(#REF!/#REF!*'[2]Dental &amp; Other Rates'!$B$28)</f>
        <v>#REF!</v>
      </c>
      <c r="AS19" s="80"/>
      <c r="AT19" s="85" t="e">
        <f aca="false">SUM(#REF!/1000*#REF!)</f>
        <v>#REF!</v>
      </c>
      <c r="AU19" s="86" t="e">
        <f aca="false">SUM(AT19*0.5)</f>
        <v>#REF!</v>
      </c>
      <c r="AV19" s="79" t="n">
        <v>0.84</v>
      </c>
      <c r="AW19" s="80"/>
      <c r="AX19" s="80"/>
      <c r="AY19" s="96" t="e">
        <f aca="false">SUM(#REF!/#REF!*'[2]Dental &amp; Other Rates'!$B$39/12)</f>
        <v>#REF!</v>
      </c>
      <c r="AZ19" s="80"/>
      <c r="BA19" s="90" t="n">
        <f aca="false">'[2]Citigroup Rate Chart'!Y19</f>
        <v>164.08</v>
      </c>
      <c r="BB19" s="91" t="n">
        <f aca="false">'[2]Citigroup Rate Chart'!Z19</f>
        <v>166.16</v>
      </c>
      <c r="BC19" s="91" t="n">
        <f aca="false">'[2]Comparison '!BL20</f>
        <v>2245.92</v>
      </c>
      <c r="BD19" s="91" t="n">
        <f aca="false">SUM(BC19-AD19)</f>
        <v>1142.08</v>
      </c>
      <c r="BE19" s="76"/>
      <c r="BF19" s="85" t="n">
        <v>109</v>
      </c>
      <c r="BG19" s="98" t="n">
        <v>86</v>
      </c>
      <c r="BH19" s="98" t="n">
        <v>74</v>
      </c>
      <c r="BI19" s="98" t="n">
        <v>93</v>
      </c>
      <c r="BJ19" s="79" t="n">
        <v>102</v>
      </c>
      <c r="BK19" s="80"/>
      <c r="BL19" s="129" t="n">
        <v>30</v>
      </c>
      <c r="BM19" s="103" t="n">
        <v>13</v>
      </c>
      <c r="BN19" s="80"/>
      <c r="BO19" s="100" t="n">
        <v>9.72</v>
      </c>
      <c r="BP19" s="80"/>
      <c r="BQ19" s="129" t="e">
        <f aca="false">SUM((#REF!*10)/#REF!*'[2]Dental &amp; Other Rates'!$B$27)</f>
        <v>#REF!</v>
      </c>
      <c r="BR19" s="103" t="e">
        <f aca="false">SUM((#REF!*10*0.6)/#REF!*'[2]Dental &amp; Other Rates'!$B$28)</f>
        <v>#REF!</v>
      </c>
      <c r="BS19" s="80"/>
      <c r="BT19" s="85" t="e">
        <f aca="false">SUM((#REF!*7)/1000*#REF!)</f>
        <v>#REF!</v>
      </c>
      <c r="BU19" s="86" t="e">
        <f aca="false">SUM(BT19*0.5)</f>
        <v>#REF!</v>
      </c>
      <c r="BV19" s="79" t="n">
        <v>0.84</v>
      </c>
      <c r="BW19" s="80"/>
      <c r="BX19" s="80"/>
      <c r="BY19" s="96" t="e">
        <f aca="false">SUM(#REF!/#REF!*'[2]Dental &amp; Other Rates'!$B$39/12)</f>
        <v>#REF!</v>
      </c>
      <c r="BZ19" s="80"/>
      <c r="CA19" s="90" t="n">
        <f aca="false">'[2]Citigroup Rate Max AD&amp;D Life'!Y19</f>
        <v>179.32</v>
      </c>
      <c r="CB19" s="91" t="n">
        <f aca="false">'[2]Citigroup Rate Max AD&amp;D Life'!Z19</f>
        <v>187.16</v>
      </c>
      <c r="CC19" s="97" t="n">
        <f aca="false">SUM(BD19/A19)</f>
        <v>0.028552</v>
      </c>
    </row>
    <row r="20" customFormat="false" ht="14.25" hidden="false" customHeight="false" outlineLevel="0" collapsed="false">
      <c r="A20" s="12" t="n">
        <v>60000</v>
      </c>
      <c r="B20" s="24" t="s">
        <v>74</v>
      </c>
      <c r="C20" s="76"/>
      <c r="D20" s="85" t="n">
        <v>373.55</v>
      </c>
      <c r="E20" s="98" t="n">
        <v>381.78</v>
      </c>
      <c r="F20" s="98" t="n">
        <v>349.49</v>
      </c>
      <c r="G20" s="79" t="n">
        <v>208.94</v>
      </c>
      <c r="H20" s="80"/>
      <c r="I20" s="129" t="n">
        <v>59.05</v>
      </c>
      <c r="J20" s="80"/>
      <c r="K20" s="100" t="n">
        <v>13.74</v>
      </c>
      <c r="L20" s="80"/>
      <c r="M20" s="94" t="e">
        <f aca="false">SUM(#REF!/#REF!*'[2]Enron Rates'!$B$16)</f>
        <v>#REF!</v>
      </c>
      <c r="N20" s="101" t="e">
        <f aca="false">SUM(#REF!/#REF!*'[2]Enron Rates'!$B$17)</f>
        <v>#REF!</v>
      </c>
      <c r="O20" s="80"/>
      <c r="P20" s="85" t="e">
        <f aca="false">SUM(#REF!/1000*#REF!)</f>
        <v>#REF!</v>
      </c>
      <c r="Q20" s="86" t="e">
        <f aca="false">SUM(P20*0.5)</f>
        <v>#REF!</v>
      </c>
      <c r="R20" s="79" t="n">
        <v>0.42</v>
      </c>
      <c r="S20" s="80"/>
      <c r="T20" s="80"/>
      <c r="U20" s="87" t="n">
        <v>7.82</v>
      </c>
      <c r="V20" s="102" t="n">
        <v>13.56</v>
      </c>
      <c r="W20" s="102" t="n">
        <v>27.62</v>
      </c>
      <c r="X20" s="89" t="n">
        <v>37.02</v>
      </c>
      <c r="Y20" s="80"/>
      <c r="Z20" s="80"/>
      <c r="AA20" s="90" t="n">
        <f aca="false">'[2]Enron Summary'!AA20</f>
        <v>-391.91</v>
      </c>
      <c r="AB20" s="91" t="n">
        <f aca="false">'[2]Enron Summary'!AB20</f>
        <v>95.32</v>
      </c>
      <c r="AC20" s="91" t="n">
        <f aca="false">'[2]Enron Summary'!AC20</f>
        <v>107.96</v>
      </c>
      <c r="AD20" s="91" t="n">
        <f aca="false">'[2]Comparison '!H21</f>
        <v>1277.28</v>
      </c>
      <c r="AE20" s="76"/>
      <c r="AF20" s="85" t="n">
        <v>138</v>
      </c>
      <c r="AG20" s="98" t="n">
        <v>94</v>
      </c>
      <c r="AH20" s="98" t="n">
        <v>94</v>
      </c>
      <c r="AI20" s="98" t="n">
        <v>113</v>
      </c>
      <c r="AJ20" s="79" t="n">
        <v>124</v>
      </c>
      <c r="AK20" s="80"/>
      <c r="AL20" s="129" t="n">
        <v>30</v>
      </c>
      <c r="AM20" s="103" t="n">
        <v>13</v>
      </c>
      <c r="AN20" s="80"/>
      <c r="AO20" s="100" t="n">
        <v>9.72</v>
      </c>
      <c r="AP20" s="80"/>
      <c r="AQ20" s="83" t="e">
        <f aca="false">SUM(#REF!/#REF!*'[2]Dental &amp; Other Rates'!$B$27)</f>
        <v>#REF!</v>
      </c>
      <c r="AR20" s="104" t="e">
        <f aca="false">SUM(#REF!/#REF!*'[2]Dental &amp; Other Rates'!$B$28)</f>
        <v>#REF!</v>
      </c>
      <c r="AS20" s="80"/>
      <c r="AT20" s="85" t="e">
        <f aca="false">SUM(#REF!/1000*#REF!)</f>
        <v>#REF!</v>
      </c>
      <c r="AU20" s="86" t="e">
        <f aca="false">SUM(AT20*0.5)</f>
        <v>#REF!</v>
      </c>
      <c r="AV20" s="79" t="n">
        <v>0.84</v>
      </c>
      <c r="AW20" s="80"/>
      <c r="AX20" s="80"/>
      <c r="AY20" s="96" t="e">
        <f aca="false">SUM(#REF!/#REF!*'[2]Dental &amp; Other Rates'!$B$40/12)</f>
        <v>#REF!</v>
      </c>
      <c r="AZ20" s="80"/>
      <c r="BA20" s="90" t="n">
        <f aca="false">'[2]Citigroup Rate Chart'!Y20</f>
        <v>208.26</v>
      </c>
      <c r="BB20" s="91" t="n">
        <f aca="false">'[2]Citigroup Rate Chart'!Z20</f>
        <v>210.96</v>
      </c>
      <c r="BC20" s="91" t="n">
        <f aca="false">'[2]Comparison '!BL21</f>
        <v>2909.52</v>
      </c>
      <c r="BD20" s="91" t="n">
        <f aca="false">SUM(BC20-AD20)</f>
        <v>1632.24</v>
      </c>
      <c r="BE20" s="76"/>
      <c r="BF20" s="85" t="n">
        <v>138</v>
      </c>
      <c r="BG20" s="98" t="n">
        <v>94</v>
      </c>
      <c r="BH20" s="98" t="n">
        <v>94</v>
      </c>
      <c r="BI20" s="98" t="n">
        <v>113</v>
      </c>
      <c r="BJ20" s="79" t="n">
        <v>124</v>
      </c>
      <c r="BK20" s="80"/>
      <c r="BL20" s="129" t="n">
        <v>30</v>
      </c>
      <c r="BM20" s="103" t="n">
        <v>13</v>
      </c>
      <c r="BN20" s="80"/>
      <c r="BO20" s="100" t="n">
        <v>9.72</v>
      </c>
      <c r="BP20" s="80"/>
      <c r="BQ20" s="129" t="e">
        <f aca="false">SUM((#REF!*10)/#REF!*'[2]Dental &amp; Other Rates'!$B$27)</f>
        <v>#REF!</v>
      </c>
      <c r="BR20" s="103" t="e">
        <f aca="false">SUM((#REF!*10*0.6)/#REF!*'[2]Dental &amp; Other Rates'!$B$28)</f>
        <v>#REF!</v>
      </c>
      <c r="BS20" s="80"/>
      <c r="BT20" s="85" t="e">
        <f aca="false">SUM((#REF!*7)/1000*#REF!)</f>
        <v>#REF!</v>
      </c>
      <c r="BU20" s="86" t="e">
        <f aca="false">SUM(BT20*0.5)</f>
        <v>#REF!</v>
      </c>
      <c r="BV20" s="79" t="n">
        <v>0.84</v>
      </c>
      <c r="BW20" s="80"/>
      <c r="BX20" s="80"/>
      <c r="BY20" s="96" t="e">
        <f aca="false">SUM(#REF!/#REF!*'[2]Dental &amp; Other Rates'!$B$40/12)</f>
        <v>#REF!</v>
      </c>
      <c r="BZ20" s="80"/>
      <c r="CA20" s="90" t="n">
        <f aca="false">'[2]Citigroup Rate Max AD&amp;D Life'!Y20</f>
        <v>231.12</v>
      </c>
      <c r="CB20" s="91" t="n">
        <f aca="false">'[2]Citigroup Rate Max AD&amp;D Life'!Z20</f>
        <v>242.46</v>
      </c>
      <c r="CC20" s="97" t="n">
        <f aca="false">SUM(BD20/A20)</f>
        <v>0.027204</v>
      </c>
    </row>
    <row r="21" customFormat="false" ht="14.25" hidden="false" customHeight="false" outlineLevel="0" collapsed="false">
      <c r="A21" s="12" t="n">
        <v>80000</v>
      </c>
      <c r="B21" s="24" t="s">
        <v>75</v>
      </c>
      <c r="C21" s="76"/>
      <c r="D21" s="85" t="n">
        <v>373.55</v>
      </c>
      <c r="E21" s="98" t="n">
        <v>381.78</v>
      </c>
      <c r="F21" s="98" t="n">
        <v>349.49</v>
      </c>
      <c r="G21" s="79" t="n">
        <v>208.94</v>
      </c>
      <c r="H21" s="80"/>
      <c r="I21" s="129" t="n">
        <v>59.05</v>
      </c>
      <c r="J21" s="80"/>
      <c r="K21" s="100" t="n">
        <v>13.74</v>
      </c>
      <c r="L21" s="80"/>
      <c r="M21" s="94" t="e">
        <f aca="false">SUM(#REF!/#REF!*'[2]Enron Rates'!$B$16)</f>
        <v>#REF!</v>
      </c>
      <c r="N21" s="101" t="e">
        <f aca="false">SUM(#REF!/#REF!*'[2]Enron Rates'!$B$17)</f>
        <v>#REF!</v>
      </c>
      <c r="O21" s="80"/>
      <c r="P21" s="85" t="e">
        <f aca="false">SUM(#REF!/1000*#REF!)</f>
        <v>#REF!</v>
      </c>
      <c r="Q21" s="86" t="e">
        <f aca="false">SUM(P21*0.5)</f>
        <v>#REF!</v>
      </c>
      <c r="R21" s="79" t="n">
        <v>0.42</v>
      </c>
      <c r="S21" s="80"/>
      <c r="T21" s="80"/>
      <c r="U21" s="87" t="n">
        <v>7.82</v>
      </c>
      <c r="V21" s="102" t="n">
        <v>13.56</v>
      </c>
      <c r="W21" s="102" t="n">
        <v>27.62</v>
      </c>
      <c r="X21" s="89" t="n">
        <v>37.02</v>
      </c>
      <c r="Y21" s="80"/>
      <c r="Z21" s="80"/>
      <c r="AA21" s="90" t="n">
        <f aca="false">'[2]Enron Summary'!AA21</f>
        <v>-391.91</v>
      </c>
      <c r="AB21" s="91" t="n">
        <f aca="false">'[2]Enron Summary'!AB21</f>
        <v>96.9999999999999</v>
      </c>
      <c r="AC21" s="91" t="n">
        <f aca="false">'[2]Enron Summary'!AC21</f>
        <v>110.58</v>
      </c>
      <c r="AD21" s="91" t="n">
        <f aca="false">'[2]Comparison '!H22</f>
        <v>1450.72</v>
      </c>
      <c r="AE21" s="76"/>
      <c r="AF21" s="85" t="n">
        <v>166</v>
      </c>
      <c r="AG21" s="98" t="n">
        <v>115</v>
      </c>
      <c r="AH21" s="98" t="n">
        <v>115</v>
      </c>
      <c r="AI21" s="98" t="n">
        <v>137</v>
      </c>
      <c r="AJ21" s="79" t="n">
        <v>152</v>
      </c>
      <c r="AK21" s="80"/>
      <c r="AL21" s="129" t="n">
        <v>30</v>
      </c>
      <c r="AM21" s="103" t="n">
        <v>13</v>
      </c>
      <c r="AN21" s="80"/>
      <c r="AO21" s="100" t="n">
        <v>9.72</v>
      </c>
      <c r="AP21" s="80"/>
      <c r="AQ21" s="83" t="e">
        <f aca="false">SUM(#REF!/#REF!*'[2]Dental &amp; Other Rates'!$B$27)</f>
        <v>#REF!</v>
      </c>
      <c r="AR21" s="104" t="e">
        <f aca="false">SUM(#REF!/#REF!*'[2]Dental &amp; Other Rates'!$B$28)</f>
        <v>#REF!</v>
      </c>
      <c r="AS21" s="80"/>
      <c r="AT21" s="85" t="e">
        <f aca="false">SUM(#REF!/1000*#REF!)</f>
        <v>#REF!</v>
      </c>
      <c r="AU21" s="86" t="e">
        <f aca="false">SUM(AT21*0.5)</f>
        <v>#REF!</v>
      </c>
      <c r="AV21" s="79" t="n">
        <v>0.84</v>
      </c>
      <c r="AW21" s="80"/>
      <c r="AX21" s="80"/>
      <c r="AY21" s="96" t="e">
        <f aca="false">SUM(#REF!/#REF!*'[2]Dental &amp; Other Rates'!$B$40/12)</f>
        <v>#REF!</v>
      </c>
      <c r="AZ21" s="80"/>
      <c r="BA21" s="90" t="n">
        <f aca="false">'[2]Citigroup Rate Chart'!Y21</f>
        <v>246.44</v>
      </c>
      <c r="BB21" s="91" t="n">
        <f aca="false">'[2]Citigroup Rate Chart'!Z21</f>
        <v>249.76</v>
      </c>
      <c r="BC21" s="91" t="n">
        <f aca="false">'[2]Comparison '!BL22</f>
        <v>3501.12</v>
      </c>
      <c r="BD21" s="91" t="n">
        <f aca="false">SUM(BC21-AD21)</f>
        <v>2050.4</v>
      </c>
      <c r="BE21" s="76"/>
      <c r="BF21" s="85" t="n">
        <v>166</v>
      </c>
      <c r="BG21" s="98" t="n">
        <v>115</v>
      </c>
      <c r="BH21" s="98" t="n">
        <v>115</v>
      </c>
      <c r="BI21" s="98" t="n">
        <v>137</v>
      </c>
      <c r="BJ21" s="79" t="n">
        <v>152</v>
      </c>
      <c r="BK21" s="80"/>
      <c r="BL21" s="129" t="n">
        <v>30</v>
      </c>
      <c r="BM21" s="103" t="n">
        <v>13</v>
      </c>
      <c r="BN21" s="80"/>
      <c r="BO21" s="100" t="n">
        <v>9.72</v>
      </c>
      <c r="BP21" s="80"/>
      <c r="BQ21" s="129" t="e">
        <f aca="false">SUM((#REF!*10)/#REF!*'[2]Dental &amp; Other Rates'!$B$27)</f>
        <v>#REF!</v>
      </c>
      <c r="BR21" s="103" t="e">
        <f aca="false">SUM((#REF!*10*0.6)/#REF!*'[2]Dental &amp; Other Rates'!$B$28)</f>
        <v>#REF!</v>
      </c>
      <c r="BS21" s="80"/>
      <c r="BT21" s="85" t="e">
        <f aca="false">SUM((#REF!*7)/1000*#REF!)</f>
        <v>#REF!</v>
      </c>
      <c r="BU21" s="86" t="e">
        <f aca="false">SUM(BT21*0.5)</f>
        <v>#REF!</v>
      </c>
      <c r="BV21" s="79" t="n">
        <v>0.84</v>
      </c>
      <c r="BW21" s="80"/>
      <c r="BX21" s="80"/>
      <c r="BY21" s="96" t="e">
        <f aca="false">SUM(#REF!/#REF!*'[2]Dental &amp; Other Rates'!$B$40/12)</f>
        <v>#REF!</v>
      </c>
      <c r="BZ21" s="80"/>
      <c r="CA21" s="90" t="n">
        <f aca="false">'[2]Citigroup Rate Max AD&amp;D Life'!Y21</f>
        <v>276.92</v>
      </c>
      <c r="CB21" s="91" t="n">
        <f aca="false">'[2]Citigroup Rate Max AD&amp;D Life'!Z21</f>
        <v>291.76</v>
      </c>
      <c r="CC21" s="97" t="n">
        <f aca="false">SUM(BD21/A21)</f>
        <v>0.02563</v>
      </c>
    </row>
    <row r="22" customFormat="false" ht="14.25" hidden="false" customHeight="false" outlineLevel="0" collapsed="false">
      <c r="A22" s="12" t="n">
        <v>100000</v>
      </c>
      <c r="B22" s="24" t="s">
        <v>76</v>
      </c>
      <c r="C22" s="76"/>
      <c r="D22" s="85" t="n">
        <v>373.55</v>
      </c>
      <c r="E22" s="98" t="n">
        <v>381.78</v>
      </c>
      <c r="F22" s="98" t="n">
        <v>349.49</v>
      </c>
      <c r="G22" s="79" t="n">
        <v>208.94</v>
      </c>
      <c r="H22" s="80"/>
      <c r="I22" s="129" t="n">
        <v>59.05</v>
      </c>
      <c r="J22" s="80"/>
      <c r="K22" s="100" t="n">
        <v>13.74</v>
      </c>
      <c r="L22" s="80"/>
      <c r="M22" s="94" t="e">
        <f aca="false">SUM(#REF!/#REF!*'[2]Enron Rates'!$B$16)</f>
        <v>#REF!</v>
      </c>
      <c r="N22" s="101" t="e">
        <f aca="false">SUM(#REF!/#REF!*'[2]Enron Rates'!$B$17)</f>
        <v>#REF!</v>
      </c>
      <c r="O22" s="80"/>
      <c r="P22" s="85" t="e">
        <f aca="false">SUM(#REF!/1000*#REF!)</f>
        <v>#REF!</v>
      </c>
      <c r="Q22" s="86" t="e">
        <f aca="false">SUM(P22*0.5)</f>
        <v>#REF!</v>
      </c>
      <c r="R22" s="79" t="n">
        <v>0.42</v>
      </c>
      <c r="S22" s="80"/>
      <c r="T22" s="80"/>
      <c r="U22" s="87" t="n">
        <v>7.82</v>
      </c>
      <c r="V22" s="102" t="n">
        <v>13.56</v>
      </c>
      <c r="W22" s="102" t="n">
        <v>27.62</v>
      </c>
      <c r="X22" s="89" t="n">
        <v>37.02</v>
      </c>
      <c r="Y22" s="80"/>
      <c r="Z22" s="80"/>
      <c r="AA22" s="90" t="n">
        <f aca="false">'[2]Enron Summary'!AA22</f>
        <v>-391.91</v>
      </c>
      <c r="AB22" s="91" t="n">
        <f aca="false">'[2]Enron Summary'!AB22</f>
        <v>98.68</v>
      </c>
      <c r="AC22" s="91" t="n">
        <f aca="false">'[2]Enron Summary'!AC22</f>
        <v>113.2</v>
      </c>
      <c r="AD22" s="91" t="n">
        <f aca="false">'[2]Comparison '!H23</f>
        <v>1624.16</v>
      </c>
      <c r="AE22" s="76"/>
      <c r="AF22" s="85" t="n">
        <v>196</v>
      </c>
      <c r="AG22" s="98" t="n">
        <v>134</v>
      </c>
      <c r="AH22" s="98" t="n">
        <v>140</v>
      </c>
      <c r="AI22" s="98" t="n">
        <v>165</v>
      </c>
      <c r="AJ22" s="79" t="n">
        <v>179</v>
      </c>
      <c r="AK22" s="80"/>
      <c r="AL22" s="129" t="n">
        <v>30</v>
      </c>
      <c r="AM22" s="103" t="n">
        <v>13</v>
      </c>
      <c r="AN22" s="80"/>
      <c r="AO22" s="100" t="n">
        <v>9.72</v>
      </c>
      <c r="AP22" s="80"/>
      <c r="AQ22" s="83" t="e">
        <f aca="false">SUM(#REF!/#REF!*'[2]Dental &amp; Other Rates'!$B$27)</f>
        <v>#REF!</v>
      </c>
      <c r="AR22" s="104" t="e">
        <f aca="false">SUM(#REF!/#REF!*'[2]Dental &amp; Other Rates'!$B$28)</f>
        <v>#REF!</v>
      </c>
      <c r="AS22" s="80"/>
      <c r="AT22" s="85" t="e">
        <f aca="false">SUM(#REF!/1000*#REF!)</f>
        <v>#REF!</v>
      </c>
      <c r="AU22" s="86" t="e">
        <f aca="false">SUM(AT22*0.5)</f>
        <v>#REF!</v>
      </c>
      <c r="AV22" s="79" t="n">
        <v>0.84</v>
      </c>
      <c r="AW22" s="80"/>
      <c r="AX22" s="80"/>
      <c r="AY22" s="96" t="e">
        <f aca="false">SUM(#REF!/#REF!*'[2]Dental &amp; Other Rates'!$B$40/12)</f>
        <v>#REF!</v>
      </c>
      <c r="AZ22" s="80"/>
      <c r="BA22" s="90" t="n">
        <f aca="false">'[2]Citigroup Rate Chart'!Y22</f>
        <v>286.62</v>
      </c>
      <c r="BB22" s="91" t="n">
        <f aca="false">'[2]Citigroup Rate Chart'!Z22</f>
        <v>290.56</v>
      </c>
      <c r="BC22" s="91" t="n">
        <f aca="false">'[2]Comparison '!BL23</f>
        <v>4116.72</v>
      </c>
      <c r="BD22" s="91" t="n">
        <f aca="false">SUM(BC22-AD22)</f>
        <v>2492.56</v>
      </c>
      <c r="BE22" s="76"/>
      <c r="BF22" s="85" t="n">
        <v>196</v>
      </c>
      <c r="BG22" s="98" t="n">
        <v>134</v>
      </c>
      <c r="BH22" s="98" t="n">
        <v>140</v>
      </c>
      <c r="BI22" s="98" t="n">
        <v>165</v>
      </c>
      <c r="BJ22" s="79" t="n">
        <v>179</v>
      </c>
      <c r="BK22" s="80"/>
      <c r="BL22" s="129" t="n">
        <v>30</v>
      </c>
      <c r="BM22" s="103" t="n">
        <v>13</v>
      </c>
      <c r="BN22" s="80"/>
      <c r="BO22" s="100" t="n">
        <v>9.72</v>
      </c>
      <c r="BP22" s="80"/>
      <c r="BQ22" s="129" t="e">
        <f aca="false">SUM((#REF!*10)/#REF!*'[2]Dental &amp; Other Rates'!$B$27)</f>
        <v>#REF!</v>
      </c>
      <c r="BR22" s="103" t="e">
        <f aca="false">SUM((#REF!*10*0.6)/#REF!*'[2]Dental &amp; Other Rates'!$B$28)</f>
        <v>#REF!</v>
      </c>
      <c r="BS22" s="80"/>
      <c r="BT22" s="85" t="e">
        <f aca="false">SUM((#REF!*7)/1000*#REF!)</f>
        <v>#REF!</v>
      </c>
      <c r="BU22" s="86" t="e">
        <f aca="false">SUM(BT22*0.5)</f>
        <v>#REF!</v>
      </c>
      <c r="BV22" s="79" t="n">
        <v>0.84</v>
      </c>
      <c r="BW22" s="80"/>
      <c r="BX22" s="80"/>
      <c r="BY22" s="96" t="e">
        <f aca="false">SUM(#REF!/#REF!*'[2]Dental &amp; Other Rates'!$B$40/12)</f>
        <v>#REF!</v>
      </c>
      <c r="BZ22" s="80"/>
      <c r="CA22" s="90" t="n">
        <f aca="false">'[2]Citigroup Rate Max AD&amp;D Life'!Y22</f>
        <v>324.72</v>
      </c>
      <c r="CB22" s="91" t="n">
        <f aca="false">'[2]Citigroup Rate Max AD&amp;D Life'!Z22</f>
        <v>343.06</v>
      </c>
      <c r="CC22" s="97" t="n">
        <f aca="false">SUM(BD22/A22)</f>
        <v>0.0249256</v>
      </c>
    </row>
    <row r="23" customFormat="false" ht="14.25" hidden="false" customHeight="false" outlineLevel="0" collapsed="false">
      <c r="A23" s="12" t="n">
        <v>150000</v>
      </c>
      <c r="B23" s="24" t="s">
        <v>77</v>
      </c>
      <c r="C23" s="76"/>
      <c r="D23" s="85" t="n">
        <v>373.55</v>
      </c>
      <c r="E23" s="98" t="n">
        <v>381.78</v>
      </c>
      <c r="F23" s="98" t="n">
        <v>349.49</v>
      </c>
      <c r="G23" s="79" t="n">
        <v>208.94</v>
      </c>
      <c r="H23" s="80"/>
      <c r="I23" s="129" t="n">
        <v>59.05</v>
      </c>
      <c r="J23" s="80"/>
      <c r="K23" s="100" t="n">
        <v>13.74</v>
      </c>
      <c r="L23" s="80"/>
      <c r="M23" s="94" t="e">
        <f aca="false">SUM(#REF!/#REF!*'[2]Enron Rates'!$B$16)</f>
        <v>#REF!</v>
      </c>
      <c r="N23" s="101" t="e">
        <f aca="false">SUM(#REF!/#REF!*'[2]Enron Rates'!$B$17)</f>
        <v>#REF!</v>
      </c>
      <c r="O23" s="80"/>
      <c r="P23" s="85" t="e">
        <f aca="false">SUM(#REF!/1000*#REF!)</f>
        <v>#REF!</v>
      </c>
      <c r="Q23" s="86" t="e">
        <f aca="false">SUM(P23*0.5)</f>
        <v>#REF!</v>
      </c>
      <c r="R23" s="79" t="n">
        <v>0.42</v>
      </c>
      <c r="S23" s="80"/>
      <c r="T23" s="80"/>
      <c r="U23" s="87" t="n">
        <v>7.82</v>
      </c>
      <c r="V23" s="102" t="n">
        <v>13.56</v>
      </c>
      <c r="W23" s="102" t="n">
        <v>27.62</v>
      </c>
      <c r="X23" s="89" t="n">
        <v>37.02</v>
      </c>
      <c r="Y23" s="80"/>
      <c r="Z23" s="80"/>
      <c r="AA23" s="90" t="n">
        <f aca="false">'[2]Enron Summary'!AA23</f>
        <v>-391.91</v>
      </c>
      <c r="AB23" s="91" t="n">
        <f aca="false">'[2]Enron Summary'!AB23</f>
        <v>102.88</v>
      </c>
      <c r="AC23" s="91" t="n">
        <f aca="false">'[2]Enron Summary'!AC23</f>
        <v>119.75</v>
      </c>
      <c r="AD23" s="91" t="n">
        <f aca="false">'[2]Comparison '!H24</f>
        <v>2057.76</v>
      </c>
      <c r="AE23" s="76"/>
      <c r="AF23" s="85" t="n">
        <v>248</v>
      </c>
      <c r="AG23" s="98" t="n">
        <v>180</v>
      </c>
      <c r="AH23" s="98" t="n">
        <v>187</v>
      </c>
      <c r="AI23" s="98" t="n">
        <v>222</v>
      </c>
      <c r="AJ23" s="79" t="n">
        <v>234</v>
      </c>
      <c r="AK23" s="80"/>
      <c r="AL23" s="129" t="n">
        <v>30</v>
      </c>
      <c r="AM23" s="103" t="n">
        <v>13</v>
      </c>
      <c r="AN23" s="80"/>
      <c r="AO23" s="100" t="n">
        <v>9.72</v>
      </c>
      <c r="AP23" s="80"/>
      <c r="AQ23" s="83" t="e">
        <f aca="false">SUM(#REF!/#REF!*'[2]Dental &amp; Other Rates'!$B$27)</f>
        <v>#REF!</v>
      </c>
      <c r="AR23" s="104" t="e">
        <f aca="false">SUM(#REF!/#REF!*'[2]Dental &amp; Other Rates'!$B$28)</f>
        <v>#REF!</v>
      </c>
      <c r="AS23" s="80"/>
      <c r="AT23" s="85" t="e">
        <f aca="false">SUM(#REF!/1000*#REF!)</f>
        <v>#REF!</v>
      </c>
      <c r="AU23" s="86" t="e">
        <f aca="false">SUM(AT23*0.5)</f>
        <v>#REF!</v>
      </c>
      <c r="AV23" s="79" t="n">
        <v>0.84</v>
      </c>
      <c r="AW23" s="80"/>
      <c r="AX23" s="80"/>
      <c r="AY23" s="96" t="e">
        <f aca="false">SUM(#REF!/#REF!*'[2]Dental &amp; Other Rates'!$B$41/12)</f>
        <v>#REF!</v>
      </c>
      <c r="AZ23" s="80"/>
      <c r="BA23" s="90" t="n">
        <f aca="false">'[2]Citigroup Rate Chart'!Y23</f>
        <v>401.57</v>
      </c>
      <c r="BB23" s="91" t="n">
        <f aca="false">'[2]Citigroup Rate Chart'!Z23</f>
        <v>407.06</v>
      </c>
      <c r="BC23" s="91" t="n">
        <f aca="false">'[2]Comparison '!BL24</f>
        <v>5829.72</v>
      </c>
      <c r="BD23" s="91" t="n">
        <f aca="false">SUM(BC23-AD23)</f>
        <v>3771.96</v>
      </c>
      <c r="BE23" s="76"/>
      <c r="BF23" s="85" t="n">
        <v>248</v>
      </c>
      <c r="BG23" s="98" t="n">
        <v>180</v>
      </c>
      <c r="BH23" s="98" t="n">
        <v>187</v>
      </c>
      <c r="BI23" s="98" t="n">
        <v>222</v>
      </c>
      <c r="BJ23" s="79" t="n">
        <v>234</v>
      </c>
      <c r="BK23" s="80"/>
      <c r="BL23" s="129" t="n">
        <v>30</v>
      </c>
      <c r="BM23" s="103" t="n">
        <v>13</v>
      </c>
      <c r="BN23" s="80"/>
      <c r="BO23" s="100" t="n">
        <v>9.72</v>
      </c>
      <c r="BP23" s="80"/>
      <c r="BQ23" s="129" t="e">
        <f aca="false">SUM((#REF!*10)/#REF!*'[2]Dental &amp; Other Rates'!$B$27)</f>
        <v>#REF!</v>
      </c>
      <c r="BR23" s="103" t="e">
        <f aca="false">SUM((#REF!*10*0.6)/#REF!*'[2]Dental &amp; Other Rates'!$B$28)</f>
        <v>#REF!</v>
      </c>
      <c r="BS23" s="80"/>
      <c r="BT23" s="85" t="e">
        <f aca="false">SUM((#REF!*7)/1000*#REF!)</f>
        <v>#REF!</v>
      </c>
      <c r="BU23" s="86" t="e">
        <f aca="false">SUM(BT23*0.5)</f>
        <v>#REF!</v>
      </c>
      <c r="BV23" s="79" t="n">
        <v>0.84</v>
      </c>
      <c r="BW23" s="80"/>
      <c r="BX23" s="80"/>
      <c r="BY23" s="96" t="e">
        <f aca="false">SUM(#REF!/#REF!*'[2]Dental &amp; Other Rates'!$B$41/12)</f>
        <v>#REF!</v>
      </c>
      <c r="BZ23" s="80"/>
      <c r="CA23" s="90" t="n">
        <f aca="false">'[2]Citigroup Rate Max AD&amp;D Life'!Y23</f>
        <v>458.72</v>
      </c>
      <c r="CB23" s="91" t="n">
        <f aca="false">'[2]Citigroup Rate Max AD&amp;D Life'!Z23</f>
        <v>485.81</v>
      </c>
      <c r="CC23" s="97" t="n">
        <f aca="false">SUM(BD23/A23)</f>
        <v>0.0251464</v>
      </c>
    </row>
    <row r="24" customFormat="false" ht="14.25" hidden="false" customHeight="false" outlineLevel="0" collapsed="false">
      <c r="A24" s="12" t="n">
        <v>200000</v>
      </c>
      <c r="B24" s="24" t="s">
        <v>78</v>
      </c>
      <c r="C24" s="76"/>
      <c r="D24" s="85" t="n">
        <v>373.55</v>
      </c>
      <c r="E24" s="98" t="n">
        <v>381.78</v>
      </c>
      <c r="F24" s="98" t="n">
        <v>349.49</v>
      </c>
      <c r="G24" s="79" t="n">
        <v>208.94</v>
      </c>
      <c r="H24" s="80"/>
      <c r="I24" s="129" t="n">
        <v>59.05</v>
      </c>
      <c r="J24" s="80"/>
      <c r="K24" s="100" t="n">
        <v>13.74</v>
      </c>
      <c r="L24" s="80"/>
      <c r="M24" s="94" t="e">
        <f aca="false">SUM(#REF!/#REF!*'[2]Enron Rates'!$B$16)</f>
        <v>#REF!</v>
      </c>
      <c r="N24" s="101" t="e">
        <f aca="false">SUM(#REF!/#REF!*'[2]Enron Rates'!$B$17)</f>
        <v>#REF!</v>
      </c>
      <c r="O24" s="80"/>
      <c r="P24" s="85" t="e">
        <f aca="false">SUM(#REF!/1000*#REF!)</f>
        <v>#REF!</v>
      </c>
      <c r="Q24" s="86" t="e">
        <f aca="false">SUM(P24*0.5)</f>
        <v>#REF!</v>
      </c>
      <c r="R24" s="79" t="n">
        <v>0.42</v>
      </c>
      <c r="S24" s="80"/>
      <c r="T24" s="80"/>
      <c r="U24" s="87" t="n">
        <v>7.82</v>
      </c>
      <c r="V24" s="102" t="n">
        <v>13.56</v>
      </c>
      <c r="W24" s="102" t="n">
        <v>27.62</v>
      </c>
      <c r="X24" s="89" t="n">
        <v>37.02</v>
      </c>
      <c r="Y24" s="80"/>
      <c r="Z24" s="80"/>
      <c r="AA24" s="90" t="n">
        <f aca="false">'[2]Enron Summary'!AA24</f>
        <v>-391.91</v>
      </c>
      <c r="AB24" s="91" t="n">
        <f aca="false">'[2]Enron Summary'!AB24</f>
        <v>107.08</v>
      </c>
      <c r="AC24" s="91" t="n">
        <f aca="false">'[2]Enron Summary'!AC24</f>
        <v>126.3</v>
      </c>
      <c r="AD24" s="91" t="n">
        <f aca="false">'[2]Comparison '!H25</f>
        <v>2491.36</v>
      </c>
      <c r="AE24" s="76"/>
      <c r="AF24" s="85" t="n">
        <v>286</v>
      </c>
      <c r="AG24" s="98" t="n">
        <v>189</v>
      </c>
      <c r="AH24" s="98" t="n">
        <v>196</v>
      </c>
      <c r="AI24" s="98" t="n">
        <v>233</v>
      </c>
      <c r="AJ24" s="79" t="n">
        <v>246</v>
      </c>
      <c r="AK24" s="80"/>
      <c r="AL24" s="129" t="n">
        <v>30</v>
      </c>
      <c r="AM24" s="103" t="n">
        <v>13</v>
      </c>
      <c r="AN24" s="80"/>
      <c r="AO24" s="100" t="n">
        <v>9.72</v>
      </c>
      <c r="AP24" s="80"/>
      <c r="AQ24" s="83" t="e">
        <f aca="false">SUM(#REF!/#REF!*'[2]Dental &amp; Other Rates'!$B$27)</f>
        <v>#REF!</v>
      </c>
      <c r="AR24" s="104" t="e">
        <f aca="false">SUM(#REF!/#REF!*'[2]Dental &amp; Other Rates'!$B$28)</f>
        <v>#REF!</v>
      </c>
      <c r="AS24" s="80"/>
      <c r="AT24" s="85" t="e">
        <f aca="false">SUM(#REF!/1000*#REF!)</f>
        <v>#REF!</v>
      </c>
      <c r="AU24" s="86" t="e">
        <f aca="false">SUM(AT24*0.5)</f>
        <v>#REF!</v>
      </c>
      <c r="AV24" s="79" t="n">
        <v>0.84</v>
      </c>
      <c r="AW24" s="80"/>
      <c r="AX24" s="80"/>
      <c r="AY24" s="96" t="e">
        <f aca="false">SUM(#REF!/#REF!*'[2]Dental &amp; Other Rates'!$B$41/12)</f>
        <v>#REF!</v>
      </c>
      <c r="AZ24" s="80"/>
      <c r="BA24" s="90" t="n">
        <f aca="false">'[2]Citigroup Rate Chart'!Y24</f>
        <v>477.52</v>
      </c>
      <c r="BB24" s="91" t="n">
        <f aca="false">'[2]Citigroup Rate Chart'!Z24</f>
        <v>484.56</v>
      </c>
      <c r="BC24" s="91" t="n">
        <f aca="false">'[2]Comparison '!BL25</f>
        <v>7020.72</v>
      </c>
      <c r="BD24" s="91" t="n">
        <f aca="false">SUM(BC24-AD24)</f>
        <v>4529.36</v>
      </c>
      <c r="BE24" s="76"/>
      <c r="BF24" s="85" t="n">
        <v>286</v>
      </c>
      <c r="BG24" s="98" t="n">
        <v>189</v>
      </c>
      <c r="BH24" s="98" t="n">
        <v>196</v>
      </c>
      <c r="BI24" s="98" t="n">
        <v>233</v>
      </c>
      <c r="BJ24" s="79" t="n">
        <v>246</v>
      </c>
      <c r="BK24" s="80"/>
      <c r="BL24" s="129" t="n">
        <v>30</v>
      </c>
      <c r="BM24" s="103" t="n">
        <v>13</v>
      </c>
      <c r="BN24" s="80"/>
      <c r="BO24" s="100" t="n">
        <v>9.72</v>
      </c>
      <c r="BP24" s="80"/>
      <c r="BQ24" s="129" t="n">
        <v>13.5</v>
      </c>
      <c r="BR24" s="103" t="n">
        <v>13.5</v>
      </c>
      <c r="BS24" s="80"/>
      <c r="BT24" s="85" t="e">
        <f aca="false">SUM((#REF!*7)/1000*#REF!)</f>
        <v>#REF!</v>
      </c>
      <c r="BU24" s="86" t="e">
        <f aca="false">SUM(BT24*0.5)</f>
        <v>#REF!</v>
      </c>
      <c r="BV24" s="79" t="n">
        <v>0.84</v>
      </c>
      <c r="BW24" s="80"/>
      <c r="BX24" s="80"/>
      <c r="BY24" s="96" t="e">
        <f aca="false">SUM(#REF!/#REF!*'[2]Dental &amp; Other Rates'!$B$41/12)</f>
        <v>#REF!</v>
      </c>
      <c r="BZ24" s="80"/>
      <c r="CA24" s="90" t="n">
        <f aca="false">'[2]Citigroup Rate Max AD&amp;D Life'!Y24</f>
        <v>549.22</v>
      </c>
      <c r="CB24" s="91" t="n">
        <f aca="false">'[2]Citigroup Rate Max AD&amp;D Life'!Z24</f>
        <v>585.06</v>
      </c>
      <c r="CC24" s="97" t="n">
        <f aca="false">SUM(BD24/A24)</f>
        <v>0.0226468</v>
      </c>
    </row>
    <row r="25" customFormat="false" ht="14.25" hidden="false" customHeight="false" outlineLevel="0" collapsed="false">
      <c r="A25" s="12" t="n">
        <v>300000</v>
      </c>
      <c r="B25" s="24" t="s">
        <v>79</v>
      </c>
      <c r="C25" s="76"/>
      <c r="D25" s="85" t="n">
        <v>373.55</v>
      </c>
      <c r="E25" s="98" t="n">
        <v>381.78</v>
      </c>
      <c r="F25" s="98" t="n">
        <v>349.49</v>
      </c>
      <c r="G25" s="79" t="n">
        <v>208.94</v>
      </c>
      <c r="H25" s="80"/>
      <c r="I25" s="129" t="n">
        <v>59.05</v>
      </c>
      <c r="J25" s="80"/>
      <c r="K25" s="100" t="n">
        <v>13.74</v>
      </c>
      <c r="L25" s="80"/>
      <c r="M25" s="94" t="e">
        <f aca="false">SUM(#REF!/#REF!*'[2]Enron Rates'!$B$16)</f>
        <v>#REF!</v>
      </c>
      <c r="N25" s="101" t="e">
        <f aca="false">SUM(#REF!/#REF!*'[2]Enron Rates'!$B$17)</f>
        <v>#REF!</v>
      </c>
      <c r="O25" s="80"/>
      <c r="P25" s="85" t="e">
        <f aca="false">SUM(#REF!/1000*#REF!)</f>
        <v>#REF!</v>
      </c>
      <c r="Q25" s="86" t="e">
        <f aca="false">SUM(P25*0.5)</f>
        <v>#REF!</v>
      </c>
      <c r="R25" s="79" t="n">
        <v>0.42</v>
      </c>
      <c r="S25" s="80"/>
      <c r="T25" s="80"/>
      <c r="U25" s="87" t="n">
        <v>7.82</v>
      </c>
      <c r="V25" s="102" t="n">
        <v>13.56</v>
      </c>
      <c r="W25" s="102" t="n">
        <v>27.62</v>
      </c>
      <c r="X25" s="89" t="n">
        <v>37.02</v>
      </c>
      <c r="Y25" s="80"/>
      <c r="Z25" s="80"/>
      <c r="AA25" s="90" t="n">
        <f aca="false">'[2]Enron Summary'!AA25</f>
        <v>-391.91</v>
      </c>
      <c r="AB25" s="91" t="n">
        <f aca="false">'[2]Enron Summary'!AB25</f>
        <v>115.48</v>
      </c>
      <c r="AC25" s="91" t="n">
        <f aca="false">'[2]Enron Summary'!AC25</f>
        <v>139.4</v>
      </c>
      <c r="AD25" s="91" t="n">
        <f aca="false">'[2]Comparison '!H26</f>
        <v>3358.56</v>
      </c>
      <c r="AE25" s="76"/>
      <c r="AF25" s="85" t="n">
        <v>280</v>
      </c>
      <c r="AG25" s="98" t="n">
        <v>198</v>
      </c>
      <c r="AH25" s="98" t="n">
        <v>206</v>
      </c>
      <c r="AI25" s="98" t="n">
        <v>244</v>
      </c>
      <c r="AJ25" s="79" t="n">
        <v>257</v>
      </c>
      <c r="AK25" s="80"/>
      <c r="AL25" s="129" t="n">
        <v>30</v>
      </c>
      <c r="AM25" s="103" t="n">
        <v>13</v>
      </c>
      <c r="AN25" s="80"/>
      <c r="AO25" s="100" t="n">
        <v>9.72</v>
      </c>
      <c r="AP25" s="80"/>
      <c r="AQ25" s="83" t="e">
        <f aca="false">SUM(#REF!/#REF!*'[2]Dental &amp; Other Rates'!$B$27)</f>
        <v>#REF!</v>
      </c>
      <c r="AR25" s="104" t="e">
        <f aca="false">SUM(#REF!/#REF!*'[2]Dental &amp; Other Rates'!$B$28)</f>
        <v>#REF!</v>
      </c>
      <c r="AS25" s="80"/>
      <c r="AT25" s="85" t="e">
        <f aca="false">SUM(#REF!/1000*#REF!)</f>
        <v>#REF!</v>
      </c>
      <c r="AU25" s="86" t="e">
        <f aca="false">SUM(AT25*0.5)</f>
        <v>#REF!</v>
      </c>
      <c r="AV25" s="79" t="n">
        <v>0.84</v>
      </c>
      <c r="AW25" s="80"/>
      <c r="AX25" s="80"/>
      <c r="AY25" s="96" t="e">
        <f aca="false">SUM(#REF!/#REF!*'[2]Dental &amp; Other Rates'!$B$42/12)</f>
        <v>#REF!</v>
      </c>
      <c r="AZ25" s="80"/>
      <c r="BA25" s="90" t="n">
        <f aca="false">'[2]Citigroup Rate Chart'!Y25</f>
        <v>572.42</v>
      </c>
      <c r="BB25" s="91" t="n">
        <f aca="false">'[2]Citigroup Rate Chart'!Z25</f>
        <v>582.56</v>
      </c>
      <c r="BC25" s="91" t="n">
        <f aca="false">'[2]Comparison '!BL26</f>
        <v>8718.72</v>
      </c>
      <c r="BD25" s="91" t="n">
        <f aca="false">SUM(BC25-AD25)</f>
        <v>5360.16</v>
      </c>
      <c r="BE25" s="76"/>
      <c r="BF25" s="85" t="n">
        <v>280</v>
      </c>
      <c r="BG25" s="98" t="n">
        <v>198</v>
      </c>
      <c r="BH25" s="98" t="n">
        <v>206</v>
      </c>
      <c r="BI25" s="98" t="n">
        <v>244</v>
      </c>
      <c r="BJ25" s="79" t="n">
        <v>257</v>
      </c>
      <c r="BK25" s="80"/>
      <c r="BL25" s="129" t="n">
        <v>30</v>
      </c>
      <c r="BM25" s="103" t="n">
        <v>13</v>
      </c>
      <c r="BN25" s="80"/>
      <c r="BO25" s="100" t="n">
        <v>9.72</v>
      </c>
      <c r="BP25" s="80"/>
      <c r="BQ25" s="129" t="n">
        <v>13.5</v>
      </c>
      <c r="BR25" s="103" t="n">
        <v>13.5</v>
      </c>
      <c r="BS25" s="80"/>
      <c r="BT25" s="85" t="e">
        <f aca="false">SUM((#REF!*7)/1000*#REF!)</f>
        <v>#REF!</v>
      </c>
      <c r="BU25" s="86" t="e">
        <f aca="false">SUM(BT25*0.5)</f>
        <v>#REF!</v>
      </c>
      <c r="BV25" s="79" t="n">
        <v>0.84</v>
      </c>
      <c r="BW25" s="80"/>
      <c r="BX25" s="80"/>
      <c r="BY25" s="96" t="e">
        <f aca="false">SUM(#REF!/#REF!*'[2]Dental &amp; Other Rates'!$B$42/12)</f>
        <v>#REF!</v>
      </c>
      <c r="BZ25" s="80"/>
      <c r="CA25" s="90" t="n">
        <f aca="false">'[2]Citigroup Rate Max AD&amp;D Life'!Y25</f>
        <v>673.22</v>
      </c>
      <c r="CB25" s="91" t="n">
        <f aca="false">'[2]Citigroup Rate Max AD&amp;D Life'!Z25</f>
        <v>726.56</v>
      </c>
      <c r="CC25" s="97" t="n">
        <f aca="false">SUM(BD25/A25)</f>
        <v>0.0178672</v>
      </c>
    </row>
    <row r="26" customFormat="false" ht="14.25" hidden="false" customHeight="false" outlineLevel="0" collapsed="false">
      <c r="A26" s="12" t="n">
        <v>500000</v>
      </c>
      <c r="B26" s="24" t="s">
        <v>80</v>
      </c>
      <c r="C26" s="76"/>
      <c r="D26" s="105" t="n">
        <v>373.55</v>
      </c>
      <c r="E26" s="106" t="n">
        <v>381.78</v>
      </c>
      <c r="F26" s="106" t="n">
        <v>349.49</v>
      </c>
      <c r="G26" s="107" t="n">
        <v>208.94</v>
      </c>
      <c r="H26" s="80"/>
      <c r="I26" s="129" t="n">
        <v>59.05</v>
      </c>
      <c r="J26" s="80"/>
      <c r="K26" s="108" t="n">
        <v>13.74</v>
      </c>
      <c r="L26" s="80"/>
      <c r="M26" s="83" t="e">
        <f aca="false">SUM(#REF!/#REF!*'[2]Enron Rates'!$B$16)</f>
        <v>#REF!</v>
      </c>
      <c r="N26" s="84" t="e">
        <f aca="false">SUM(#REF!/#REF!*'[2]Enron Rates'!$B$17)</f>
        <v>#REF!</v>
      </c>
      <c r="O26" s="80"/>
      <c r="P26" s="85" t="e">
        <f aca="false">SUM(#REF!/1000*#REF!)</f>
        <v>#REF!</v>
      </c>
      <c r="Q26" s="86" t="e">
        <f aca="false">SUM(P26*0.5)</f>
        <v>#REF!</v>
      </c>
      <c r="R26" s="79" t="n">
        <v>0.42</v>
      </c>
      <c r="S26" s="80"/>
      <c r="T26" s="80"/>
      <c r="U26" s="87" t="n">
        <v>7.82</v>
      </c>
      <c r="V26" s="102" t="n">
        <v>13.56</v>
      </c>
      <c r="W26" s="102" t="n">
        <v>27.62</v>
      </c>
      <c r="X26" s="89" t="n">
        <v>37.02</v>
      </c>
      <c r="Y26" s="80"/>
      <c r="Z26" s="80"/>
      <c r="AA26" s="109" t="n">
        <f aca="false">'[2]Enron Summary'!AA26</f>
        <v>-391.91</v>
      </c>
      <c r="AB26" s="110" t="n">
        <f aca="false">'[2]Enron Summary'!AB26</f>
        <v>132.28</v>
      </c>
      <c r="AC26" s="110" t="n">
        <f aca="false">'[2]Enron Summary'!AC26</f>
        <v>165.6</v>
      </c>
      <c r="AD26" s="110" t="n">
        <f aca="false">'[2]Comparison '!H27</f>
        <v>5092.96</v>
      </c>
      <c r="AE26" s="76"/>
      <c r="AF26" s="111" t="n">
        <v>293</v>
      </c>
      <c r="AG26" s="112" t="n">
        <v>207</v>
      </c>
      <c r="AH26" s="112" t="n">
        <v>215</v>
      </c>
      <c r="AI26" s="112" t="n">
        <v>255</v>
      </c>
      <c r="AJ26" s="113" t="n">
        <v>269</v>
      </c>
      <c r="AK26" s="80"/>
      <c r="AL26" s="129" t="n">
        <v>30</v>
      </c>
      <c r="AM26" s="103" t="n">
        <v>13</v>
      </c>
      <c r="AN26" s="80"/>
      <c r="AO26" s="108" t="n">
        <v>9.72</v>
      </c>
      <c r="AP26" s="80"/>
      <c r="AQ26" s="83" t="e">
        <f aca="false">SUM(#REF!/#REF!*'[2]Dental &amp; Other Rates'!$B$27)</f>
        <v>#REF!</v>
      </c>
      <c r="AR26" s="104" t="e">
        <f aca="false">SUM(#REF!/#REF!*'[2]Dental &amp; Other Rates'!$B$28)</f>
        <v>#REF!</v>
      </c>
      <c r="AS26" s="80"/>
      <c r="AT26" s="85" t="e">
        <f aca="false">SUM(#REF!/1000*#REF!)</f>
        <v>#REF!</v>
      </c>
      <c r="AU26" s="86" t="e">
        <f aca="false">SUM(AT26*0.5)</f>
        <v>#REF!</v>
      </c>
      <c r="AV26" s="79" t="n">
        <v>0.84</v>
      </c>
      <c r="AW26" s="80"/>
      <c r="AX26" s="80"/>
      <c r="AY26" s="96" t="e">
        <f aca="false">SUM(#REF!/#REF!*'[2]Dental &amp; Other Rates'!$B$42/12)</f>
        <v>#REF!</v>
      </c>
      <c r="AZ26" s="80"/>
      <c r="BA26" s="109" t="n">
        <f aca="false">'[2]Citigroup Rate Chart'!Y26</f>
        <v>753.886666666667</v>
      </c>
      <c r="BB26" s="110" t="n">
        <f aca="false">'[2]Citigroup Rate Chart'!Z26</f>
        <v>770.226666666667</v>
      </c>
      <c r="BC26" s="110" t="n">
        <f aca="false">'[2]Comparison '!BL27</f>
        <v>12014.72</v>
      </c>
      <c r="BD26" s="110" t="n">
        <f aca="false">SUM(BC26-AD26)</f>
        <v>6921.76</v>
      </c>
      <c r="BE26" s="76"/>
      <c r="BF26" s="111" t="n">
        <v>293</v>
      </c>
      <c r="BG26" s="112" t="n">
        <v>207</v>
      </c>
      <c r="BH26" s="112" t="n">
        <v>215</v>
      </c>
      <c r="BI26" s="112" t="n">
        <v>255</v>
      </c>
      <c r="BJ26" s="113" t="n">
        <v>269</v>
      </c>
      <c r="BK26" s="80"/>
      <c r="BL26" s="129" t="n">
        <v>30</v>
      </c>
      <c r="BM26" s="103" t="n">
        <v>13</v>
      </c>
      <c r="BN26" s="80"/>
      <c r="BO26" s="108" t="n">
        <v>9.72</v>
      </c>
      <c r="BP26" s="80"/>
      <c r="BQ26" s="129" t="n">
        <v>13.5</v>
      </c>
      <c r="BR26" s="103" t="n">
        <v>13.5</v>
      </c>
      <c r="BS26" s="80"/>
      <c r="BT26" s="85" t="e">
        <f aca="false">SUM((#REF!*7)/1000*#REF!)</f>
        <v>#REF!</v>
      </c>
      <c r="BU26" s="86" t="e">
        <f aca="false">SUM(BT26*0.5)</f>
        <v>#REF!</v>
      </c>
      <c r="BV26" s="79" t="n">
        <v>0.84</v>
      </c>
      <c r="BW26" s="80"/>
      <c r="BX26" s="80"/>
      <c r="BY26" s="96" t="e">
        <f aca="false">SUM(#REF!/#REF!*'[2]Dental &amp; Other Rates'!$B$42/12)</f>
        <v>#REF!</v>
      </c>
      <c r="BZ26" s="80"/>
      <c r="CA26" s="90" t="n">
        <f aca="false">'[2]Citigroup Rate Max AD&amp;D Life'!Y26</f>
        <v>912.886666666667</v>
      </c>
      <c r="CB26" s="91" t="n">
        <f aca="false">'[2]Citigroup Rate Max AD&amp;D Life'!Z26</f>
        <v>1001.22666666667</v>
      </c>
      <c r="CC26" s="97" t="n">
        <f aca="false">SUM(BD26/A26)</f>
        <v>0.01384352</v>
      </c>
    </row>
    <row r="27" customFormat="false" ht="14.25" hidden="false" customHeight="true" outlineLevel="0" collapsed="false">
      <c r="B27" s="45" t="s">
        <v>84</v>
      </c>
      <c r="C27" s="114"/>
      <c r="D27" s="115" t="s">
        <v>85</v>
      </c>
      <c r="E27" s="115"/>
      <c r="F27" s="115"/>
      <c r="G27" s="115"/>
      <c r="H27" s="116"/>
      <c r="I27" s="117" t="s">
        <v>84</v>
      </c>
      <c r="J27" s="48"/>
      <c r="K27" s="118" t="s">
        <v>84</v>
      </c>
      <c r="L27" s="116"/>
      <c r="M27" s="119" t="s">
        <v>57</v>
      </c>
      <c r="N27" s="120" t="s">
        <v>59</v>
      </c>
      <c r="O27" s="116"/>
      <c r="P27" s="121" t="s">
        <v>60</v>
      </c>
      <c r="Q27" s="122" t="s">
        <v>61</v>
      </c>
      <c r="R27" s="123" t="s">
        <v>62</v>
      </c>
      <c r="S27" s="48"/>
      <c r="T27" s="116"/>
      <c r="U27" s="55" t="s">
        <v>63</v>
      </c>
      <c r="V27" s="55" t="s">
        <v>64</v>
      </c>
      <c r="W27" s="55" t="s">
        <v>65</v>
      </c>
      <c r="X27" s="55" t="s">
        <v>66</v>
      </c>
      <c r="Y27" s="116"/>
      <c r="Z27" s="116"/>
      <c r="AA27" s="124"/>
      <c r="AB27" s="124"/>
      <c r="AC27" s="124"/>
      <c r="AD27" s="124" t="n">
        <f aca="false">'[2]Comparison '!H28</f>
        <v>0</v>
      </c>
      <c r="AE27" s="114"/>
      <c r="AF27" s="118" t="s">
        <v>85</v>
      </c>
      <c r="AG27" s="118"/>
      <c r="AH27" s="118"/>
      <c r="AI27" s="118"/>
      <c r="AJ27" s="118"/>
      <c r="AK27" s="116"/>
      <c r="AL27" s="125" t="s">
        <v>84</v>
      </c>
      <c r="AM27" s="125"/>
      <c r="AN27" s="48"/>
      <c r="AO27" s="118" t="s">
        <v>83</v>
      </c>
      <c r="AP27" s="116"/>
      <c r="AQ27" s="119" t="s">
        <v>57</v>
      </c>
      <c r="AR27" s="120" t="s">
        <v>59</v>
      </c>
      <c r="AS27" s="116"/>
      <c r="AT27" s="121" t="s">
        <v>60</v>
      </c>
      <c r="AU27" s="122" t="s">
        <v>61</v>
      </c>
      <c r="AV27" s="123" t="s">
        <v>62</v>
      </c>
      <c r="AW27" s="48"/>
      <c r="AX27" s="116"/>
      <c r="AY27" s="126" t="s">
        <v>68</v>
      </c>
      <c r="AZ27" s="116"/>
      <c r="BA27" s="127"/>
      <c r="BB27" s="127"/>
      <c r="BC27" s="124" t="n">
        <f aca="false">'[2]Comparison '!BL28</f>
        <v>0</v>
      </c>
      <c r="BD27" s="127"/>
      <c r="BE27" s="114"/>
      <c r="BF27" s="118" t="s">
        <v>85</v>
      </c>
      <c r="BG27" s="118"/>
      <c r="BH27" s="118"/>
      <c r="BI27" s="118"/>
      <c r="BJ27" s="118"/>
      <c r="BK27" s="116"/>
      <c r="BL27" s="125" t="s">
        <v>84</v>
      </c>
      <c r="BM27" s="125"/>
      <c r="BN27" s="48"/>
      <c r="BO27" s="118" t="s">
        <v>83</v>
      </c>
      <c r="BP27" s="116"/>
      <c r="BQ27" s="119" t="s">
        <v>57</v>
      </c>
      <c r="BR27" s="120" t="s">
        <v>59</v>
      </c>
      <c r="BS27" s="116"/>
      <c r="BT27" s="121" t="s">
        <v>60</v>
      </c>
      <c r="BU27" s="122" t="s">
        <v>61</v>
      </c>
      <c r="BV27" s="123" t="s">
        <v>62</v>
      </c>
      <c r="BW27" s="48"/>
      <c r="BX27" s="116"/>
      <c r="BY27" s="126" t="s">
        <v>68</v>
      </c>
      <c r="BZ27" s="116"/>
      <c r="CA27" s="127"/>
      <c r="CB27" s="127"/>
      <c r="CC27" s="128"/>
    </row>
    <row r="28" customFormat="false" ht="14.25" hidden="false" customHeight="false" outlineLevel="0" collapsed="false">
      <c r="A28" s="12" t="n">
        <v>24000</v>
      </c>
      <c r="B28" s="24" t="s">
        <v>71</v>
      </c>
      <c r="C28" s="76"/>
      <c r="D28" s="77" t="n">
        <v>322.16</v>
      </c>
      <c r="E28" s="78" t="n">
        <v>330.44</v>
      </c>
      <c r="F28" s="78" t="n">
        <v>302.27</v>
      </c>
      <c r="G28" s="79" t="n">
        <v>180.7</v>
      </c>
      <c r="H28" s="80"/>
      <c r="I28" s="129" t="n">
        <v>47.34</v>
      </c>
      <c r="J28" s="80"/>
      <c r="K28" s="130" t="n">
        <v>14.03</v>
      </c>
      <c r="L28" s="80"/>
      <c r="M28" s="83" t="e">
        <f aca="false">SUM(#REF!/#REF!*'[2]Enron Rates'!$B$16)</f>
        <v>#REF!</v>
      </c>
      <c r="N28" s="84" t="e">
        <f aca="false">SUM(#REF!/#REF!*'[2]Enron Rates'!$B$17)</f>
        <v>#REF!</v>
      </c>
      <c r="O28" s="80"/>
      <c r="P28" s="85" t="e">
        <f aca="false">SUM(#REF!/1000*#REF!)</f>
        <v>#REF!</v>
      </c>
      <c r="Q28" s="86" t="e">
        <f aca="false">SUM(P28*0.5)</f>
        <v>#REF!</v>
      </c>
      <c r="R28" s="79" t="n">
        <v>0.42</v>
      </c>
      <c r="S28" s="80"/>
      <c r="T28" s="80"/>
      <c r="U28" s="87" t="n">
        <v>7.82</v>
      </c>
      <c r="V28" s="88" t="n">
        <v>13.56</v>
      </c>
      <c r="W28" s="88" t="n">
        <v>27.62</v>
      </c>
      <c r="X28" s="89" t="n">
        <v>37.02</v>
      </c>
      <c r="Y28" s="80"/>
      <c r="Z28" s="80"/>
      <c r="AA28" s="90" t="n">
        <f aca="false">'[2]Enron Summary'!AA28</f>
        <v>-365.33</v>
      </c>
      <c r="AB28" s="91" t="n">
        <f aca="false">'[2]Enron Summary'!AB28</f>
        <v>56.116</v>
      </c>
      <c r="AC28" s="91" t="n">
        <f aca="false">'[2]Enron Summary'!AC28</f>
        <v>67.064</v>
      </c>
      <c r="AD28" s="91" t="n">
        <f aca="false">'[2]Comparison '!H29</f>
        <v>530.928</v>
      </c>
      <c r="AE28" s="76"/>
      <c r="AF28" s="77" t="n">
        <v>70</v>
      </c>
      <c r="AG28" s="78" t="n">
        <v>52</v>
      </c>
      <c r="AH28" s="78" t="n">
        <v>40</v>
      </c>
      <c r="AI28" s="78" t="n">
        <v>55</v>
      </c>
      <c r="AJ28" s="92" t="n">
        <v>61</v>
      </c>
      <c r="AK28" s="80"/>
      <c r="AL28" s="129" t="n">
        <v>26</v>
      </c>
      <c r="AM28" s="103" t="n">
        <v>11</v>
      </c>
      <c r="AN28" s="80"/>
      <c r="AO28" s="130" t="n">
        <v>9.72</v>
      </c>
      <c r="AP28" s="80"/>
      <c r="AQ28" s="83" t="e">
        <f aca="false">SUM(#REF!/#REF!*'[2]Dental &amp; Other Rates'!$B$27)</f>
        <v>#REF!</v>
      </c>
      <c r="AR28" s="104" t="e">
        <f aca="false">SUM(#REF!/#REF!*'[2]Dental &amp; Other Rates'!$B$28)</f>
        <v>#REF!</v>
      </c>
      <c r="AS28" s="80"/>
      <c r="AT28" s="85" t="e">
        <f aca="false">SUM(#REF!/1000*#REF!)</f>
        <v>#REF!</v>
      </c>
      <c r="AU28" s="86" t="e">
        <f aca="false">SUM(AT28*0.5)</f>
        <v>#REF!</v>
      </c>
      <c r="AV28" s="79" t="n">
        <v>0.84</v>
      </c>
      <c r="AW28" s="80"/>
      <c r="AX28" s="80"/>
      <c r="AY28" s="96" t="e">
        <f aca="false">SUM(#REF!/#REF!*'[2]Dental &amp; Other Rates'!$B$39/12)</f>
        <v>#REF!</v>
      </c>
      <c r="AZ28" s="80"/>
      <c r="BA28" s="90" t="n">
        <f aca="false">'[2]Citigroup Rate Chart'!Y28</f>
        <v>114.936</v>
      </c>
      <c r="BB28" s="91" t="n">
        <f aca="false">'[2]Citigroup Rate Chart'!Z28</f>
        <v>116.52</v>
      </c>
      <c r="BC28" s="91" t="n">
        <f aca="false">'[2]Comparison '!BL29</f>
        <v>1549.44</v>
      </c>
      <c r="BD28" s="91" t="n">
        <f aca="false">SUM(BC28-AD28)</f>
        <v>1018.512</v>
      </c>
      <c r="BE28" s="76"/>
      <c r="BF28" s="77" t="n">
        <v>70</v>
      </c>
      <c r="BG28" s="78" t="n">
        <v>52</v>
      </c>
      <c r="BH28" s="78" t="n">
        <v>40</v>
      </c>
      <c r="BI28" s="78" t="n">
        <v>55</v>
      </c>
      <c r="BJ28" s="92" t="n">
        <v>61</v>
      </c>
      <c r="BK28" s="80"/>
      <c r="BL28" s="129" t="n">
        <v>26</v>
      </c>
      <c r="BM28" s="103" t="n">
        <v>11</v>
      </c>
      <c r="BN28" s="80"/>
      <c r="BO28" s="130" t="n">
        <v>9.72</v>
      </c>
      <c r="BP28" s="80"/>
      <c r="BQ28" s="129" t="e">
        <f aca="false">SUM((#REF!*10)/#REF!*'[2]Dental &amp; Other Rates'!$B$27)</f>
        <v>#REF!</v>
      </c>
      <c r="BR28" s="103" t="e">
        <f aca="false">SUM((#REF!*10*0.6)/#REF!*'[2]Dental &amp; Other Rates'!$B$28)</f>
        <v>#REF!</v>
      </c>
      <c r="BS28" s="80"/>
      <c r="BT28" s="85" t="e">
        <f aca="false">SUM((#REF!*7)/1000*#REF!)</f>
        <v>#REF!</v>
      </c>
      <c r="BU28" s="86" t="e">
        <f aca="false">SUM(BT28*0.5)</f>
        <v>#REF!</v>
      </c>
      <c r="BV28" s="79" t="n">
        <v>0.84</v>
      </c>
      <c r="BW28" s="80"/>
      <c r="BX28" s="80"/>
      <c r="BY28" s="96" t="e">
        <f aca="false">SUM(#REF!/#REF!*'[2]Dental &amp; Other Rates'!$B$39/12)</f>
        <v>#REF!</v>
      </c>
      <c r="BZ28" s="80"/>
      <c r="CA28" s="90" t="n">
        <f aca="false">'[2]Citigroup Rate Max AD&amp;D Life'!Y28</f>
        <v>124.08</v>
      </c>
      <c r="CB28" s="91" t="n">
        <f aca="false">'[2]Citigroup Rate Max AD&amp;D Life'!Z28</f>
        <v>129.12</v>
      </c>
      <c r="CC28" s="97" t="n">
        <f aca="false">SUM(BD28/A28)</f>
        <v>0.042438</v>
      </c>
    </row>
    <row r="29" customFormat="false" ht="14.25" hidden="false" customHeight="false" outlineLevel="0" collapsed="false">
      <c r="A29" s="12" t="n">
        <v>25000</v>
      </c>
      <c r="B29" s="24" t="s">
        <v>72</v>
      </c>
      <c r="C29" s="76"/>
      <c r="D29" s="85" t="n">
        <v>322.16</v>
      </c>
      <c r="E29" s="98" t="n">
        <v>330.44</v>
      </c>
      <c r="F29" s="98" t="n">
        <v>302.27</v>
      </c>
      <c r="G29" s="79" t="n">
        <v>180.7</v>
      </c>
      <c r="H29" s="80"/>
      <c r="I29" s="129" t="n">
        <v>47.34</v>
      </c>
      <c r="J29" s="80"/>
      <c r="K29" s="100" t="n">
        <v>14.03</v>
      </c>
      <c r="L29" s="80"/>
      <c r="M29" s="94" t="e">
        <f aca="false">SUM(#REF!/#REF!*'[2]Enron Rates'!$B$16)</f>
        <v>#REF!</v>
      </c>
      <c r="N29" s="101" t="e">
        <f aca="false">SUM(#REF!/#REF!*'[2]Enron Rates'!$B$17)</f>
        <v>#REF!</v>
      </c>
      <c r="O29" s="80"/>
      <c r="P29" s="85" t="e">
        <f aca="false">SUM(#REF!/1000*#REF!)</f>
        <v>#REF!</v>
      </c>
      <c r="Q29" s="86" t="e">
        <f aca="false">SUM(P29*0.5)</f>
        <v>#REF!</v>
      </c>
      <c r="R29" s="79" t="n">
        <v>0.42</v>
      </c>
      <c r="S29" s="80"/>
      <c r="T29" s="80"/>
      <c r="U29" s="87" t="n">
        <v>7.82</v>
      </c>
      <c r="V29" s="102" t="n">
        <v>13.56</v>
      </c>
      <c r="W29" s="102" t="n">
        <v>27.62</v>
      </c>
      <c r="X29" s="89" t="n">
        <v>37.02</v>
      </c>
      <c r="Y29" s="80"/>
      <c r="Z29" s="80"/>
      <c r="AA29" s="90" t="n">
        <f aca="false">'[2]Enron Summary'!AA29</f>
        <v>-365.33</v>
      </c>
      <c r="AB29" s="91" t="n">
        <f aca="false">'[2]Enron Summary'!AB29</f>
        <v>56.2</v>
      </c>
      <c r="AC29" s="91" t="n">
        <f aca="false">'[2]Enron Summary'!AC29</f>
        <v>67.195</v>
      </c>
      <c r="AD29" s="91" t="n">
        <f aca="false">'[2]Comparison '!H30</f>
        <v>539.6</v>
      </c>
      <c r="AE29" s="76"/>
      <c r="AF29" s="85" t="n">
        <v>85</v>
      </c>
      <c r="AG29" s="98" t="n">
        <v>65</v>
      </c>
      <c r="AH29" s="98" t="n">
        <v>52</v>
      </c>
      <c r="AI29" s="98" t="n">
        <v>68</v>
      </c>
      <c r="AJ29" s="79" t="n">
        <v>76</v>
      </c>
      <c r="AK29" s="80"/>
      <c r="AL29" s="129" t="n">
        <v>26</v>
      </c>
      <c r="AM29" s="103" t="n">
        <v>11</v>
      </c>
      <c r="AN29" s="80"/>
      <c r="AO29" s="100" t="n">
        <v>9.72</v>
      </c>
      <c r="AP29" s="80"/>
      <c r="AQ29" s="83" t="e">
        <f aca="false">SUM(#REF!/#REF!*'[2]Dental &amp; Other Rates'!$B$27)</f>
        <v>#REF!</v>
      </c>
      <c r="AR29" s="104" t="e">
        <f aca="false">SUM(#REF!/#REF!*'[2]Dental &amp; Other Rates'!$B$28)</f>
        <v>#REF!</v>
      </c>
      <c r="AS29" s="80"/>
      <c r="AT29" s="85" t="e">
        <f aca="false">SUM(#REF!/1000*#REF!)</f>
        <v>#REF!</v>
      </c>
      <c r="AU29" s="86" t="e">
        <f aca="false">SUM(AT29*0.5)</f>
        <v>#REF!</v>
      </c>
      <c r="AV29" s="79" t="n">
        <v>0.84</v>
      </c>
      <c r="AW29" s="80"/>
      <c r="AX29" s="80"/>
      <c r="AY29" s="96" t="e">
        <f aca="false">SUM(#REF!/#REF!*'[2]Dental &amp; Other Rates'!$B$39/12)</f>
        <v>#REF!</v>
      </c>
      <c r="AZ29" s="80"/>
      <c r="BA29" s="90" t="n">
        <f aca="false">'[2]Citigroup Rate Chart'!Y29</f>
        <v>130.32</v>
      </c>
      <c r="BB29" s="91" t="n">
        <f aca="false">'[2]Citigroup Rate Chart'!Z29</f>
        <v>131.935</v>
      </c>
      <c r="BC29" s="91" t="n">
        <f aca="false">'[2]Comparison '!BL30</f>
        <v>1740.72</v>
      </c>
      <c r="BD29" s="91" t="n">
        <f aca="false">SUM(BC29-AD29)</f>
        <v>1201.12</v>
      </c>
      <c r="BE29" s="76"/>
      <c r="BF29" s="85" t="n">
        <v>85</v>
      </c>
      <c r="BG29" s="98" t="n">
        <v>65</v>
      </c>
      <c r="BH29" s="98" t="n">
        <v>52</v>
      </c>
      <c r="BI29" s="98" t="n">
        <v>68</v>
      </c>
      <c r="BJ29" s="79" t="n">
        <v>76</v>
      </c>
      <c r="BK29" s="80"/>
      <c r="BL29" s="129" t="n">
        <v>26</v>
      </c>
      <c r="BM29" s="103" t="n">
        <v>11</v>
      </c>
      <c r="BN29" s="80"/>
      <c r="BO29" s="100" t="n">
        <v>9.72</v>
      </c>
      <c r="BP29" s="80"/>
      <c r="BQ29" s="129" t="e">
        <f aca="false">SUM((#REF!*10)/#REF!*'[2]Dental &amp; Other Rates'!$B$27)</f>
        <v>#REF!</v>
      </c>
      <c r="BR29" s="103" t="e">
        <f aca="false">SUM((#REF!*10*0.6)/#REF!*'[2]Dental &amp; Other Rates'!$B$28)</f>
        <v>#REF!</v>
      </c>
      <c r="BS29" s="80"/>
      <c r="BT29" s="85" t="e">
        <f aca="false">SUM((#REF!*7)/1000*#REF!)</f>
        <v>#REF!</v>
      </c>
      <c r="BU29" s="86" t="e">
        <f aca="false">SUM(BT29*0.5)</f>
        <v>#REF!</v>
      </c>
      <c r="BV29" s="79" t="n">
        <v>0.84</v>
      </c>
      <c r="BW29" s="80"/>
      <c r="BX29" s="80"/>
      <c r="BY29" s="96" t="e">
        <f aca="false">SUM(#REF!/#REF!*'[2]Dental &amp; Other Rates'!$B$39/12)</f>
        <v>#REF!</v>
      </c>
      <c r="BZ29" s="80"/>
      <c r="CA29" s="90" t="n">
        <f aca="false">'[2]Citigroup Rate Max AD&amp;D Life'!Y29</f>
        <v>139.845</v>
      </c>
      <c r="CB29" s="91" t="n">
        <f aca="false">'[2]Citigroup Rate Max AD&amp;D Life'!Z29</f>
        <v>145.06</v>
      </c>
      <c r="CC29" s="97" t="n">
        <f aca="false">SUM(BD29/A29)</f>
        <v>0.0480448</v>
      </c>
    </row>
    <row r="30" customFormat="false" ht="14.25" hidden="false" customHeight="false" outlineLevel="0" collapsed="false">
      <c r="A30" s="12" t="n">
        <v>40000</v>
      </c>
      <c r="B30" s="24" t="s">
        <v>73</v>
      </c>
      <c r="C30" s="76"/>
      <c r="D30" s="85" t="n">
        <v>322.16</v>
      </c>
      <c r="E30" s="98" t="n">
        <v>330.44</v>
      </c>
      <c r="F30" s="98" t="n">
        <v>302.27</v>
      </c>
      <c r="G30" s="79" t="n">
        <v>180.7</v>
      </c>
      <c r="H30" s="80"/>
      <c r="I30" s="129" t="n">
        <v>47.34</v>
      </c>
      <c r="J30" s="80"/>
      <c r="K30" s="100" t="n">
        <v>14.03</v>
      </c>
      <c r="L30" s="80"/>
      <c r="M30" s="94" t="e">
        <f aca="false">SUM(#REF!/#REF!*'[2]Enron Rates'!$B$16)</f>
        <v>#REF!</v>
      </c>
      <c r="N30" s="101" t="e">
        <f aca="false">SUM(#REF!/#REF!*'[2]Enron Rates'!$B$17)</f>
        <v>#REF!</v>
      </c>
      <c r="O30" s="80"/>
      <c r="P30" s="85" t="e">
        <f aca="false">SUM(#REF!/1000*#REF!)</f>
        <v>#REF!</v>
      </c>
      <c r="Q30" s="86" t="e">
        <f aca="false">SUM(P30*0.5)</f>
        <v>#REF!</v>
      </c>
      <c r="R30" s="79" t="n">
        <v>0.42</v>
      </c>
      <c r="S30" s="80"/>
      <c r="T30" s="80"/>
      <c r="U30" s="87" t="n">
        <v>7.82</v>
      </c>
      <c r="V30" s="102" t="n">
        <v>13.56</v>
      </c>
      <c r="W30" s="102" t="n">
        <v>27.62</v>
      </c>
      <c r="X30" s="89" t="n">
        <v>37.02</v>
      </c>
      <c r="Y30" s="80"/>
      <c r="Z30" s="80"/>
      <c r="AA30" s="90" t="n">
        <f aca="false">'[2]Enron Summary'!AA30</f>
        <v>-365.33</v>
      </c>
      <c r="AB30" s="91" t="n">
        <f aca="false">'[2]Enron Summary'!AB30</f>
        <v>57.46</v>
      </c>
      <c r="AC30" s="91" t="n">
        <f aca="false">'[2]Enron Summary'!AC30</f>
        <v>69.16</v>
      </c>
      <c r="AD30" s="91" t="n">
        <f aca="false">'[2]Comparison '!H31</f>
        <v>669.68</v>
      </c>
      <c r="AE30" s="76"/>
      <c r="AF30" s="85" t="n">
        <v>104</v>
      </c>
      <c r="AG30" s="98" t="n">
        <v>77</v>
      </c>
      <c r="AH30" s="98" t="n">
        <v>67</v>
      </c>
      <c r="AI30" s="98" t="n">
        <v>83</v>
      </c>
      <c r="AJ30" s="79" t="n">
        <v>92</v>
      </c>
      <c r="AK30" s="80"/>
      <c r="AL30" s="129" t="n">
        <v>26</v>
      </c>
      <c r="AM30" s="103" t="n">
        <v>11</v>
      </c>
      <c r="AN30" s="80"/>
      <c r="AO30" s="100" t="n">
        <v>9.72</v>
      </c>
      <c r="AP30" s="80"/>
      <c r="AQ30" s="83" t="e">
        <f aca="false">SUM(#REF!/#REF!*'[2]Dental &amp; Other Rates'!$B$27)</f>
        <v>#REF!</v>
      </c>
      <c r="AR30" s="104" t="e">
        <f aca="false">SUM(#REF!/#REF!*'[2]Dental &amp; Other Rates'!$B$28)</f>
        <v>#REF!</v>
      </c>
      <c r="AS30" s="80"/>
      <c r="AT30" s="85" t="e">
        <f aca="false">SUM(#REF!/1000*#REF!)</f>
        <v>#REF!</v>
      </c>
      <c r="AU30" s="86" t="e">
        <f aca="false">SUM(AT30*0.5)</f>
        <v>#REF!</v>
      </c>
      <c r="AV30" s="79" t="n">
        <v>0.84</v>
      </c>
      <c r="AW30" s="80"/>
      <c r="AX30" s="80"/>
      <c r="AY30" s="96" t="e">
        <f aca="false">SUM(#REF!/#REF!*'[2]Dental &amp; Other Rates'!$B$39/12)</f>
        <v>#REF!</v>
      </c>
      <c r="AZ30" s="80"/>
      <c r="BA30" s="90" t="n">
        <f aca="false">'[2]Citigroup Rate Chart'!Y30</f>
        <v>155.08</v>
      </c>
      <c r="BB30" s="91" t="n">
        <f aca="false">'[2]Citigroup Rate Chart'!Z30</f>
        <v>157.16</v>
      </c>
      <c r="BC30" s="91" t="n">
        <f aca="false">'[2]Comparison '!BL31</f>
        <v>2137.92</v>
      </c>
      <c r="BD30" s="91" t="n">
        <f aca="false">SUM(BC30-AD30)</f>
        <v>1468.24</v>
      </c>
      <c r="BE30" s="76"/>
      <c r="BF30" s="85" t="n">
        <v>104</v>
      </c>
      <c r="BG30" s="98" t="n">
        <v>77</v>
      </c>
      <c r="BH30" s="98" t="n">
        <v>67</v>
      </c>
      <c r="BI30" s="98" t="n">
        <v>83</v>
      </c>
      <c r="BJ30" s="79" t="n">
        <v>92</v>
      </c>
      <c r="BK30" s="80"/>
      <c r="BL30" s="129" t="n">
        <v>26</v>
      </c>
      <c r="BM30" s="103" t="n">
        <v>11</v>
      </c>
      <c r="BN30" s="80"/>
      <c r="BO30" s="100" t="n">
        <v>9.72</v>
      </c>
      <c r="BP30" s="80"/>
      <c r="BQ30" s="129" t="e">
        <f aca="false">SUM((#REF!*10)/#REF!*'[2]Dental &amp; Other Rates'!$B$27)</f>
        <v>#REF!</v>
      </c>
      <c r="BR30" s="103" t="e">
        <f aca="false">SUM((#REF!*10*0.6)/#REF!*'[2]Dental &amp; Other Rates'!$B$28)</f>
        <v>#REF!</v>
      </c>
      <c r="BS30" s="80"/>
      <c r="BT30" s="85" t="e">
        <f aca="false">SUM((#REF!*7)/1000*#REF!)</f>
        <v>#REF!</v>
      </c>
      <c r="BU30" s="86" t="e">
        <f aca="false">SUM(BT30*0.5)</f>
        <v>#REF!</v>
      </c>
      <c r="BV30" s="79" t="n">
        <v>0.84</v>
      </c>
      <c r="BW30" s="80"/>
      <c r="BX30" s="80"/>
      <c r="BY30" s="96" t="e">
        <f aca="false">SUM(#REF!/#REF!*'[2]Dental &amp; Other Rates'!$B$39/12)</f>
        <v>#REF!</v>
      </c>
      <c r="BZ30" s="80"/>
      <c r="CA30" s="90" t="n">
        <f aca="false">'[2]Citigroup Rate Max AD&amp;D Life'!Y30</f>
        <v>170.32</v>
      </c>
      <c r="CB30" s="91" t="n">
        <f aca="false">'[2]Citigroup Rate Max AD&amp;D Life'!Z30</f>
        <v>178.16</v>
      </c>
      <c r="CC30" s="97" t="n">
        <f aca="false">SUM(BD30/A30)</f>
        <v>0.036706</v>
      </c>
    </row>
    <row r="31" customFormat="false" ht="14.25" hidden="false" customHeight="false" outlineLevel="0" collapsed="false">
      <c r="A31" s="12" t="n">
        <v>60000</v>
      </c>
      <c r="B31" s="24" t="s">
        <v>74</v>
      </c>
      <c r="C31" s="76"/>
      <c r="D31" s="85" t="n">
        <v>322.16</v>
      </c>
      <c r="E31" s="98" t="n">
        <v>330.44</v>
      </c>
      <c r="F31" s="98" t="n">
        <v>302.27</v>
      </c>
      <c r="G31" s="79" t="n">
        <v>180.7</v>
      </c>
      <c r="H31" s="80"/>
      <c r="I31" s="129" t="n">
        <v>47.34</v>
      </c>
      <c r="J31" s="80"/>
      <c r="K31" s="100" t="n">
        <v>14.03</v>
      </c>
      <c r="L31" s="80"/>
      <c r="M31" s="94" t="e">
        <f aca="false">SUM(#REF!/#REF!*'[2]Enron Rates'!$B$16)</f>
        <v>#REF!</v>
      </c>
      <c r="N31" s="101" t="e">
        <f aca="false">SUM(#REF!/#REF!*'[2]Enron Rates'!$B$17)</f>
        <v>#REF!</v>
      </c>
      <c r="O31" s="80"/>
      <c r="P31" s="85" t="e">
        <f aca="false">SUM(#REF!/1000*#REF!)</f>
        <v>#REF!</v>
      </c>
      <c r="Q31" s="86" t="e">
        <f aca="false">SUM(P31*0.5)</f>
        <v>#REF!</v>
      </c>
      <c r="R31" s="79" t="n">
        <v>0.42</v>
      </c>
      <c r="S31" s="80"/>
      <c r="T31" s="80"/>
      <c r="U31" s="87" t="n">
        <v>7.82</v>
      </c>
      <c r="V31" s="102" t="n">
        <v>13.56</v>
      </c>
      <c r="W31" s="102" t="n">
        <v>27.62</v>
      </c>
      <c r="X31" s="89" t="n">
        <v>37.02</v>
      </c>
      <c r="Y31" s="80"/>
      <c r="Z31" s="80"/>
      <c r="AA31" s="90" t="n">
        <f aca="false">'[2]Enron Summary'!AA31</f>
        <v>-365.33</v>
      </c>
      <c r="AB31" s="91" t="n">
        <f aca="false">'[2]Enron Summary'!AB31</f>
        <v>59.14</v>
      </c>
      <c r="AC31" s="91" t="n">
        <f aca="false">'[2]Enron Summary'!AC31</f>
        <v>71.78</v>
      </c>
      <c r="AD31" s="91" t="n">
        <f aca="false">'[2]Comparison '!H32</f>
        <v>843.12</v>
      </c>
      <c r="AE31" s="76"/>
      <c r="AF31" s="85" t="n">
        <v>126</v>
      </c>
      <c r="AG31" s="98" t="n">
        <v>85</v>
      </c>
      <c r="AH31" s="98" t="n">
        <v>85</v>
      </c>
      <c r="AI31" s="98" t="n">
        <v>103</v>
      </c>
      <c r="AJ31" s="79" t="n">
        <v>113</v>
      </c>
      <c r="AK31" s="80"/>
      <c r="AL31" s="129" t="n">
        <v>26</v>
      </c>
      <c r="AM31" s="103" t="n">
        <v>11</v>
      </c>
      <c r="AN31" s="80"/>
      <c r="AO31" s="100" t="n">
        <v>9.72</v>
      </c>
      <c r="AP31" s="80"/>
      <c r="AQ31" s="83" t="e">
        <f aca="false">SUM(#REF!/#REF!*'[2]Dental &amp; Other Rates'!$B$27)</f>
        <v>#REF!</v>
      </c>
      <c r="AR31" s="104" t="e">
        <f aca="false">SUM(#REF!/#REF!*'[2]Dental &amp; Other Rates'!$B$28)</f>
        <v>#REF!</v>
      </c>
      <c r="AS31" s="80"/>
      <c r="AT31" s="85" t="e">
        <f aca="false">SUM(#REF!/1000*#REF!)</f>
        <v>#REF!</v>
      </c>
      <c r="AU31" s="86" t="e">
        <f aca="false">SUM(AT31*0.5)</f>
        <v>#REF!</v>
      </c>
      <c r="AV31" s="79" t="n">
        <v>0.84</v>
      </c>
      <c r="AW31" s="80"/>
      <c r="AX31" s="80"/>
      <c r="AY31" s="96" t="e">
        <f aca="false">SUM(#REF!/#REF!*'[2]Dental &amp; Other Rates'!$B$40/12)</f>
        <v>#REF!</v>
      </c>
      <c r="AZ31" s="80"/>
      <c r="BA31" s="90" t="n">
        <f aca="false">'[2]Citigroup Rate Chart'!Y31</f>
        <v>192.26</v>
      </c>
      <c r="BB31" s="91" t="n">
        <f aca="false">'[2]Citigroup Rate Chart'!Z31</f>
        <v>194.96</v>
      </c>
      <c r="BC31" s="91" t="n">
        <f aca="false">'[2]Comparison '!BL32</f>
        <v>2717.52</v>
      </c>
      <c r="BD31" s="91" t="n">
        <f aca="false">SUM(BC31-AD31)</f>
        <v>1874.4</v>
      </c>
      <c r="BE31" s="76"/>
      <c r="BF31" s="85" t="n">
        <v>126</v>
      </c>
      <c r="BG31" s="98" t="n">
        <v>85</v>
      </c>
      <c r="BH31" s="98" t="n">
        <v>85</v>
      </c>
      <c r="BI31" s="98" t="n">
        <v>103</v>
      </c>
      <c r="BJ31" s="79" t="n">
        <v>113</v>
      </c>
      <c r="BK31" s="80"/>
      <c r="BL31" s="129" t="n">
        <v>26</v>
      </c>
      <c r="BM31" s="103" t="n">
        <v>11</v>
      </c>
      <c r="BN31" s="80"/>
      <c r="BO31" s="100" t="n">
        <v>9.72</v>
      </c>
      <c r="BP31" s="80"/>
      <c r="BQ31" s="129" t="e">
        <f aca="false">SUM((#REF!*10)/#REF!*'[2]Dental &amp; Other Rates'!$B$27)</f>
        <v>#REF!</v>
      </c>
      <c r="BR31" s="103" t="e">
        <f aca="false">SUM((#REF!*10*0.6)/#REF!*'[2]Dental &amp; Other Rates'!$B$28)</f>
        <v>#REF!</v>
      </c>
      <c r="BS31" s="80"/>
      <c r="BT31" s="85" t="e">
        <f aca="false">SUM((#REF!*7)/1000*#REF!)</f>
        <v>#REF!</v>
      </c>
      <c r="BU31" s="86" t="e">
        <f aca="false">SUM(BT31*0.5)</f>
        <v>#REF!</v>
      </c>
      <c r="BV31" s="79" t="n">
        <v>0.84</v>
      </c>
      <c r="BW31" s="80"/>
      <c r="BX31" s="80"/>
      <c r="BY31" s="96" t="e">
        <f aca="false">SUM(#REF!/#REF!*'[2]Dental &amp; Other Rates'!$B$40/12)</f>
        <v>#REF!</v>
      </c>
      <c r="BZ31" s="80"/>
      <c r="CA31" s="90" t="n">
        <f aca="false">'[2]Citigroup Rate Max AD&amp;D Life'!Y31</f>
        <v>215.12</v>
      </c>
      <c r="CB31" s="91" t="n">
        <f aca="false">'[2]Citigroup Rate Max AD&amp;D Life'!Z31</f>
        <v>226.46</v>
      </c>
      <c r="CC31" s="97" t="n">
        <f aca="false">SUM(BD31/A31)</f>
        <v>0.03124</v>
      </c>
    </row>
    <row r="32" customFormat="false" ht="14.25" hidden="false" customHeight="false" outlineLevel="0" collapsed="false">
      <c r="A32" s="12" t="n">
        <v>80000</v>
      </c>
      <c r="B32" s="24" t="s">
        <v>75</v>
      </c>
      <c r="C32" s="76"/>
      <c r="D32" s="85" t="n">
        <v>322.16</v>
      </c>
      <c r="E32" s="98" t="n">
        <v>330.44</v>
      </c>
      <c r="F32" s="98" t="n">
        <v>302.27</v>
      </c>
      <c r="G32" s="79" t="n">
        <v>180.7</v>
      </c>
      <c r="H32" s="80"/>
      <c r="I32" s="129" t="n">
        <v>47.34</v>
      </c>
      <c r="J32" s="80"/>
      <c r="K32" s="100" t="n">
        <v>14.03</v>
      </c>
      <c r="L32" s="80"/>
      <c r="M32" s="94" t="e">
        <f aca="false">SUM(#REF!/#REF!*'[2]Enron Rates'!$B$16)</f>
        <v>#REF!</v>
      </c>
      <c r="N32" s="101" t="e">
        <f aca="false">SUM(#REF!/#REF!*'[2]Enron Rates'!$B$17)</f>
        <v>#REF!</v>
      </c>
      <c r="O32" s="80"/>
      <c r="P32" s="85" t="e">
        <f aca="false">SUM(#REF!/1000*#REF!)</f>
        <v>#REF!</v>
      </c>
      <c r="Q32" s="86" t="e">
        <f aca="false">SUM(P32*0.5)</f>
        <v>#REF!</v>
      </c>
      <c r="R32" s="79" t="n">
        <v>0.42</v>
      </c>
      <c r="S32" s="80"/>
      <c r="T32" s="80"/>
      <c r="U32" s="87" t="n">
        <v>7.82</v>
      </c>
      <c r="V32" s="102" t="n">
        <v>13.56</v>
      </c>
      <c r="W32" s="102" t="n">
        <v>27.62</v>
      </c>
      <c r="X32" s="89" t="n">
        <v>37.02</v>
      </c>
      <c r="Y32" s="80"/>
      <c r="Z32" s="80"/>
      <c r="AA32" s="90" t="n">
        <f aca="false">'[2]Enron Summary'!AA32</f>
        <v>-365.33</v>
      </c>
      <c r="AB32" s="91" t="n">
        <f aca="false">'[2]Enron Summary'!AB32</f>
        <v>60.82</v>
      </c>
      <c r="AC32" s="91" t="n">
        <f aca="false">'[2]Enron Summary'!AC32</f>
        <v>74.4</v>
      </c>
      <c r="AD32" s="91" t="n">
        <f aca="false">'[2]Comparison '!H33</f>
        <v>1016.56</v>
      </c>
      <c r="AE32" s="76"/>
      <c r="AF32" s="85" t="n">
        <v>149</v>
      </c>
      <c r="AG32" s="98" t="n">
        <v>104</v>
      </c>
      <c r="AH32" s="98" t="n">
        <v>104</v>
      </c>
      <c r="AI32" s="98" t="n">
        <v>124</v>
      </c>
      <c r="AJ32" s="79" t="n">
        <v>135</v>
      </c>
      <c r="AK32" s="80"/>
      <c r="AL32" s="129" t="n">
        <v>26</v>
      </c>
      <c r="AM32" s="103" t="n">
        <v>11</v>
      </c>
      <c r="AN32" s="80"/>
      <c r="AO32" s="100" t="n">
        <v>9.72</v>
      </c>
      <c r="AP32" s="80"/>
      <c r="AQ32" s="83" t="e">
        <f aca="false">SUM(#REF!/#REF!*'[2]Dental &amp; Other Rates'!$B$27)</f>
        <v>#REF!</v>
      </c>
      <c r="AR32" s="104" t="e">
        <f aca="false">SUM(#REF!/#REF!*'[2]Dental &amp; Other Rates'!$B$28)</f>
        <v>#REF!</v>
      </c>
      <c r="AS32" s="80"/>
      <c r="AT32" s="85" t="e">
        <f aca="false">SUM(#REF!/1000*#REF!)</f>
        <v>#REF!</v>
      </c>
      <c r="AU32" s="86" t="e">
        <f aca="false">SUM(AT32*0.5)</f>
        <v>#REF!</v>
      </c>
      <c r="AV32" s="79" t="n">
        <v>0.84</v>
      </c>
      <c r="AW32" s="80"/>
      <c r="AX32" s="80"/>
      <c r="AY32" s="96" t="e">
        <f aca="false">SUM(#REF!/#REF!*'[2]Dental &amp; Other Rates'!$B$40/12)</f>
        <v>#REF!</v>
      </c>
      <c r="AZ32" s="80"/>
      <c r="BA32" s="90" t="n">
        <f aca="false">'[2]Citigroup Rate Chart'!Y32</f>
        <v>225.44</v>
      </c>
      <c r="BB32" s="91" t="n">
        <f aca="false">'[2]Citigroup Rate Chart'!Z32</f>
        <v>228.76</v>
      </c>
      <c r="BC32" s="91" t="n">
        <f aca="false">'[2]Comparison '!BL33</f>
        <v>3249.12</v>
      </c>
      <c r="BD32" s="91" t="n">
        <f aca="false">SUM(BC32-AD32)</f>
        <v>2232.56</v>
      </c>
      <c r="BE32" s="76"/>
      <c r="BF32" s="85" t="n">
        <v>149</v>
      </c>
      <c r="BG32" s="98" t="n">
        <v>104</v>
      </c>
      <c r="BH32" s="98" t="n">
        <v>104</v>
      </c>
      <c r="BI32" s="98" t="n">
        <v>124</v>
      </c>
      <c r="BJ32" s="79" t="n">
        <v>135</v>
      </c>
      <c r="BK32" s="80"/>
      <c r="BL32" s="129" t="n">
        <v>26</v>
      </c>
      <c r="BM32" s="103" t="n">
        <v>11</v>
      </c>
      <c r="BN32" s="80"/>
      <c r="BO32" s="100" t="n">
        <v>9.72</v>
      </c>
      <c r="BP32" s="80"/>
      <c r="BQ32" s="129" t="e">
        <f aca="false">SUM((#REF!*10)/#REF!*'[2]Dental &amp; Other Rates'!$B$27)</f>
        <v>#REF!</v>
      </c>
      <c r="BR32" s="103" t="e">
        <f aca="false">SUM((#REF!*10*0.6)/#REF!*'[2]Dental &amp; Other Rates'!$B$28)</f>
        <v>#REF!</v>
      </c>
      <c r="BS32" s="80"/>
      <c r="BT32" s="85" t="e">
        <f aca="false">SUM((#REF!*7)/1000*#REF!)</f>
        <v>#REF!</v>
      </c>
      <c r="BU32" s="86" t="e">
        <f aca="false">SUM(BT32*0.5)</f>
        <v>#REF!</v>
      </c>
      <c r="BV32" s="79" t="n">
        <v>0.84</v>
      </c>
      <c r="BW32" s="80"/>
      <c r="BX32" s="80"/>
      <c r="BY32" s="96" t="e">
        <f aca="false">SUM(#REF!/#REF!*'[2]Dental &amp; Other Rates'!$B$40/12)</f>
        <v>#REF!</v>
      </c>
      <c r="BZ32" s="80"/>
      <c r="CA32" s="90" t="n">
        <f aca="false">'[2]Citigroup Rate Max AD&amp;D Life'!Y32</f>
        <v>255.92</v>
      </c>
      <c r="CB32" s="91" t="n">
        <f aca="false">'[2]Citigroup Rate Max AD&amp;D Life'!Z32</f>
        <v>270.76</v>
      </c>
      <c r="CC32" s="97" t="n">
        <f aca="false">SUM(BD32/A32)</f>
        <v>0.027907</v>
      </c>
    </row>
    <row r="33" customFormat="false" ht="14.25" hidden="false" customHeight="false" outlineLevel="0" collapsed="false">
      <c r="A33" s="12" t="n">
        <v>100000</v>
      </c>
      <c r="B33" s="24" t="s">
        <v>76</v>
      </c>
      <c r="C33" s="76"/>
      <c r="D33" s="85" t="n">
        <v>322.16</v>
      </c>
      <c r="E33" s="98" t="n">
        <v>330.44</v>
      </c>
      <c r="F33" s="98" t="n">
        <v>302.27</v>
      </c>
      <c r="G33" s="79" t="n">
        <v>180.7</v>
      </c>
      <c r="H33" s="80"/>
      <c r="I33" s="129" t="n">
        <v>47.34</v>
      </c>
      <c r="J33" s="80"/>
      <c r="K33" s="100" t="n">
        <v>14.03</v>
      </c>
      <c r="L33" s="80"/>
      <c r="M33" s="94" t="e">
        <f aca="false">SUM(#REF!/#REF!*'[2]Enron Rates'!$B$16)</f>
        <v>#REF!</v>
      </c>
      <c r="N33" s="101" t="e">
        <f aca="false">SUM(#REF!/#REF!*'[2]Enron Rates'!$B$17)</f>
        <v>#REF!</v>
      </c>
      <c r="O33" s="80"/>
      <c r="P33" s="85" t="e">
        <f aca="false">SUM(#REF!/1000*#REF!)</f>
        <v>#REF!</v>
      </c>
      <c r="Q33" s="86" t="e">
        <f aca="false">SUM(P33*0.5)</f>
        <v>#REF!</v>
      </c>
      <c r="R33" s="79" t="n">
        <v>0.42</v>
      </c>
      <c r="S33" s="80"/>
      <c r="T33" s="80"/>
      <c r="U33" s="87" t="n">
        <v>7.82</v>
      </c>
      <c r="V33" s="102" t="n">
        <v>13.56</v>
      </c>
      <c r="W33" s="102" t="n">
        <v>27.62</v>
      </c>
      <c r="X33" s="89" t="n">
        <v>37.02</v>
      </c>
      <c r="Y33" s="80"/>
      <c r="Z33" s="80"/>
      <c r="AA33" s="90" t="n">
        <f aca="false">'[2]Enron Summary'!AA33</f>
        <v>-365.33</v>
      </c>
      <c r="AB33" s="91" t="n">
        <f aca="false">'[2]Enron Summary'!AB33</f>
        <v>62.5</v>
      </c>
      <c r="AC33" s="91" t="n">
        <f aca="false">'[2]Enron Summary'!AC33</f>
        <v>77.02</v>
      </c>
      <c r="AD33" s="91" t="n">
        <f aca="false">'[2]Comparison '!H34</f>
        <v>1190</v>
      </c>
      <c r="AE33" s="76"/>
      <c r="AF33" s="85" t="n">
        <v>178</v>
      </c>
      <c r="AG33" s="98" t="n">
        <v>121</v>
      </c>
      <c r="AH33" s="98" t="n">
        <v>126</v>
      </c>
      <c r="AI33" s="98" t="n">
        <v>148</v>
      </c>
      <c r="AJ33" s="79" t="n">
        <v>162</v>
      </c>
      <c r="AK33" s="80"/>
      <c r="AL33" s="129" t="n">
        <v>26</v>
      </c>
      <c r="AM33" s="103" t="n">
        <v>11</v>
      </c>
      <c r="AN33" s="80"/>
      <c r="AO33" s="100" t="n">
        <v>9.72</v>
      </c>
      <c r="AP33" s="80"/>
      <c r="AQ33" s="83" t="e">
        <f aca="false">SUM(#REF!/#REF!*'[2]Dental &amp; Other Rates'!$B$27)</f>
        <v>#REF!</v>
      </c>
      <c r="AR33" s="104" t="e">
        <f aca="false">SUM(#REF!/#REF!*'[2]Dental &amp; Other Rates'!$B$28)</f>
        <v>#REF!</v>
      </c>
      <c r="AS33" s="80"/>
      <c r="AT33" s="85" t="e">
        <f aca="false">SUM(#REF!/1000*#REF!)</f>
        <v>#REF!</v>
      </c>
      <c r="AU33" s="86" t="e">
        <f aca="false">SUM(AT33*0.5)</f>
        <v>#REF!</v>
      </c>
      <c r="AV33" s="79" t="n">
        <v>0.84</v>
      </c>
      <c r="AW33" s="80"/>
      <c r="AX33" s="80"/>
      <c r="AY33" s="96" t="e">
        <f aca="false">SUM(#REF!/#REF!*'[2]Dental &amp; Other Rates'!$B$40/12)</f>
        <v>#REF!</v>
      </c>
      <c r="AZ33" s="80"/>
      <c r="BA33" s="90" t="n">
        <f aca="false">'[2]Citigroup Rate Chart'!Y33</f>
        <v>264.62</v>
      </c>
      <c r="BB33" s="91" t="n">
        <f aca="false">'[2]Citigroup Rate Chart'!Z33</f>
        <v>268.56</v>
      </c>
      <c r="BC33" s="91" t="n">
        <f aca="false">'[2]Comparison '!BL34</f>
        <v>3852.72</v>
      </c>
      <c r="BD33" s="91" t="n">
        <f aca="false">SUM(BC33-AD33)</f>
        <v>2662.72</v>
      </c>
      <c r="BE33" s="76"/>
      <c r="BF33" s="85" t="n">
        <v>178</v>
      </c>
      <c r="BG33" s="98" t="n">
        <v>121</v>
      </c>
      <c r="BH33" s="98" t="n">
        <v>126</v>
      </c>
      <c r="BI33" s="98" t="n">
        <v>148</v>
      </c>
      <c r="BJ33" s="79" t="n">
        <v>162</v>
      </c>
      <c r="BK33" s="80"/>
      <c r="BL33" s="129" t="n">
        <v>26</v>
      </c>
      <c r="BM33" s="103" t="n">
        <v>11</v>
      </c>
      <c r="BN33" s="80"/>
      <c r="BO33" s="100" t="n">
        <v>9.72</v>
      </c>
      <c r="BP33" s="80"/>
      <c r="BQ33" s="129" t="e">
        <f aca="false">SUM((#REF!*10)/#REF!*'[2]Dental &amp; Other Rates'!$B$27)</f>
        <v>#REF!</v>
      </c>
      <c r="BR33" s="103" t="e">
        <f aca="false">SUM((#REF!*10*0.6)/#REF!*'[2]Dental &amp; Other Rates'!$B$28)</f>
        <v>#REF!</v>
      </c>
      <c r="BS33" s="80"/>
      <c r="BT33" s="85" t="e">
        <f aca="false">SUM((#REF!*7)/1000*#REF!)</f>
        <v>#REF!</v>
      </c>
      <c r="BU33" s="86" t="e">
        <f aca="false">SUM(BT33*0.5)</f>
        <v>#REF!</v>
      </c>
      <c r="BV33" s="79" t="n">
        <v>0.84</v>
      </c>
      <c r="BW33" s="80"/>
      <c r="BX33" s="80"/>
      <c r="BY33" s="96" t="e">
        <f aca="false">SUM(#REF!/#REF!*'[2]Dental &amp; Other Rates'!$B$40/12)</f>
        <v>#REF!</v>
      </c>
      <c r="BZ33" s="80"/>
      <c r="CA33" s="90" t="n">
        <f aca="false">'[2]Citigroup Rate Max AD&amp;D Life'!Y33</f>
        <v>302.72</v>
      </c>
      <c r="CB33" s="91" t="n">
        <f aca="false">'[2]Citigroup Rate Max AD&amp;D Life'!Z33</f>
        <v>321.06</v>
      </c>
      <c r="CC33" s="97" t="n">
        <f aca="false">SUM(BD33/A33)</f>
        <v>0.0266272</v>
      </c>
    </row>
    <row r="34" customFormat="false" ht="14.25" hidden="false" customHeight="false" outlineLevel="0" collapsed="false">
      <c r="A34" s="12" t="n">
        <v>150000</v>
      </c>
      <c r="B34" s="24" t="s">
        <v>77</v>
      </c>
      <c r="C34" s="76"/>
      <c r="D34" s="85" t="n">
        <v>322.16</v>
      </c>
      <c r="E34" s="98" t="n">
        <v>330.44</v>
      </c>
      <c r="F34" s="98" t="n">
        <v>302.27</v>
      </c>
      <c r="G34" s="79" t="n">
        <v>180.7</v>
      </c>
      <c r="H34" s="80"/>
      <c r="I34" s="129" t="n">
        <v>47.34</v>
      </c>
      <c r="J34" s="80"/>
      <c r="K34" s="100" t="n">
        <v>14.03</v>
      </c>
      <c r="L34" s="80"/>
      <c r="M34" s="94" t="e">
        <f aca="false">SUM(#REF!/#REF!*'[2]Enron Rates'!$B$16)</f>
        <v>#REF!</v>
      </c>
      <c r="N34" s="101" t="e">
        <f aca="false">SUM(#REF!/#REF!*'[2]Enron Rates'!$B$17)</f>
        <v>#REF!</v>
      </c>
      <c r="O34" s="80"/>
      <c r="P34" s="85" t="e">
        <f aca="false">SUM(#REF!/1000*#REF!)</f>
        <v>#REF!</v>
      </c>
      <c r="Q34" s="86" t="e">
        <f aca="false">SUM(P34*0.5)</f>
        <v>#REF!</v>
      </c>
      <c r="R34" s="79" t="n">
        <v>0.42</v>
      </c>
      <c r="S34" s="80"/>
      <c r="T34" s="80"/>
      <c r="U34" s="87" t="n">
        <v>7.82</v>
      </c>
      <c r="V34" s="102" t="n">
        <v>13.56</v>
      </c>
      <c r="W34" s="102" t="n">
        <v>27.62</v>
      </c>
      <c r="X34" s="89" t="n">
        <v>37.02</v>
      </c>
      <c r="Y34" s="80"/>
      <c r="Z34" s="80"/>
      <c r="AA34" s="90" t="n">
        <f aca="false">'[2]Enron Summary'!AA34</f>
        <v>-365.33</v>
      </c>
      <c r="AB34" s="91" t="n">
        <f aca="false">'[2]Enron Summary'!AB34</f>
        <v>66.7</v>
      </c>
      <c r="AC34" s="91" t="n">
        <f aca="false">'[2]Enron Summary'!AC34</f>
        <v>83.57</v>
      </c>
      <c r="AD34" s="91" t="n">
        <f aca="false">'[2]Comparison '!H35</f>
        <v>1623.6</v>
      </c>
      <c r="AE34" s="76"/>
      <c r="AF34" s="85" t="n">
        <v>232</v>
      </c>
      <c r="AG34" s="98" t="n">
        <v>162</v>
      </c>
      <c r="AH34" s="98" t="n">
        <v>169</v>
      </c>
      <c r="AI34" s="98" t="n">
        <v>200</v>
      </c>
      <c r="AJ34" s="79" t="n">
        <v>216</v>
      </c>
      <c r="AK34" s="80"/>
      <c r="AL34" s="129" t="n">
        <v>26</v>
      </c>
      <c r="AM34" s="103" t="n">
        <v>11</v>
      </c>
      <c r="AN34" s="80"/>
      <c r="AO34" s="100" t="n">
        <v>9.72</v>
      </c>
      <c r="AP34" s="80"/>
      <c r="AQ34" s="83" t="e">
        <f aca="false">SUM(#REF!/#REF!*'[2]Dental &amp; Other Rates'!$B$27)</f>
        <v>#REF!</v>
      </c>
      <c r="AR34" s="104" t="e">
        <f aca="false">SUM(#REF!/#REF!*'[2]Dental &amp; Other Rates'!$B$28)</f>
        <v>#REF!</v>
      </c>
      <c r="AS34" s="80"/>
      <c r="AT34" s="85" t="e">
        <f aca="false">SUM(#REF!/1000*#REF!)</f>
        <v>#REF!</v>
      </c>
      <c r="AU34" s="86" t="e">
        <f aca="false">SUM(AT34*0.5)</f>
        <v>#REF!</v>
      </c>
      <c r="AV34" s="79" t="n">
        <v>0.84</v>
      </c>
      <c r="AW34" s="80"/>
      <c r="AX34" s="80"/>
      <c r="AY34" s="96" t="e">
        <f aca="false">SUM(#REF!/#REF!*'[2]Dental &amp; Other Rates'!$B$41/12)</f>
        <v>#REF!</v>
      </c>
      <c r="AZ34" s="80"/>
      <c r="BA34" s="90" t="n">
        <f aca="false">'[2]Citigroup Rate Chart'!Y34</f>
        <v>381.57</v>
      </c>
      <c r="BB34" s="91" t="n">
        <f aca="false">'[2]Citigroup Rate Chart'!Z34</f>
        <v>387.06</v>
      </c>
      <c r="BC34" s="91" t="n">
        <f aca="false">'[2]Comparison '!BL35</f>
        <v>5589.72</v>
      </c>
      <c r="BD34" s="91" t="n">
        <f aca="false">SUM(BC34-AD34)</f>
        <v>3966.12</v>
      </c>
      <c r="BE34" s="76"/>
      <c r="BF34" s="85" t="n">
        <v>232</v>
      </c>
      <c r="BG34" s="98" t="n">
        <v>162</v>
      </c>
      <c r="BH34" s="98" t="n">
        <v>169</v>
      </c>
      <c r="BI34" s="98" t="n">
        <v>200</v>
      </c>
      <c r="BJ34" s="79" t="n">
        <v>216</v>
      </c>
      <c r="BK34" s="80"/>
      <c r="BL34" s="129" t="n">
        <v>26</v>
      </c>
      <c r="BM34" s="103" t="n">
        <v>11</v>
      </c>
      <c r="BN34" s="80"/>
      <c r="BO34" s="100" t="n">
        <v>9.72</v>
      </c>
      <c r="BP34" s="80"/>
      <c r="BQ34" s="129" t="e">
        <f aca="false">SUM((#REF!*10)/#REF!*'[2]Dental &amp; Other Rates'!$B$27)</f>
        <v>#REF!</v>
      </c>
      <c r="BR34" s="103" t="e">
        <f aca="false">SUM((#REF!*10*0.6)/#REF!*'[2]Dental &amp; Other Rates'!$B$28)</f>
        <v>#REF!</v>
      </c>
      <c r="BS34" s="80"/>
      <c r="BT34" s="85" t="e">
        <f aca="false">SUM((#REF!*7)/1000*#REF!)</f>
        <v>#REF!</v>
      </c>
      <c r="BU34" s="86" t="e">
        <f aca="false">SUM(BT34*0.5)</f>
        <v>#REF!</v>
      </c>
      <c r="BV34" s="79" t="n">
        <v>0.84</v>
      </c>
      <c r="BW34" s="80"/>
      <c r="BX34" s="80"/>
      <c r="BY34" s="96" t="e">
        <f aca="false">SUM(#REF!/#REF!*'[2]Dental &amp; Other Rates'!$B$41/12)</f>
        <v>#REF!</v>
      </c>
      <c r="BZ34" s="80"/>
      <c r="CA34" s="90" t="n">
        <f aca="false">'[2]Citigroup Rate Max AD&amp;D Life'!Y34</f>
        <v>438.72</v>
      </c>
      <c r="CB34" s="91" t="n">
        <f aca="false">'[2]Citigroup Rate Max AD&amp;D Life'!Z34</f>
        <v>465.81</v>
      </c>
      <c r="CC34" s="97" t="n">
        <f aca="false">SUM(BD34/A34)</f>
        <v>0.0264408</v>
      </c>
    </row>
    <row r="35" customFormat="false" ht="14.25" hidden="false" customHeight="false" outlineLevel="0" collapsed="false">
      <c r="A35" s="12" t="n">
        <v>200000</v>
      </c>
      <c r="B35" s="24" t="s">
        <v>78</v>
      </c>
      <c r="C35" s="76"/>
      <c r="D35" s="85" t="n">
        <v>322.16</v>
      </c>
      <c r="E35" s="98" t="n">
        <v>330.44</v>
      </c>
      <c r="F35" s="98" t="n">
        <v>302.27</v>
      </c>
      <c r="G35" s="79" t="n">
        <v>180.7</v>
      </c>
      <c r="H35" s="80"/>
      <c r="I35" s="129" t="n">
        <v>47.34</v>
      </c>
      <c r="J35" s="80"/>
      <c r="K35" s="100" t="n">
        <v>14.03</v>
      </c>
      <c r="L35" s="80"/>
      <c r="M35" s="94" t="e">
        <f aca="false">SUM(#REF!/#REF!*'[2]Enron Rates'!$B$16)</f>
        <v>#REF!</v>
      </c>
      <c r="N35" s="101" t="e">
        <f aca="false">SUM(#REF!/#REF!*'[2]Enron Rates'!$B$17)</f>
        <v>#REF!</v>
      </c>
      <c r="O35" s="80"/>
      <c r="P35" s="85" t="e">
        <f aca="false">SUM(#REF!/1000*#REF!)</f>
        <v>#REF!</v>
      </c>
      <c r="Q35" s="86" t="e">
        <f aca="false">SUM(P35*0.5)</f>
        <v>#REF!</v>
      </c>
      <c r="R35" s="79" t="n">
        <v>0.42</v>
      </c>
      <c r="S35" s="80"/>
      <c r="T35" s="80"/>
      <c r="U35" s="87" t="n">
        <v>7.82</v>
      </c>
      <c r="V35" s="102" t="n">
        <v>13.56</v>
      </c>
      <c r="W35" s="102" t="n">
        <v>27.62</v>
      </c>
      <c r="X35" s="89" t="n">
        <v>37.02</v>
      </c>
      <c r="Y35" s="80"/>
      <c r="Z35" s="80"/>
      <c r="AA35" s="90" t="n">
        <f aca="false">'[2]Enron Summary'!AA35</f>
        <v>-365.33</v>
      </c>
      <c r="AB35" s="91" t="n">
        <f aca="false">'[2]Enron Summary'!AB35</f>
        <v>70.9</v>
      </c>
      <c r="AC35" s="91" t="n">
        <f aca="false">'[2]Enron Summary'!AC35</f>
        <v>90.12</v>
      </c>
      <c r="AD35" s="91" t="n">
        <f aca="false">'[2]Comparison '!H36</f>
        <v>2057.2</v>
      </c>
      <c r="AE35" s="76"/>
      <c r="AF35" s="85" t="n">
        <v>250</v>
      </c>
      <c r="AG35" s="98" t="n">
        <v>171</v>
      </c>
      <c r="AH35" s="98" t="n">
        <v>178</v>
      </c>
      <c r="AI35" s="98" t="n">
        <v>211</v>
      </c>
      <c r="AJ35" s="79" t="n">
        <v>227</v>
      </c>
      <c r="AK35" s="80"/>
      <c r="AL35" s="129" t="n">
        <v>26</v>
      </c>
      <c r="AM35" s="103" t="n">
        <v>11</v>
      </c>
      <c r="AN35" s="80"/>
      <c r="AO35" s="100" t="n">
        <v>9.72</v>
      </c>
      <c r="AP35" s="80"/>
      <c r="AQ35" s="83" t="e">
        <f aca="false">SUM(#REF!/#REF!*'[2]Dental &amp; Other Rates'!$B$27)</f>
        <v>#REF!</v>
      </c>
      <c r="AR35" s="104" t="e">
        <f aca="false">SUM(#REF!/#REF!*'[2]Dental &amp; Other Rates'!$B$28)</f>
        <v>#REF!</v>
      </c>
      <c r="AS35" s="80"/>
      <c r="AT35" s="85" t="e">
        <f aca="false">SUM(#REF!/1000*#REF!)</f>
        <v>#REF!</v>
      </c>
      <c r="AU35" s="86" t="e">
        <f aca="false">SUM(AT35*0.5)</f>
        <v>#REF!</v>
      </c>
      <c r="AV35" s="79" t="n">
        <v>0.84</v>
      </c>
      <c r="AW35" s="80"/>
      <c r="AX35" s="80"/>
      <c r="AY35" s="96" t="e">
        <f aca="false">SUM(#REF!/#REF!*'[2]Dental &amp; Other Rates'!$B$41/12)</f>
        <v>#REF!</v>
      </c>
      <c r="AZ35" s="80"/>
      <c r="BA35" s="90" t="n">
        <f aca="false">'[2]Citigroup Rate Chart'!Y35</f>
        <v>437.52</v>
      </c>
      <c r="BB35" s="91" t="n">
        <f aca="false">'[2]Citigroup Rate Chart'!Z35</f>
        <v>444.56</v>
      </c>
      <c r="BC35" s="91" t="n">
        <f aca="false">'[2]Comparison '!BL36</f>
        <v>6540.72</v>
      </c>
      <c r="BD35" s="91" t="n">
        <f aca="false">SUM(BC35-AD35)</f>
        <v>4483.52</v>
      </c>
      <c r="BE35" s="76"/>
      <c r="BF35" s="85" t="n">
        <v>250</v>
      </c>
      <c r="BG35" s="98" t="n">
        <v>171</v>
      </c>
      <c r="BH35" s="98" t="n">
        <v>178</v>
      </c>
      <c r="BI35" s="98" t="n">
        <v>211</v>
      </c>
      <c r="BJ35" s="79" t="n">
        <v>227</v>
      </c>
      <c r="BK35" s="80"/>
      <c r="BL35" s="129" t="n">
        <v>26</v>
      </c>
      <c r="BM35" s="103" t="n">
        <v>11</v>
      </c>
      <c r="BN35" s="80"/>
      <c r="BO35" s="100" t="n">
        <v>9.72</v>
      </c>
      <c r="BP35" s="80"/>
      <c r="BQ35" s="129" t="n">
        <v>13.5</v>
      </c>
      <c r="BR35" s="103" t="n">
        <v>13.5</v>
      </c>
      <c r="BS35" s="80"/>
      <c r="BT35" s="85" t="e">
        <f aca="false">SUM((#REF!*7)/1000*#REF!)</f>
        <v>#REF!</v>
      </c>
      <c r="BU35" s="86" t="e">
        <f aca="false">SUM(BT35*0.5)</f>
        <v>#REF!</v>
      </c>
      <c r="BV35" s="79" t="n">
        <v>0.84</v>
      </c>
      <c r="BW35" s="80"/>
      <c r="BX35" s="80"/>
      <c r="BY35" s="96" t="e">
        <f aca="false">SUM(#REF!/#REF!*'[2]Dental &amp; Other Rates'!$B$41/12)</f>
        <v>#REF!</v>
      </c>
      <c r="BZ35" s="80"/>
      <c r="CA35" s="90" t="n">
        <f aca="false">'[2]Citigroup Rate Max AD&amp;D Life'!Y35</f>
        <v>509.22</v>
      </c>
      <c r="CB35" s="91" t="n">
        <f aca="false">'[2]Citigroup Rate Max AD&amp;D Life'!Z35</f>
        <v>545.06</v>
      </c>
      <c r="CC35" s="97" t="n">
        <f aca="false">SUM(BD35/A35)</f>
        <v>0.0224176</v>
      </c>
    </row>
    <row r="36" customFormat="false" ht="14.25" hidden="false" customHeight="false" outlineLevel="0" collapsed="false">
      <c r="A36" s="12" t="n">
        <v>300000</v>
      </c>
      <c r="B36" s="24" t="s">
        <v>79</v>
      </c>
      <c r="C36" s="76"/>
      <c r="D36" s="85" t="n">
        <v>322.16</v>
      </c>
      <c r="E36" s="98" t="n">
        <v>330.44</v>
      </c>
      <c r="F36" s="98" t="n">
        <v>302.27</v>
      </c>
      <c r="G36" s="79" t="n">
        <v>180.7</v>
      </c>
      <c r="H36" s="80"/>
      <c r="I36" s="129" t="n">
        <v>47.34</v>
      </c>
      <c r="J36" s="80"/>
      <c r="K36" s="100" t="n">
        <v>14.03</v>
      </c>
      <c r="L36" s="80"/>
      <c r="M36" s="94" t="e">
        <f aca="false">SUM(#REF!/#REF!*'[2]Enron Rates'!$B$16)</f>
        <v>#REF!</v>
      </c>
      <c r="N36" s="101" t="e">
        <f aca="false">SUM(#REF!/#REF!*'[2]Enron Rates'!$B$17)</f>
        <v>#REF!</v>
      </c>
      <c r="O36" s="80"/>
      <c r="P36" s="85" t="e">
        <f aca="false">SUM(#REF!/1000*#REF!)</f>
        <v>#REF!</v>
      </c>
      <c r="Q36" s="86" t="e">
        <f aca="false">SUM(P36*0.5)</f>
        <v>#REF!</v>
      </c>
      <c r="R36" s="79" t="n">
        <v>0.42</v>
      </c>
      <c r="S36" s="80"/>
      <c r="T36" s="80"/>
      <c r="U36" s="87" t="n">
        <v>7.82</v>
      </c>
      <c r="V36" s="102" t="n">
        <v>13.56</v>
      </c>
      <c r="W36" s="102" t="n">
        <v>27.62</v>
      </c>
      <c r="X36" s="89" t="n">
        <v>37.02</v>
      </c>
      <c r="Y36" s="80"/>
      <c r="Z36" s="80"/>
      <c r="AA36" s="90" t="n">
        <f aca="false">'[2]Enron Summary'!AA36</f>
        <v>-365.33</v>
      </c>
      <c r="AB36" s="91" t="n">
        <f aca="false">'[2]Enron Summary'!AB36</f>
        <v>79.3</v>
      </c>
      <c r="AC36" s="91" t="n">
        <f aca="false">'[2]Enron Summary'!AC36</f>
        <v>103.22</v>
      </c>
      <c r="AD36" s="91" t="n">
        <f aca="false">'[2]Comparison '!H37</f>
        <v>2924.4</v>
      </c>
      <c r="AE36" s="76"/>
      <c r="AF36" s="85" t="n">
        <v>263</v>
      </c>
      <c r="AG36" s="98" t="n">
        <v>178</v>
      </c>
      <c r="AH36" s="98" t="n">
        <v>185</v>
      </c>
      <c r="AI36" s="98" t="n">
        <v>220</v>
      </c>
      <c r="AJ36" s="79" t="n">
        <v>238</v>
      </c>
      <c r="AK36" s="80"/>
      <c r="AL36" s="129" t="n">
        <v>26</v>
      </c>
      <c r="AM36" s="103" t="n">
        <v>11</v>
      </c>
      <c r="AN36" s="80"/>
      <c r="AO36" s="100" t="n">
        <v>9.72</v>
      </c>
      <c r="AP36" s="80"/>
      <c r="AQ36" s="83" t="e">
        <f aca="false">SUM(#REF!/#REF!*'[2]Dental &amp; Other Rates'!$B$27)</f>
        <v>#REF!</v>
      </c>
      <c r="AR36" s="104" t="e">
        <f aca="false">SUM(#REF!/#REF!*'[2]Dental &amp; Other Rates'!$B$28)</f>
        <v>#REF!</v>
      </c>
      <c r="AS36" s="80"/>
      <c r="AT36" s="85" t="e">
        <f aca="false">SUM(#REF!/1000*#REF!)</f>
        <v>#REF!</v>
      </c>
      <c r="AU36" s="86" t="e">
        <f aca="false">SUM(AT36*0.5)</f>
        <v>#REF!</v>
      </c>
      <c r="AV36" s="79" t="n">
        <v>0.84</v>
      </c>
      <c r="AW36" s="80"/>
      <c r="AX36" s="80"/>
      <c r="AY36" s="96" t="e">
        <f aca="false">SUM(#REF!/#REF!*'[2]Dental &amp; Other Rates'!$B$42/12)</f>
        <v>#REF!</v>
      </c>
      <c r="AZ36" s="80"/>
      <c r="BA36" s="90" t="n">
        <f aca="false">'[2]Citigroup Rate Chart'!Y36</f>
        <v>551.42</v>
      </c>
      <c r="BB36" s="91" t="n">
        <f aca="false">'[2]Citigroup Rate Chart'!Z36</f>
        <v>561.56</v>
      </c>
      <c r="BC36" s="91" t="n">
        <f aca="false">'[2]Comparison '!BL37</f>
        <v>8466.72</v>
      </c>
      <c r="BD36" s="91" t="n">
        <f aca="false">SUM(BC36-AD36)</f>
        <v>5542.32</v>
      </c>
      <c r="BE36" s="76"/>
      <c r="BF36" s="85" t="n">
        <v>263</v>
      </c>
      <c r="BG36" s="98" t="n">
        <v>178</v>
      </c>
      <c r="BH36" s="98" t="n">
        <v>185</v>
      </c>
      <c r="BI36" s="98" t="n">
        <v>220</v>
      </c>
      <c r="BJ36" s="79" t="n">
        <v>238</v>
      </c>
      <c r="BK36" s="80"/>
      <c r="BL36" s="129" t="n">
        <v>26</v>
      </c>
      <c r="BM36" s="103" t="n">
        <v>11</v>
      </c>
      <c r="BN36" s="80"/>
      <c r="BO36" s="100" t="n">
        <v>9.72</v>
      </c>
      <c r="BP36" s="80"/>
      <c r="BQ36" s="129" t="n">
        <v>13.5</v>
      </c>
      <c r="BR36" s="103" t="n">
        <v>13.5</v>
      </c>
      <c r="BS36" s="80"/>
      <c r="BT36" s="85" t="e">
        <f aca="false">SUM((#REF!*7)/1000*#REF!)</f>
        <v>#REF!</v>
      </c>
      <c r="BU36" s="86" t="e">
        <f aca="false">SUM(BT36*0.5)</f>
        <v>#REF!</v>
      </c>
      <c r="BV36" s="79" t="n">
        <v>0.84</v>
      </c>
      <c r="BW36" s="80"/>
      <c r="BX36" s="80"/>
      <c r="BY36" s="96" t="e">
        <f aca="false">SUM(#REF!/#REF!*'[2]Dental &amp; Other Rates'!$B$42/12)</f>
        <v>#REF!</v>
      </c>
      <c r="BZ36" s="80"/>
      <c r="CA36" s="90" t="n">
        <f aca="false">'[2]Citigroup Rate Max AD&amp;D Life'!Y36</f>
        <v>652.22</v>
      </c>
      <c r="CB36" s="91" t="n">
        <f aca="false">'[2]Citigroup Rate Max AD&amp;D Life'!Z36</f>
        <v>705.56</v>
      </c>
      <c r="CC36" s="97" t="n">
        <f aca="false">SUM(BD36/A36)</f>
        <v>0.0184744</v>
      </c>
    </row>
    <row r="37" customFormat="false" ht="14.25" hidden="false" customHeight="false" outlineLevel="0" collapsed="false">
      <c r="A37" s="12" t="n">
        <v>500000</v>
      </c>
      <c r="B37" s="24" t="s">
        <v>80</v>
      </c>
      <c r="C37" s="76"/>
      <c r="D37" s="105" t="n">
        <v>322.16</v>
      </c>
      <c r="E37" s="106" t="n">
        <v>330.44</v>
      </c>
      <c r="F37" s="106" t="n">
        <v>302.27</v>
      </c>
      <c r="G37" s="107" t="n">
        <v>180.7</v>
      </c>
      <c r="H37" s="80"/>
      <c r="I37" s="129" t="n">
        <v>47.34</v>
      </c>
      <c r="J37" s="80"/>
      <c r="K37" s="108" t="n">
        <v>14.03</v>
      </c>
      <c r="L37" s="80"/>
      <c r="M37" s="131" t="e">
        <f aca="false">SUM(#REF!/#REF!*'[2]Enron Rates'!$B$16)</f>
        <v>#REF!</v>
      </c>
      <c r="N37" s="132" t="e">
        <f aca="false">SUM(#REF!/#REF!*'[2]Enron Rates'!$B$17)</f>
        <v>#REF!</v>
      </c>
      <c r="O37" s="80"/>
      <c r="P37" s="85" t="e">
        <f aca="false">SUM(#REF!/1000*#REF!)</f>
        <v>#REF!</v>
      </c>
      <c r="Q37" s="86" t="e">
        <f aca="false">SUM(P37*0.5)</f>
        <v>#REF!</v>
      </c>
      <c r="R37" s="79" t="n">
        <v>0.42</v>
      </c>
      <c r="S37" s="80"/>
      <c r="T37" s="80"/>
      <c r="U37" s="87" t="n">
        <v>7.82</v>
      </c>
      <c r="V37" s="102" t="n">
        <v>13.56</v>
      </c>
      <c r="W37" s="102" t="n">
        <v>27.62</v>
      </c>
      <c r="X37" s="89" t="n">
        <v>37.02</v>
      </c>
      <c r="Y37" s="80"/>
      <c r="Z37" s="80"/>
      <c r="AA37" s="109" t="n">
        <f aca="false">'[2]Enron Summary'!AA37</f>
        <v>-365.33</v>
      </c>
      <c r="AB37" s="110" t="n">
        <f aca="false">'[2]Enron Summary'!AB37</f>
        <v>96.1</v>
      </c>
      <c r="AC37" s="110" t="n">
        <f aca="false">'[2]Enron Summary'!AC37</f>
        <v>129.42</v>
      </c>
      <c r="AD37" s="110" t="n">
        <f aca="false">'[2]Comparison '!H38</f>
        <v>4658.8</v>
      </c>
      <c r="AE37" s="76"/>
      <c r="AF37" s="111" t="n">
        <v>274</v>
      </c>
      <c r="AG37" s="112" t="n">
        <v>187</v>
      </c>
      <c r="AH37" s="112" t="n">
        <v>194</v>
      </c>
      <c r="AI37" s="112" t="n">
        <v>230</v>
      </c>
      <c r="AJ37" s="113" t="n">
        <v>248</v>
      </c>
      <c r="AK37" s="80"/>
      <c r="AL37" s="129" t="n">
        <v>26</v>
      </c>
      <c r="AM37" s="103" t="n">
        <v>11</v>
      </c>
      <c r="AN37" s="80"/>
      <c r="AO37" s="108" t="n">
        <v>9.72</v>
      </c>
      <c r="AP37" s="80"/>
      <c r="AQ37" s="83" t="e">
        <f aca="false">SUM(#REF!/#REF!*'[2]Dental &amp; Other Rates'!$B$27)</f>
        <v>#REF!</v>
      </c>
      <c r="AR37" s="104" t="e">
        <f aca="false">SUM(#REF!/#REF!*'[2]Dental &amp; Other Rates'!$B$28)</f>
        <v>#REF!</v>
      </c>
      <c r="AS37" s="80"/>
      <c r="AT37" s="85" t="e">
        <f aca="false">SUM(#REF!/1000*#REF!)</f>
        <v>#REF!</v>
      </c>
      <c r="AU37" s="86" t="e">
        <f aca="false">SUM(AT37*0.5)</f>
        <v>#REF!</v>
      </c>
      <c r="AV37" s="79" t="n">
        <v>0.84</v>
      </c>
      <c r="AW37" s="80"/>
      <c r="AX37" s="80"/>
      <c r="AY37" s="96" t="e">
        <f aca="false">SUM(#REF!/#REF!*'[2]Dental &amp; Other Rates'!$B$42/12)</f>
        <v>#REF!</v>
      </c>
      <c r="AZ37" s="80"/>
      <c r="BA37" s="109" t="n">
        <f aca="false">'[2]Citigroup Rate Chart'!Y37</f>
        <v>730.886666666667</v>
      </c>
      <c r="BB37" s="110" t="n">
        <f aca="false">'[2]Citigroup Rate Chart'!Z37</f>
        <v>747.226666666667</v>
      </c>
      <c r="BC37" s="110" t="n">
        <f aca="false">'[2]Comparison '!BL38</f>
        <v>11738.72</v>
      </c>
      <c r="BD37" s="110" t="n">
        <f aca="false">SUM(BC37-AD37)</f>
        <v>7079.92</v>
      </c>
      <c r="BE37" s="76"/>
      <c r="BF37" s="111" t="n">
        <v>274</v>
      </c>
      <c r="BG37" s="112" t="n">
        <v>187</v>
      </c>
      <c r="BH37" s="112" t="n">
        <v>194</v>
      </c>
      <c r="BI37" s="112" t="n">
        <v>230</v>
      </c>
      <c r="BJ37" s="113" t="n">
        <v>248</v>
      </c>
      <c r="BK37" s="80"/>
      <c r="BL37" s="129" t="n">
        <v>26</v>
      </c>
      <c r="BM37" s="103" t="n">
        <v>11</v>
      </c>
      <c r="BN37" s="80"/>
      <c r="BO37" s="108" t="n">
        <v>9.72</v>
      </c>
      <c r="BP37" s="80"/>
      <c r="BQ37" s="129" t="n">
        <v>13.5</v>
      </c>
      <c r="BR37" s="103" t="n">
        <v>13.5</v>
      </c>
      <c r="BS37" s="80"/>
      <c r="BT37" s="85" t="e">
        <f aca="false">SUM((#REF!*7)/1000*#REF!)</f>
        <v>#REF!</v>
      </c>
      <c r="BU37" s="86" t="e">
        <f aca="false">SUM(BT37*0.5)</f>
        <v>#REF!</v>
      </c>
      <c r="BV37" s="79" t="n">
        <v>0.84</v>
      </c>
      <c r="BW37" s="80"/>
      <c r="BX37" s="80"/>
      <c r="BY37" s="96" t="e">
        <f aca="false">SUM(#REF!/#REF!*'[2]Dental &amp; Other Rates'!$B$42/12)</f>
        <v>#REF!</v>
      </c>
      <c r="BZ37" s="80"/>
      <c r="CA37" s="90" t="n">
        <f aca="false">'[2]Citigroup Rate Max AD&amp;D Life'!Y37</f>
        <v>889.886666666667</v>
      </c>
      <c r="CB37" s="91" t="n">
        <f aca="false">'[2]Citigroup Rate Max AD&amp;D Life'!Z37</f>
        <v>978.226666666667</v>
      </c>
      <c r="CC37" s="97" t="n">
        <f aca="false">SUM(BD37/A37)</f>
        <v>0.01415984</v>
      </c>
    </row>
    <row r="38" customFormat="false" ht="14.25" hidden="false" customHeight="true" outlineLevel="0" collapsed="false">
      <c r="B38" s="45" t="s">
        <v>59</v>
      </c>
      <c r="C38" s="114"/>
      <c r="D38" s="115" t="s">
        <v>86</v>
      </c>
      <c r="E38" s="115"/>
      <c r="F38" s="115"/>
      <c r="G38" s="115"/>
      <c r="H38" s="116"/>
      <c r="I38" s="117" t="s">
        <v>59</v>
      </c>
      <c r="J38" s="48"/>
      <c r="K38" s="118" t="s">
        <v>87</v>
      </c>
      <c r="L38" s="116"/>
      <c r="M38" s="119" t="s">
        <v>57</v>
      </c>
      <c r="N38" s="120" t="s">
        <v>59</v>
      </c>
      <c r="O38" s="116"/>
      <c r="P38" s="121" t="s">
        <v>60</v>
      </c>
      <c r="Q38" s="122" t="s">
        <v>61</v>
      </c>
      <c r="R38" s="123" t="s">
        <v>62</v>
      </c>
      <c r="S38" s="48"/>
      <c r="T38" s="116"/>
      <c r="U38" s="55" t="s">
        <v>63</v>
      </c>
      <c r="V38" s="55" t="s">
        <v>64</v>
      </c>
      <c r="W38" s="55" t="s">
        <v>65</v>
      </c>
      <c r="X38" s="55" t="s">
        <v>66</v>
      </c>
      <c r="Y38" s="116"/>
      <c r="Z38" s="116"/>
      <c r="AA38" s="124"/>
      <c r="AB38" s="124"/>
      <c r="AC38" s="124"/>
      <c r="AD38" s="124" t="n">
        <f aca="false">'[2]Comparison '!H39</f>
        <v>0</v>
      </c>
      <c r="AE38" s="114"/>
      <c r="AF38" s="118" t="s">
        <v>86</v>
      </c>
      <c r="AG38" s="118"/>
      <c r="AH38" s="118"/>
      <c r="AI38" s="118"/>
      <c r="AJ38" s="118"/>
      <c r="AK38" s="116"/>
      <c r="AL38" s="125" t="s">
        <v>59</v>
      </c>
      <c r="AM38" s="125"/>
      <c r="AN38" s="48"/>
      <c r="AO38" s="118" t="s">
        <v>87</v>
      </c>
      <c r="AP38" s="116"/>
      <c r="AQ38" s="119" t="s">
        <v>57</v>
      </c>
      <c r="AR38" s="120" t="s">
        <v>59</v>
      </c>
      <c r="AS38" s="116"/>
      <c r="AT38" s="121" t="s">
        <v>60</v>
      </c>
      <c r="AU38" s="122" t="s">
        <v>61</v>
      </c>
      <c r="AV38" s="123" t="s">
        <v>62</v>
      </c>
      <c r="AW38" s="48"/>
      <c r="AX38" s="116"/>
      <c r="AY38" s="126" t="s">
        <v>68</v>
      </c>
      <c r="AZ38" s="116"/>
      <c r="BA38" s="127"/>
      <c r="BB38" s="127"/>
      <c r="BC38" s="124" t="n">
        <f aca="false">'[2]Comparison '!BL39</f>
        <v>0</v>
      </c>
      <c r="BD38" s="127"/>
      <c r="BE38" s="114"/>
      <c r="BF38" s="118" t="s">
        <v>86</v>
      </c>
      <c r="BG38" s="118"/>
      <c r="BH38" s="118"/>
      <c r="BI38" s="118"/>
      <c r="BJ38" s="118"/>
      <c r="BK38" s="116"/>
      <c r="BL38" s="125" t="s">
        <v>59</v>
      </c>
      <c r="BM38" s="125"/>
      <c r="BN38" s="48"/>
      <c r="BO38" s="118" t="s">
        <v>87</v>
      </c>
      <c r="BP38" s="116"/>
      <c r="BQ38" s="119" t="s">
        <v>57</v>
      </c>
      <c r="BR38" s="120" t="s">
        <v>59</v>
      </c>
      <c r="BS38" s="116"/>
      <c r="BT38" s="121" t="s">
        <v>60</v>
      </c>
      <c r="BU38" s="122" t="s">
        <v>61</v>
      </c>
      <c r="BV38" s="123" t="s">
        <v>62</v>
      </c>
      <c r="BW38" s="48"/>
      <c r="BX38" s="116"/>
      <c r="BY38" s="126" t="s">
        <v>68</v>
      </c>
      <c r="BZ38" s="116"/>
      <c r="CA38" s="127"/>
      <c r="CB38" s="127"/>
      <c r="CC38" s="128"/>
    </row>
    <row r="39" customFormat="false" ht="14.25" hidden="false" customHeight="false" outlineLevel="0" collapsed="false">
      <c r="A39" s="12" t="n">
        <v>24000</v>
      </c>
      <c r="B39" s="24" t="s">
        <v>71</v>
      </c>
      <c r="C39" s="76"/>
      <c r="D39" s="77" t="n">
        <v>486.43</v>
      </c>
      <c r="E39" s="78" t="n">
        <v>494.71</v>
      </c>
      <c r="F39" s="78" t="n">
        <v>453.4</v>
      </c>
      <c r="G39" s="79" t="n">
        <v>271.05</v>
      </c>
      <c r="H39" s="80"/>
      <c r="I39" s="129" t="n">
        <v>76.07</v>
      </c>
      <c r="J39" s="80"/>
      <c r="K39" s="130" t="n">
        <v>22.62</v>
      </c>
      <c r="L39" s="80"/>
      <c r="M39" s="83" t="e">
        <f aca="false">SUM(#REF!/#REF!*'[2]Enron Rates'!$B$16)</f>
        <v>#REF!</v>
      </c>
      <c r="N39" s="84" t="e">
        <f aca="false">SUM(#REF!/#REF!*'[2]Enron Rates'!$B$17)</f>
        <v>#REF!</v>
      </c>
      <c r="O39" s="80"/>
      <c r="P39" s="85" t="e">
        <f aca="false">SUM(#REF!/1000*#REF!)</f>
        <v>#REF!</v>
      </c>
      <c r="Q39" s="86" t="e">
        <f aca="false">SUM(P39*0.5)</f>
        <v>#REF!</v>
      </c>
      <c r="R39" s="79" t="n">
        <v>0.42</v>
      </c>
      <c r="S39" s="80"/>
      <c r="T39" s="80"/>
      <c r="U39" s="87" t="n">
        <v>7.82</v>
      </c>
      <c r="V39" s="88" t="n">
        <v>13.56</v>
      </c>
      <c r="W39" s="88" t="n">
        <v>27.62</v>
      </c>
      <c r="X39" s="89" t="n">
        <v>37.02</v>
      </c>
      <c r="Y39" s="80"/>
      <c r="Z39" s="80"/>
      <c r="AA39" s="90" t="n">
        <f aca="false">'[2]Enron Summary'!AA39</f>
        <v>-440.66</v>
      </c>
      <c r="AB39" s="91" t="n">
        <f aca="false">'[2]Enron Summary'!AB39</f>
        <v>182.376</v>
      </c>
      <c r="AC39" s="91" t="n">
        <f aca="false">'[2]Enron Summary'!AC39</f>
        <v>193.324</v>
      </c>
      <c r="AD39" s="91" t="n">
        <f aca="false">'[2]Comparison '!H40</f>
        <v>2046.048</v>
      </c>
      <c r="AE39" s="76"/>
      <c r="AF39" s="77" t="n">
        <v>97</v>
      </c>
      <c r="AG39" s="78" t="n">
        <v>77</v>
      </c>
      <c r="AH39" s="78" t="n">
        <v>61</v>
      </c>
      <c r="AI39" s="78" t="n">
        <v>84</v>
      </c>
      <c r="AJ39" s="92" t="n">
        <v>91</v>
      </c>
      <c r="AK39" s="80"/>
      <c r="AL39" s="129" t="n">
        <v>53</v>
      </c>
      <c r="AM39" s="103" t="n">
        <v>18</v>
      </c>
      <c r="AN39" s="80"/>
      <c r="AO39" s="130" t="n">
        <v>14.6</v>
      </c>
      <c r="AP39" s="80"/>
      <c r="AQ39" s="83" t="e">
        <f aca="false">SUM(#REF!/#REF!*'[2]Dental &amp; Other Rates'!$B$27)</f>
        <v>#REF!</v>
      </c>
      <c r="AR39" s="104" t="e">
        <f aca="false">SUM(#REF!/#REF!*'[2]Dental &amp; Other Rates'!$B$28)</f>
        <v>#REF!</v>
      </c>
      <c r="AS39" s="80"/>
      <c r="AT39" s="85" t="e">
        <f aca="false">SUM(#REF!/1000*#REF!)</f>
        <v>#REF!</v>
      </c>
      <c r="AU39" s="86" t="e">
        <f aca="false">SUM(AT39*0.5)</f>
        <v>#REF!</v>
      </c>
      <c r="AV39" s="79" t="n">
        <v>0.84</v>
      </c>
      <c r="AW39" s="80"/>
      <c r="AX39" s="80"/>
      <c r="AY39" s="96" t="e">
        <f aca="false">SUM(#REF!/#REF!*'[2]Dental &amp; Other Rates'!$B$39/12)</f>
        <v>#REF!</v>
      </c>
      <c r="AZ39" s="80"/>
      <c r="BA39" s="90" t="n">
        <f aca="false">'[2]Citigroup Rate Chart'!Y39</f>
        <v>173.816</v>
      </c>
      <c r="BB39" s="91" t="n">
        <f aca="false">'[2]Citigroup Rate Chart'!Z39</f>
        <v>175.4</v>
      </c>
      <c r="BC39" s="91" t="n">
        <f aca="false">'[2]Comparison '!BL40</f>
        <v>2256</v>
      </c>
      <c r="BD39" s="91" t="n">
        <f aca="false">SUM(BC39-AD39)</f>
        <v>209.952000000001</v>
      </c>
      <c r="BE39" s="76"/>
      <c r="BF39" s="77" t="n">
        <v>97</v>
      </c>
      <c r="BG39" s="78" t="n">
        <v>77</v>
      </c>
      <c r="BH39" s="78" t="n">
        <v>61</v>
      </c>
      <c r="BI39" s="78" t="n">
        <v>84</v>
      </c>
      <c r="BJ39" s="92" t="n">
        <v>91</v>
      </c>
      <c r="BK39" s="80"/>
      <c r="BL39" s="129" t="n">
        <v>53</v>
      </c>
      <c r="BM39" s="103" t="n">
        <v>18</v>
      </c>
      <c r="BN39" s="80"/>
      <c r="BO39" s="130" t="n">
        <v>14.6</v>
      </c>
      <c r="BP39" s="80"/>
      <c r="BQ39" s="129" t="e">
        <f aca="false">SUM((#REF!*10)/#REF!*'[2]Dental &amp; Other Rates'!$B$27)</f>
        <v>#REF!</v>
      </c>
      <c r="BR39" s="103" t="e">
        <f aca="false">SUM((#REF!*10*0.6)/#REF!*'[2]Dental &amp; Other Rates'!$B$28)</f>
        <v>#REF!</v>
      </c>
      <c r="BS39" s="80"/>
      <c r="BT39" s="85" t="e">
        <f aca="false">SUM((#REF!*7)/1000*#REF!)</f>
        <v>#REF!</v>
      </c>
      <c r="BU39" s="86" t="e">
        <f aca="false">SUM(BT39*0.5)</f>
        <v>#REF!</v>
      </c>
      <c r="BV39" s="79" t="n">
        <v>0.84</v>
      </c>
      <c r="BW39" s="80"/>
      <c r="BX39" s="80"/>
      <c r="BY39" s="96" t="e">
        <f aca="false">SUM(#REF!/#REF!*'[2]Dental &amp; Other Rates'!$B$39/12)</f>
        <v>#REF!</v>
      </c>
      <c r="BZ39" s="80"/>
      <c r="CA39" s="90" t="n">
        <f aca="false">'[2]Citigroup Rate Max AD&amp;D Life'!Y39</f>
        <v>182.96</v>
      </c>
      <c r="CB39" s="91" t="n">
        <f aca="false">'[2]Citigroup Rate Max AD&amp;D Life'!Z39</f>
        <v>188</v>
      </c>
      <c r="CC39" s="97" t="n">
        <f aca="false">SUM(BD39/A39)</f>
        <v>0.00874800000000003</v>
      </c>
    </row>
    <row r="40" customFormat="false" ht="14.25" hidden="false" customHeight="false" outlineLevel="0" collapsed="false">
      <c r="A40" s="12" t="n">
        <v>25000</v>
      </c>
      <c r="B40" s="24" t="s">
        <v>72</v>
      </c>
      <c r="C40" s="76"/>
      <c r="D40" s="85" t="n">
        <v>486.43</v>
      </c>
      <c r="E40" s="98" t="n">
        <v>494.71</v>
      </c>
      <c r="F40" s="98" t="n">
        <v>453.4</v>
      </c>
      <c r="G40" s="79" t="n">
        <v>271.05</v>
      </c>
      <c r="H40" s="80"/>
      <c r="I40" s="129" t="n">
        <v>76.07</v>
      </c>
      <c r="J40" s="80"/>
      <c r="K40" s="100" t="n">
        <v>22.62</v>
      </c>
      <c r="L40" s="80"/>
      <c r="M40" s="94" t="e">
        <f aca="false">SUM(#REF!/#REF!*'[2]Enron Rates'!$B$16)</f>
        <v>#REF!</v>
      </c>
      <c r="N40" s="101" t="e">
        <f aca="false">SUM(#REF!/#REF!*'[2]Enron Rates'!$B$17)</f>
        <v>#REF!</v>
      </c>
      <c r="O40" s="80"/>
      <c r="P40" s="85" t="e">
        <f aca="false">SUM(#REF!/1000*#REF!)</f>
        <v>#REF!</v>
      </c>
      <c r="Q40" s="86" t="e">
        <f aca="false">SUM(P40*0.5)</f>
        <v>#REF!</v>
      </c>
      <c r="R40" s="79" t="n">
        <v>0.42</v>
      </c>
      <c r="S40" s="80"/>
      <c r="T40" s="80"/>
      <c r="U40" s="87" t="n">
        <v>7.82</v>
      </c>
      <c r="V40" s="102" t="n">
        <v>13.56</v>
      </c>
      <c r="W40" s="102" t="n">
        <v>27.62</v>
      </c>
      <c r="X40" s="89" t="n">
        <v>37.02</v>
      </c>
      <c r="Y40" s="80"/>
      <c r="Z40" s="80"/>
      <c r="AA40" s="90" t="n">
        <f aca="false">'[2]Enron Summary'!AA40</f>
        <v>-440.66</v>
      </c>
      <c r="AB40" s="91" t="n">
        <f aca="false">'[2]Enron Summary'!AB40</f>
        <v>182.46</v>
      </c>
      <c r="AC40" s="91" t="n">
        <f aca="false">'[2]Enron Summary'!AC40</f>
        <v>193.455</v>
      </c>
      <c r="AD40" s="91" t="n">
        <f aca="false">'[2]Comparison '!H41</f>
        <v>2054.72</v>
      </c>
      <c r="AE40" s="76"/>
      <c r="AF40" s="85" t="n">
        <v>117</v>
      </c>
      <c r="AG40" s="98" t="n">
        <v>93</v>
      </c>
      <c r="AH40" s="98" t="n">
        <v>74</v>
      </c>
      <c r="AI40" s="98" t="n">
        <v>101</v>
      </c>
      <c r="AJ40" s="79" t="n">
        <v>110</v>
      </c>
      <c r="AK40" s="80"/>
      <c r="AL40" s="129" t="n">
        <v>53</v>
      </c>
      <c r="AM40" s="103" t="n">
        <v>18</v>
      </c>
      <c r="AN40" s="80"/>
      <c r="AO40" s="100" t="n">
        <v>14.6</v>
      </c>
      <c r="AP40" s="80"/>
      <c r="AQ40" s="83" t="e">
        <f aca="false">SUM(#REF!/#REF!*'[2]Dental &amp; Other Rates'!$B$27)</f>
        <v>#REF!</v>
      </c>
      <c r="AR40" s="104" t="e">
        <f aca="false">SUM(#REF!/#REF!*'[2]Dental &amp; Other Rates'!$B$28)</f>
        <v>#REF!</v>
      </c>
      <c r="AS40" s="80"/>
      <c r="AT40" s="85" t="e">
        <f aca="false">SUM(#REF!/1000*#REF!)</f>
        <v>#REF!</v>
      </c>
      <c r="AU40" s="86" t="e">
        <f aca="false">SUM(AT40*0.5)</f>
        <v>#REF!</v>
      </c>
      <c r="AV40" s="79" t="n">
        <v>0.84</v>
      </c>
      <c r="AW40" s="80"/>
      <c r="AX40" s="80"/>
      <c r="AY40" s="96" t="e">
        <f aca="false">SUM(#REF!/#REF!*'[2]Dental &amp; Other Rates'!$B$39/12)</f>
        <v>#REF!</v>
      </c>
      <c r="AZ40" s="80"/>
      <c r="BA40" s="90" t="n">
        <f aca="false">'[2]Citigroup Rate Chart'!Y40</f>
        <v>194.2</v>
      </c>
      <c r="BB40" s="91" t="n">
        <f aca="false">'[2]Citigroup Rate Chart'!Z40</f>
        <v>195.815</v>
      </c>
      <c r="BC40" s="91" t="n">
        <f aca="false">'[2]Comparison '!BL41</f>
        <v>2507.28</v>
      </c>
      <c r="BD40" s="91" t="n">
        <f aca="false">SUM(BC40-AD40)</f>
        <v>452.56</v>
      </c>
      <c r="BE40" s="76"/>
      <c r="BF40" s="85" t="n">
        <v>117</v>
      </c>
      <c r="BG40" s="98" t="n">
        <v>93</v>
      </c>
      <c r="BH40" s="98" t="n">
        <v>74</v>
      </c>
      <c r="BI40" s="98" t="n">
        <v>101</v>
      </c>
      <c r="BJ40" s="79" t="n">
        <v>110</v>
      </c>
      <c r="BK40" s="80"/>
      <c r="BL40" s="129" t="n">
        <v>53</v>
      </c>
      <c r="BM40" s="103" t="n">
        <v>18</v>
      </c>
      <c r="BN40" s="80"/>
      <c r="BO40" s="100" t="n">
        <v>14.6</v>
      </c>
      <c r="BP40" s="80"/>
      <c r="BQ40" s="129" t="e">
        <f aca="false">SUM((#REF!*10)/#REF!*'[2]Dental &amp; Other Rates'!$B$27)</f>
        <v>#REF!</v>
      </c>
      <c r="BR40" s="103" t="e">
        <f aca="false">SUM((#REF!*10*0.6)/#REF!*'[2]Dental &amp; Other Rates'!$B$28)</f>
        <v>#REF!</v>
      </c>
      <c r="BS40" s="80"/>
      <c r="BT40" s="85" t="e">
        <f aca="false">SUM((#REF!*7)/1000*#REF!)</f>
        <v>#REF!</v>
      </c>
      <c r="BU40" s="86" t="e">
        <f aca="false">SUM(BT40*0.5)</f>
        <v>#REF!</v>
      </c>
      <c r="BV40" s="79" t="n">
        <v>0.84</v>
      </c>
      <c r="BW40" s="80"/>
      <c r="BX40" s="80"/>
      <c r="BY40" s="96" t="e">
        <f aca="false">SUM(#REF!/#REF!*'[2]Dental &amp; Other Rates'!$B$39/12)</f>
        <v>#REF!</v>
      </c>
      <c r="BZ40" s="80"/>
      <c r="CA40" s="90" t="n">
        <f aca="false">'[2]Citigroup Rate Max AD&amp;D Life'!Y40</f>
        <v>203.725</v>
      </c>
      <c r="CB40" s="91" t="n">
        <f aca="false">'[2]Citigroup Rate Max AD&amp;D Life'!Z40</f>
        <v>208.94</v>
      </c>
      <c r="CC40" s="97" t="n">
        <f aca="false">SUM(BD40/A40)</f>
        <v>0.0181024</v>
      </c>
    </row>
    <row r="41" customFormat="false" ht="14.25" hidden="false" customHeight="false" outlineLevel="0" collapsed="false">
      <c r="A41" s="12" t="n">
        <v>40000</v>
      </c>
      <c r="B41" s="24" t="s">
        <v>73</v>
      </c>
      <c r="C41" s="76"/>
      <c r="D41" s="85" t="n">
        <v>486.43</v>
      </c>
      <c r="E41" s="98" t="n">
        <v>494.71</v>
      </c>
      <c r="F41" s="98" t="n">
        <v>453.4</v>
      </c>
      <c r="G41" s="79" t="n">
        <v>271.05</v>
      </c>
      <c r="H41" s="80"/>
      <c r="I41" s="129" t="n">
        <v>76.07</v>
      </c>
      <c r="J41" s="80"/>
      <c r="K41" s="100" t="n">
        <v>22.62</v>
      </c>
      <c r="L41" s="80"/>
      <c r="M41" s="94" t="e">
        <f aca="false">SUM(#REF!/#REF!*'[2]Enron Rates'!$B$16)</f>
        <v>#REF!</v>
      </c>
      <c r="N41" s="101" t="e">
        <f aca="false">SUM(#REF!/#REF!*'[2]Enron Rates'!$B$17)</f>
        <v>#REF!</v>
      </c>
      <c r="O41" s="80"/>
      <c r="P41" s="85" t="e">
        <f aca="false">SUM(#REF!/1000*#REF!)</f>
        <v>#REF!</v>
      </c>
      <c r="Q41" s="86" t="e">
        <f aca="false">SUM(P41*0.5)</f>
        <v>#REF!</v>
      </c>
      <c r="R41" s="79" t="n">
        <v>0.42</v>
      </c>
      <c r="S41" s="80"/>
      <c r="T41" s="80"/>
      <c r="U41" s="87" t="n">
        <v>7.82</v>
      </c>
      <c r="V41" s="102" t="n">
        <v>13.56</v>
      </c>
      <c r="W41" s="102" t="n">
        <v>27.62</v>
      </c>
      <c r="X41" s="89" t="n">
        <v>37.02</v>
      </c>
      <c r="Y41" s="80"/>
      <c r="Z41" s="80"/>
      <c r="AA41" s="90" t="n">
        <f aca="false">'[2]Enron Summary'!AA41</f>
        <v>-440.66</v>
      </c>
      <c r="AB41" s="91" t="n">
        <f aca="false">'[2]Enron Summary'!AB41</f>
        <v>183.72</v>
      </c>
      <c r="AC41" s="91" t="n">
        <f aca="false">'[2]Enron Summary'!AC41</f>
        <v>195.42</v>
      </c>
      <c r="AD41" s="91" t="n">
        <f aca="false">'[2]Comparison '!H42</f>
        <v>2184.8</v>
      </c>
      <c r="AE41" s="76"/>
      <c r="AF41" s="85" t="n">
        <v>143</v>
      </c>
      <c r="AG41" s="98" t="n">
        <v>112</v>
      </c>
      <c r="AH41" s="98" t="n">
        <v>93</v>
      </c>
      <c r="AI41" s="98" t="n">
        <v>123</v>
      </c>
      <c r="AJ41" s="79" t="n">
        <v>131</v>
      </c>
      <c r="AK41" s="80"/>
      <c r="AL41" s="129" t="n">
        <v>53</v>
      </c>
      <c r="AM41" s="103" t="n">
        <v>18</v>
      </c>
      <c r="AN41" s="80"/>
      <c r="AO41" s="100" t="n">
        <v>14.6</v>
      </c>
      <c r="AP41" s="80"/>
      <c r="AQ41" s="83" t="e">
        <f aca="false">SUM(#REF!/#REF!*'[2]Dental &amp; Other Rates'!$B$27)</f>
        <v>#REF!</v>
      </c>
      <c r="AR41" s="104" t="e">
        <f aca="false">SUM(#REF!/#REF!*'[2]Dental &amp; Other Rates'!$B$28)</f>
        <v>#REF!</v>
      </c>
      <c r="AS41" s="80"/>
      <c r="AT41" s="85" t="e">
        <f aca="false">SUM(#REF!/1000*#REF!)</f>
        <v>#REF!</v>
      </c>
      <c r="AU41" s="86" t="e">
        <f aca="false">SUM(AT41*0.5)</f>
        <v>#REF!</v>
      </c>
      <c r="AV41" s="79" t="n">
        <v>0.84</v>
      </c>
      <c r="AW41" s="80"/>
      <c r="AX41" s="80"/>
      <c r="AY41" s="96" t="e">
        <f aca="false">SUM(#REF!/#REF!*'[2]Dental &amp; Other Rates'!$B$39/12)</f>
        <v>#REF!</v>
      </c>
      <c r="AZ41" s="80"/>
      <c r="BA41" s="90" t="n">
        <f aca="false">'[2]Citigroup Rate Chart'!Y41</f>
        <v>225.96</v>
      </c>
      <c r="BB41" s="91" t="n">
        <f aca="false">'[2]Citigroup Rate Chart'!Z41</f>
        <v>228.04</v>
      </c>
      <c r="BC41" s="91" t="n">
        <f aca="false">'[2]Comparison '!BL42</f>
        <v>2988.48</v>
      </c>
      <c r="BD41" s="91" t="n">
        <f aca="false">SUM(BC41-AD41)</f>
        <v>803.680000000001</v>
      </c>
      <c r="BE41" s="76"/>
      <c r="BF41" s="85" t="n">
        <v>143</v>
      </c>
      <c r="BG41" s="98" t="n">
        <v>112</v>
      </c>
      <c r="BH41" s="98" t="n">
        <v>93</v>
      </c>
      <c r="BI41" s="98" t="n">
        <v>123</v>
      </c>
      <c r="BJ41" s="79" t="n">
        <v>131</v>
      </c>
      <c r="BK41" s="80"/>
      <c r="BL41" s="129" t="n">
        <v>53</v>
      </c>
      <c r="BM41" s="103" t="n">
        <v>18</v>
      </c>
      <c r="BN41" s="80"/>
      <c r="BO41" s="100" t="n">
        <v>14.6</v>
      </c>
      <c r="BP41" s="80"/>
      <c r="BQ41" s="129" t="e">
        <f aca="false">SUM((#REF!*10)/#REF!*'[2]Dental &amp; Other Rates'!$B$27)</f>
        <v>#REF!</v>
      </c>
      <c r="BR41" s="103" t="e">
        <f aca="false">SUM((#REF!*10*0.6)/#REF!*'[2]Dental &amp; Other Rates'!$B$28)</f>
        <v>#REF!</v>
      </c>
      <c r="BS41" s="80"/>
      <c r="BT41" s="85" t="e">
        <f aca="false">SUM((#REF!*7)/1000*#REF!)</f>
        <v>#REF!</v>
      </c>
      <c r="BU41" s="86" t="e">
        <f aca="false">SUM(BT41*0.5)</f>
        <v>#REF!</v>
      </c>
      <c r="BV41" s="79" t="n">
        <v>0.84</v>
      </c>
      <c r="BW41" s="80"/>
      <c r="BX41" s="80"/>
      <c r="BY41" s="96" t="e">
        <f aca="false">SUM(#REF!/#REF!*'[2]Dental &amp; Other Rates'!$B$39/12)</f>
        <v>#REF!</v>
      </c>
      <c r="BZ41" s="80"/>
      <c r="CA41" s="90" t="n">
        <f aca="false">'[2]Citigroup Rate Max AD&amp;D Life'!Y41</f>
        <v>241.2</v>
      </c>
      <c r="CB41" s="91" t="n">
        <f aca="false">'[2]Citigroup Rate Max AD&amp;D Life'!Z41</f>
        <v>249.04</v>
      </c>
      <c r="CC41" s="97" t="n">
        <f aca="false">SUM(BD41/A41)</f>
        <v>0.020092</v>
      </c>
    </row>
    <row r="42" customFormat="false" ht="14.25" hidden="false" customHeight="false" outlineLevel="0" collapsed="false">
      <c r="A42" s="12" t="n">
        <v>60000</v>
      </c>
      <c r="B42" s="24" t="s">
        <v>74</v>
      </c>
      <c r="C42" s="76"/>
      <c r="D42" s="85" t="n">
        <v>486.43</v>
      </c>
      <c r="E42" s="98" t="n">
        <v>494.71</v>
      </c>
      <c r="F42" s="98" t="n">
        <v>453.4</v>
      </c>
      <c r="G42" s="79" t="n">
        <v>271.05</v>
      </c>
      <c r="H42" s="80"/>
      <c r="I42" s="129" t="n">
        <v>76.07</v>
      </c>
      <c r="J42" s="80"/>
      <c r="K42" s="100" t="n">
        <v>22.62</v>
      </c>
      <c r="L42" s="80"/>
      <c r="M42" s="94" t="e">
        <f aca="false">SUM(#REF!/#REF!*'[2]Enron Rates'!$B$16)</f>
        <v>#REF!</v>
      </c>
      <c r="N42" s="101" t="e">
        <f aca="false">SUM(#REF!/#REF!*'[2]Enron Rates'!$B$17)</f>
        <v>#REF!</v>
      </c>
      <c r="O42" s="80"/>
      <c r="P42" s="85" t="e">
        <f aca="false">SUM(#REF!/1000*#REF!)</f>
        <v>#REF!</v>
      </c>
      <c r="Q42" s="86" t="e">
        <f aca="false">SUM(P42*0.5)</f>
        <v>#REF!</v>
      </c>
      <c r="R42" s="79" t="n">
        <v>0.42</v>
      </c>
      <c r="S42" s="80"/>
      <c r="T42" s="80"/>
      <c r="U42" s="87" t="n">
        <v>7.82</v>
      </c>
      <c r="V42" s="102" t="n">
        <v>13.56</v>
      </c>
      <c r="W42" s="102" t="n">
        <v>27.62</v>
      </c>
      <c r="X42" s="89" t="n">
        <v>37.02</v>
      </c>
      <c r="Y42" s="80"/>
      <c r="Z42" s="80"/>
      <c r="AA42" s="90" t="n">
        <f aca="false">'[2]Enron Summary'!AA42</f>
        <v>-440.66</v>
      </c>
      <c r="AB42" s="91" t="n">
        <f aca="false">'[2]Enron Summary'!AB42</f>
        <v>185.4</v>
      </c>
      <c r="AC42" s="91" t="n">
        <f aca="false">'[2]Enron Summary'!AC42</f>
        <v>198.04</v>
      </c>
      <c r="AD42" s="91" t="n">
        <f aca="false">'[2]Comparison '!H43</f>
        <v>2358.24</v>
      </c>
      <c r="AE42" s="76"/>
      <c r="AF42" s="85" t="n">
        <v>179</v>
      </c>
      <c r="AG42" s="98" t="n">
        <v>118</v>
      </c>
      <c r="AH42" s="98" t="n">
        <v>118</v>
      </c>
      <c r="AI42" s="98" t="n">
        <v>153</v>
      </c>
      <c r="AJ42" s="79" t="n">
        <v>166</v>
      </c>
      <c r="AK42" s="80"/>
      <c r="AL42" s="129" t="n">
        <v>53</v>
      </c>
      <c r="AM42" s="103" t="n">
        <v>18</v>
      </c>
      <c r="AN42" s="80"/>
      <c r="AO42" s="100" t="n">
        <v>14.6</v>
      </c>
      <c r="AP42" s="80"/>
      <c r="AQ42" s="83" t="e">
        <f aca="false">SUM(#REF!/#REF!*'[2]Dental &amp; Other Rates'!$B$27)</f>
        <v>#REF!</v>
      </c>
      <c r="AR42" s="104" t="e">
        <f aca="false">SUM(#REF!/#REF!*'[2]Dental &amp; Other Rates'!$B$28)</f>
        <v>#REF!</v>
      </c>
      <c r="AS42" s="80"/>
      <c r="AT42" s="85" t="e">
        <f aca="false">SUM(#REF!/1000*#REF!)</f>
        <v>#REF!</v>
      </c>
      <c r="AU42" s="86" t="e">
        <f aca="false">SUM(AT42*0.5)</f>
        <v>#REF!</v>
      </c>
      <c r="AV42" s="79" t="n">
        <v>0.84</v>
      </c>
      <c r="AW42" s="80"/>
      <c r="AX42" s="80"/>
      <c r="AY42" s="96" t="e">
        <f aca="false">SUM(#REF!/#REF!*'[2]Dental &amp; Other Rates'!$B$40/12)</f>
        <v>#REF!</v>
      </c>
      <c r="AZ42" s="80"/>
      <c r="BA42" s="90" t="n">
        <f aca="false">'[2]Citigroup Rate Chart'!Y42</f>
        <v>277.14</v>
      </c>
      <c r="BB42" s="91" t="n">
        <f aca="false">'[2]Citigroup Rate Chart'!Z42</f>
        <v>279.84</v>
      </c>
      <c r="BC42" s="91" t="n">
        <f aca="false">'[2]Comparison '!BL43</f>
        <v>3736.08</v>
      </c>
      <c r="BD42" s="91" t="n">
        <f aca="false">SUM(BC42-AD42)</f>
        <v>1377.84</v>
      </c>
      <c r="BE42" s="76"/>
      <c r="BF42" s="85" t="n">
        <v>179</v>
      </c>
      <c r="BG42" s="98" t="n">
        <v>118</v>
      </c>
      <c r="BH42" s="98" t="n">
        <v>118</v>
      </c>
      <c r="BI42" s="98" t="n">
        <v>153</v>
      </c>
      <c r="BJ42" s="79" t="n">
        <v>166</v>
      </c>
      <c r="BK42" s="80"/>
      <c r="BL42" s="129" t="n">
        <v>53</v>
      </c>
      <c r="BM42" s="103" t="n">
        <v>18</v>
      </c>
      <c r="BN42" s="80"/>
      <c r="BO42" s="100" t="n">
        <v>14.6</v>
      </c>
      <c r="BP42" s="80"/>
      <c r="BQ42" s="129" t="e">
        <f aca="false">SUM((#REF!*10)/#REF!*'[2]Dental &amp; Other Rates'!$B$27)</f>
        <v>#REF!</v>
      </c>
      <c r="BR42" s="103" t="e">
        <f aca="false">SUM((#REF!*10*0.6)/#REF!*'[2]Dental &amp; Other Rates'!$B$28)</f>
        <v>#REF!</v>
      </c>
      <c r="BS42" s="80"/>
      <c r="BT42" s="85" t="e">
        <f aca="false">SUM((#REF!*7)/1000*#REF!)</f>
        <v>#REF!</v>
      </c>
      <c r="BU42" s="86" t="e">
        <f aca="false">SUM(BT42*0.5)</f>
        <v>#REF!</v>
      </c>
      <c r="BV42" s="79" t="n">
        <v>0.84</v>
      </c>
      <c r="BW42" s="80"/>
      <c r="BX42" s="80"/>
      <c r="BY42" s="96" t="e">
        <f aca="false">SUM(#REF!/#REF!*'[2]Dental &amp; Other Rates'!$B$40/12)</f>
        <v>#REF!</v>
      </c>
      <c r="BZ42" s="80"/>
      <c r="CA42" s="90" t="n">
        <f aca="false">'[2]Citigroup Rate Max AD&amp;D Life'!Y42</f>
        <v>300</v>
      </c>
      <c r="CB42" s="91" t="n">
        <f aca="false">'[2]Citigroup Rate Max AD&amp;D Life'!Z42</f>
        <v>311.34</v>
      </c>
      <c r="CC42" s="97" t="n">
        <f aca="false">SUM(BD42/A42)</f>
        <v>0.022964</v>
      </c>
    </row>
    <row r="43" customFormat="false" ht="14.25" hidden="false" customHeight="false" outlineLevel="0" collapsed="false">
      <c r="A43" s="12" t="n">
        <v>80000</v>
      </c>
      <c r="B43" s="24" t="s">
        <v>75</v>
      </c>
      <c r="C43" s="76"/>
      <c r="D43" s="85" t="n">
        <v>486.43</v>
      </c>
      <c r="E43" s="98" t="n">
        <v>494.71</v>
      </c>
      <c r="F43" s="98" t="n">
        <v>453.4</v>
      </c>
      <c r="G43" s="79" t="n">
        <v>271.05</v>
      </c>
      <c r="H43" s="80"/>
      <c r="I43" s="129" t="n">
        <v>76.07</v>
      </c>
      <c r="J43" s="80"/>
      <c r="K43" s="100" t="n">
        <v>22.62</v>
      </c>
      <c r="L43" s="80"/>
      <c r="M43" s="94" t="e">
        <f aca="false">SUM(#REF!/#REF!*'[2]Enron Rates'!$B$16)</f>
        <v>#REF!</v>
      </c>
      <c r="N43" s="101" t="e">
        <f aca="false">SUM(#REF!/#REF!*'[2]Enron Rates'!$B$17)</f>
        <v>#REF!</v>
      </c>
      <c r="O43" s="80"/>
      <c r="P43" s="85" t="e">
        <f aca="false">SUM(#REF!/1000*#REF!)</f>
        <v>#REF!</v>
      </c>
      <c r="Q43" s="86" t="e">
        <f aca="false">SUM(P43*0.5)</f>
        <v>#REF!</v>
      </c>
      <c r="R43" s="79" t="n">
        <v>0.42</v>
      </c>
      <c r="S43" s="80"/>
      <c r="T43" s="80"/>
      <c r="U43" s="87" t="n">
        <v>7.82</v>
      </c>
      <c r="V43" s="102" t="n">
        <v>13.56</v>
      </c>
      <c r="W43" s="102" t="n">
        <v>27.62</v>
      </c>
      <c r="X43" s="89" t="n">
        <v>37.02</v>
      </c>
      <c r="Y43" s="80"/>
      <c r="Z43" s="80"/>
      <c r="AA43" s="90" t="n">
        <f aca="false">'[2]Enron Summary'!AA43</f>
        <v>-440.66</v>
      </c>
      <c r="AB43" s="91" t="n">
        <f aca="false">'[2]Enron Summary'!AB43</f>
        <v>187.08</v>
      </c>
      <c r="AC43" s="91" t="n">
        <f aca="false">'[2]Enron Summary'!AC43</f>
        <v>200.66</v>
      </c>
      <c r="AD43" s="91" t="n">
        <f aca="false">'[2]Comparison '!H44</f>
        <v>2531.68</v>
      </c>
      <c r="AE43" s="76"/>
      <c r="AF43" s="85" t="n">
        <v>215</v>
      </c>
      <c r="AG43" s="98" t="n">
        <v>142</v>
      </c>
      <c r="AH43" s="98" t="n">
        <v>142</v>
      </c>
      <c r="AI43" s="98" t="n">
        <v>186</v>
      </c>
      <c r="AJ43" s="79" t="n">
        <v>200</v>
      </c>
      <c r="AK43" s="80"/>
      <c r="AL43" s="129" t="n">
        <v>53</v>
      </c>
      <c r="AM43" s="103" t="n">
        <v>18</v>
      </c>
      <c r="AN43" s="80"/>
      <c r="AO43" s="100" t="n">
        <v>14.6</v>
      </c>
      <c r="AP43" s="80"/>
      <c r="AQ43" s="83" t="e">
        <f aca="false">SUM(#REF!/#REF!*'[2]Dental &amp; Other Rates'!$B$27)</f>
        <v>#REF!</v>
      </c>
      <c r="AR43" s="104" t="e">
        <f aca="false">SUM(#REF!/#REF!*'[2]Dental &amp; Other Rates'!$B$28)</f>
        <v>#REF!</v>
      </c>
      <c r="AS43" s="80"/>
      <c r="AT43" s="85" t="e">
        <f aca="false">SUM(#REF!/1000*#REF!)</f>
        <v>#REF!</v>
      </c>
      <c r="AU43" s="86" t="e">
        <f aca="false">SUM(AT43*0.5)</f>
        <v>#REF!</v>
      </c>
      <c r="AV43" s="79" t="n">
        <v>0.84</v>
      </c>
      <c r="AW43" s="80"/>
      <c r="AX43" s="80"/>
      <c r="AY43" s="96" t="e">
        <f aca="false">SUM(#REF!/#REF!*'[2]Dental &amp; Other Rates'!$B$40/12)</f>
        <v>#REF!</v>
      </c>
      <c r="AZ43" s="80"/>
      <c r="BA43" s="90" t="n">
        <f aca="false">'[2]Citigroup Rate Chart'!Y43</f>
        <v>323.32</v>
      </c>
      <c r="BB43" s="91" t="n">
        <f aca="false">'[2]Citigroup Rate Chart'!Z43</f>
        <v>326.64</v>
      </c>
      <c r="BC43" s="91" t="n">
        <f aca="false">'[2]Comparison '!BL44</f>
        <v>4423.68</v>
      </c>
      <c r="BD43" s="91" t="n">
        <f aca="false">SUM(BC43-AD43)</f>
        <v>1892</v>
      </c>
      <c r="BE43" s="76"/>
      <c r="BF43" s="85" t="n">
        <v>215</v>
      </c>
      <c r="BG43" s="98" t="n">
        <v>142</v>
      </c>
      <c r="BH43" s="98" t="n">
        <v>142</v>
      </c>
      <c r="BI43" s="98" t="n">
        <v>186</v>
      </c>
      <c r="BJ43" s="79" t="n">
        <v>200</v>
      </c>
      <c r="BK43" s="80"/>
      <c r="BL43" s="129" t="n">
        <v>53</v>
      </c>
      <c r="BM43" s="103" t="n">
        <v>18</v>
      </c>
      <c r="BN43" s="80"/>
      <c r="BO43" s="100" t="n">
        <v>14.6</v>
      </c>
      <c r="BP43" s="80"/>
      <c r="BQ43" s="129" t="e">
        <f aca="false">SUM((#REF!*10)/#REF!*'[2]Dental &amp; Other Rates'!$B$27)</f>
        <v>#REF!</v>
      </c>
      <c r="BR43" s="103" t="e">
        <f aca="false">SUM((#REF!*10*0.6)/#REF!*'[2]Dental &amp; Other Rates'!$B$28)</f>
        <v>#REF!</v>
      </c>
      <c r="BS43" s="80"/>
      <c r="BT43" s="85" t="e">
        <f aca="false">SUM((#REF!*7)/1000*#REF!)</f>
        <v>#REF!</v>
      </c>
      <c r="BU43" s="86" t="e">
        <f aca="false">SUM(BT43*0.5)</f>
        <v>#REF!</v>
      </c>
      <c r="BV43" s="79" t="n">
        <v>0.84</v>
      </c>
      <c r="BW43" s="80"/>
      <c r="BX43" s="80"/>
      <c r="BY43" s="96" t="e">
        <f aca="false">SUM(#REF!/#REF!*'[2]Dental &amp; Other Rates'!$B$40/12)</f>
        <v>#REF!</v>
      </c>
      <c r="BZ43" s="80"/>
      <c r="CA43" s="90" t="n">
        <f aca="false">'[2]Citigroup Rate Max AD&amp;D Life'!Y43</f>
        <v>353.8</v>
      </c>
      <c r="CB43" s="91" t="n">
        <f aca="false">'[2]Citigroup Rate Max AD&amp;D Life'!Z43</f>
        <v>368.64</v>
      </c>
      <c r="CC43" s="97" t="n">
        <f aca="false">SUM(BD43/A43)</f>
        <v>0.02365</v>
      </c>
    </row>
    <row r="44" customFormat="false" ht="14.25" hidden="false" customHeight="false" outlineLevel="0" collapsed="false">
      <c r="A44" s="12" t="n">
        <v>100000</v>
      </c>
      <c r="B44" s="24" t="s">
        <v>76</v>
      </c>
      <c r="C44" s="76"/>
      <c r="D44" s="85" t="n">
        <v>486.43</v>
      </c>
      <c r="E44" s="98" t="n">
        <v>494.71</v>
      </c>
      <c r="F44" s="98" t="n">
        <v>453.4</v>
      </c>
      <c r="G44" s="79" t="n">
        <v>271.05</v>
      </c>
      <c r="H44" s="80"/>
      <c r="I44" s="129" t="n">
        <v>76.07</v>
      </c>
      <c r="J44" s="80"/>
      <c r="K44" s="100" t="n">
        <v>22.62</v>
      </c>
      <c r="L44" s="80"/>
      <c r="M44" s="94" t="e">
        <f aca="false">SUM(#REF!/#REF!*'[2]Enron Rates'!$B$16)</f>
        <v>#REF!</v>
      </c>
      <c r="N44" s="101" t="e">
        <f aca="false">SUM(#REF!/#REF!*'[2]Enron Rates'!$B$17)</f>
        <v>#REF!</v>
      </c>
      <c r="O44" s="80"/>
      <c r="P44" s="85" t="e">
        <f aca="false">SUM(#REF!/1000*#REF!)</f>
        <v>#REF!</v>
      </c>
      <c r="Q44" s="86" t="e">
        <f aca="false">SUM(P44*0.5)</f>
        <v>#REF!</v>
      </c>
      <c r="R44" s="79" t="n">
        <v>0.42</v>
      </c>
      <c r="S44" s="80"/>
      <c r="T44" s="80"/>
      <c r="U44" s="87" t="n">
        <v>7.82</v>
      </c>
      <c r="V44" s="102" t="n">
        <v>13.56</v>
      </c>
      <c r="W44" s="102" t="n">
        <v>27.62</v>
      </c>
      <c r="X44" s="89" t="n">
        <v>37.02</v>
      </c>
      <c r="Y44" s="80"/>
      <c r="Z44" s="80"/>
      <c r="AA44" s="90" t="n">
        <f aca="false">'[2]Enron Summary'!AA44</f>
        <v>-440.66</v>
      </c>
      <c r="AB44" s="91" t="n">
        <f aca="false">'[2]Enron Summary'!AB44</f>
        <v>188.76</v>
      </c>
      <c r="AC44" s="91" t="n">
        <f aca="false">'[2]Enron Summary'!AC44</f>
        <v>203.28</v>
      </c>
      <c r="AD44" s="91" t="n">
        <f aca="false">'[2]Comparison '!H45</f>
        <v>2705.12</v>
      </c>
      <c r="AE44" s="76"/>
      <c r="AF44" s="85" t="n">
        <v>252</v>
      </c>
      <c r="AG44" s="98" t="n">
        <v>167</v>
      </c>
      <c r="AH44" s="98" t="n">
        <v>172</v>
      </c>
      <c r="AI44" s="98" t="n">
        <v>216</v>
      </c>
      <c r="AJ44" s="79" t="n">
        <v>234</v>
      </c>
      <c r="AK44" s="80"/>
      <c r="AL44" s="129" t="n">
        <v>53</v>
      </c>
      <c r="AM44" s="103" t="n">
        <v>18</v>
      </c>
      <c r="AN44" s="80"/>
      <c r="AO44" s="100" t="n">
        <v>14.6</v>
      </c>
      <c r="AP44" s="80"/>
      <c r="AQ44" s="83" t="e">
        <f aca="false">SUM(#REF!/#REF!*'[2]Dental &amp; Other Rates'!$B$27)</f>
        <v>#REF!</v>
      </c>
      <c r="AR44" s="104" t="e">
        <f aca="false">SUM(#REF!/#REF!*'[2]Dental &amp; Other Rates'!$B$28)</f>
        <v>#REF!</v>
      </c>
      <c r="AS44" s="80"/>
      <c r="AT44" s="85" t="e">
        <f aca="false">SUM(#REF!/1000*#REF!)</f>
        <v>#REF!</v>
      </c>
      <c r="AU44" s="86" t="e">
        <f aca="false">SUM(AT44*0.5)</f>
        <v>#REF!</v>
      </c>
      <c r="AV44" s="79" t="n">
        <v>0.84</v>
      </c>
      <c r="AW44" s="80"/>
      <c r="AX44" s="80"/>
      <c r="AY44" s="96" t="e">
        <f aca="false">SUM(#REF!/#REF!*'[2]Dental &amp; Other Rates'!$B$40/12)</f>
        <v>#REF!</v>
      </c>
      <c r="AZ44" s="80"/>
      <c r="BA44" s="90" t="n">
        <f aca="false">'[2]Citigroup Rate Chart'!Y44</f>
        <v>370.5</v>
      </c>
      <c r="BB44" s="91" t="n">
        <f aca="false">'[2]Citigroup Rate Chart'!Z44</f>
        <v>374.44</v>
      </c>
      <c r="BC44" s="91" t="n">
        <f aca="false">'[2]Comparison '!BL45</f>
        <v>5123.28</v>
      </c>
      <c r="BD44" s="91" t="n">
        <f aca="false">SUM(BC44-AD44)</f>
        <v>2418.16</v>
      </c>
      <c r="BE44" s="76"/>
      <c r="BF44" s="85" t="n">
        <v>252</v>
      </c>
      <c r="BG44" s="98" t="n">
        <v>167</v>
      </c>
      <c r="BH44" s="98" t="n">
        <v>172</v>
      </c>
      <c r="BI44" s="98" t="n">
        <v>216</v>
      </c>
      <c r="BJ44" s="79" t="n">
        <v>234</v>
      </c>
      <c r="BK44" s="80"/>
      <c r="BL44" s="129" t="n">
        <v>53</v>
      </c>
      <c r="BM44" s="103" t="n">
        <v>18</v>
      </c>
      <c r="BN44" s="80"/>
      <c r="BO44" s="100" t="n">
        <v>14.6</v>
      </c>
      <c r="BP44" s="80"/>
      <c r="BQ44" s="129" t="e">
        <f aca="false">SUM((#REF!*10)/#REF!*'[2]Dental &amp; Other Rates'!$B$27)</f>
        <v>#REF!</v>
      </c>
      <c r="BR44" s="103" t="e">
        <f aca="false">SUM((#REF!*10*0.6)/#REF!*'[2]Dental &amp; Other Rates'!$B$28)</f>
        <v>#REF!</v>
      </c>
      <c r="BS44" s="80"/>
      <c r="BT44" s="85" t="e">
        <f aca="false">SUM((#REF!*7)/1000*#REF!)</f>
        <v>#REF!</v>
      </c>
      <c r="BU44" s="86" t="e">
        <f aca="false">SUM(BT44*0.5)</f>
        <v>#REF!</v>
      </c>
      <c r="BV44" s="79" t="n">
        <v>0.84</v>
      </c>
      <c r="BW44" s="80"/>
      <c r="BX44" s="80"/>
      <c r="BY44" s="96" t="e">
        <f aca="false">SUM(#REF!/#REF!*'[2]Dental &amp; Other Rates'!$B$40/12)</f>
        <v>#REF!</v>
      </c>
      <c r="BZ44" s="80"/>
      <c r="CA44" s="90" t="n">
        <f aca="false">'[2]Citigroup Rate Max AD&amp;D Life'!Y44</f>
        <v>408.6</v>
      </c>
      <c r="CB44" s="91" t="n">
        <f aca="false">'[2]Citigroup Rate Max AD&amp;D Life'!Z44</f>
        <v>426.94</v>
      </c>
      <c r="CC44" s="97" t="n">
        <f aca="false">SUM(BD44/A44)</f>
        <v>0.0241816</v>
      </c>
    </row>
    <row r="45" customFormat="false" ht="14.25" hidden="false" customHeight="false" outlineLevel="0" collapsed="false">
      <c r="A45" s="12" t="n">
        <v>150000</v>
      </c>
      <c r="B45" s="24" t="s">
        <v>77</v>
      </c>
      <c r="C45" s="76"/>
      <c r="D45" s="85" t="n">
        <v>486.43</v>
      </c>
      <c r="E45" s="98" t="n">
        <v>494.71</v>
      </c>
      <c r="F45" s="98" t="n">
        <v>453.4</v>
      </c>
      <c r="G45" s="79" t="n">
        <v>271.05</v>
      </c>
      <c r="H45" s="80"/>
      <c r="I45" s="129" t="n">
        <v>76.07</v>
      </c>
      <c r="J45" s="80"/>
      <c r="K45" s="100" t="n">
        <v>22.62</v>
      </c>
      <c r="L45" s="80"/>
      <c r="M45" s="94" t="e">
        <f aca="false">SUM(#REF!/#REF!*'[2]Enron Rates'!$B$16)</f>
        <v>#REF!</v>
      </c>
      <c r="N45" s="101" t="e">
        <f aca="false">SUM(#REF!/#REF!*'[2]Enron Rates'!$B$17)</f>
        <v>#REF!</v>
      </c>
      <c r="O45" s="80"/>
      <c r="P45" s="85" t="e">
        <f aca="false">SUM(#REF!/1000*#REF!)</f>
        <v>#REF!</v>
      </c>
      <c r="Q45" s="86" t="e">
        <f aca="false">SUM(P45*0.5)</f>
        <v>#REF!</v>
      </c>
      <c r="R45" s="79" t="n">
        <v>0.42</v>
      </c>
      <c r="S45" s="80"/>
      <c r="T45" s="80"/>
      <c r="U45" s="87" t="n">
        <v>7.82</v>
      </c>
      <c r="V45" s="102" t="n">
        <v>13.56</v>
      </c>
      <c r="W45" s="102" t="n">
        <v>27.62</v>
      </c>
      <c r="X45" s="89" t="n">
        <v>37.02</v>
      </c>
      <c r="Y45" s="80"/>
      <c r="Z45" s="80"/>
      <c r="AA45" s="90" t="n">
        <f aca="false">'[2]Enron Summary'!AA45</f>
        <v>-440.66</v>
      </c>
      <c r="AB45" s="91" t="n">
        <f aca="false">'[2]Enron Summary'!AB45</f>
        <v>192.96</v>
      </c>
      <c r="AC45" s="91" t="n">
        <f aca="false">'[2]Enron Summary'!AC45</f>
        <v>209.83</v>
      </c>
      <c r="AD45" s="91" t="n">
        <f aca="false">'[2]Comparison '!H46</f>
        <v>3138.72</v>
      </c>
      <c r="AE45" s="76"/>
      <c r="AF45" s="85" t="n">
        <v>320</v>
      </c>
      <c r="AG45" s="98" t="n">
        <v>230</v>
      </c>
      <c r="AH45" s="98" t="n">
        <v>235</v>
      </c>
      <c r="AI45" s="98" t="n">
        <v>291</v>
      </c>
      <c r="AJ45" s="79" t="n">
        <v>312</v>
      </c>
      <c r="AK45" s="80"/>
      <c r="AL45" s="129" t="n">
        <v>53</v>
      </c>
      <c r="AM45" s="103" t="n">
        <v>18</v>
      </c>
      <c r="AN45" s="80"/>
      <c r="AO45" s="100" t="n">
        <v>14.6</v>
      </c>
      <c r="AP45" s="80"/>
      <c r="AQ45" s="83" t="e">
        <f aca="false">SUM(#REF!/#REF!*'[2]Dental &amp; Other Rates'!$B$27)</f>
        <v>#REF!</v>
      </c>
      <c r="AR45" s="104" t="e">
        <f aca="false">SUM(#REF!/#REF!*'[2]Dental &amp; Other Rates'!$B$28)</f>
        <v>#REF!</v>
      </c>
      <c r="AS45" s="80"/>
      <c r="AT45" s="85" t="e">
        <f aca="false">SUM(#REF!/1000*#REF!)</f>
        <v>#REF!</v>
      </c>
      <c r="AU45" s="86" t="e">
        <f aca="false">SUM(AT45*0.5)</f>
        <v>#REF!</v>
      </c>
      <c r="AV45" s="79" t="n">
        <v>0.84</v>
      </c>
      <c r="AW45" s="80"/>
      <c r="AX45" s="80"/>
      <c r="AY45" s="96" t="e">
        <f aca="false">SUM(#REF!/#REF!*'[2]Dental &amp; Other Rates'!$B$41/12)</f>
        <v>#REF!</v>
      </c>
      <c r="AZ45" s="80"/>
      <c r="BA45" s="90" t="n">
        <f aca="false">'[2]Citigroup Rate Chart'!Y45</f>
        <v>501.45</v>
      </c>
      <c r="BB45" s="91" t="n">
        <f aca="false">'[2]Citigroup Rate Chart'!Z45</f>
        <v>506.94</v>
      </c>
      <c r="BC45" s="91" t="n">
        <f aca="false">'[2]Comparison '!BL46</f>
        <v>7028.28</v>
      </c>
      <c r="BD45" s="91" t="n">
        <f aca="false">SUM(BC45-AD45)</f>
        <v>3889.56</v>
      </c>
      <c r="BE45" s="76"/>
      <c r="BF45" s="85" t="n">
        <v>320</v>
      </c>
      <c r="BG45" s="98" t="n">
        <v>230</v>
      </c>
      <c r="BH45" s="98" t="n">
        <v>235</v>
      </c>
      <c r="BI45" s="98" t="n">
        <v>291</v>
      </c>
      <c r="BJ45" s="79" t="n">
        <v>312</v>
      </c>
      <c r="BK45" s="80"/>
      <c r="BL45" s="129" t="n">
        <v>53</v>
      </c>
      <c r="BM45" s="103" t="n">
        <v>18</v>
      </c>
      <c r="BN45" s="80"/>
      <c r="BO45" s="100" t="n">
        <v>14.6</v>
      </c>
      <c r="BP45" s="80"/>
      <c r="BQ45" s="129" t="e">
        <f aca="false">SUM((#REF!*10)/#REF!*'[2]Dental &amp; Other Rates'!$B$27)</f>
        <v>#REF!</v>
      </c>
      <c r="BR45" s="103" t="e">
        <f aca="false">SUM((#REF!*10*0.6)/#REF!*'[2]Dental &amp; Other Rates'!$B$28)</f>
        <v>#REF!</v>
      </c>
      <c r="BS45" s="80"/>
      <c r="BT45" s="85" t="e">
        <f aca="false">SUM((#REF!*7)/1000*#REF!)</f>
        <v>#REF!</v>
      </c>
      <c r="BU45" s="86" t="e">
        <f aca="false">SUM(BT45*0.5)</f>
        <v>#REF!</v>
      </c>
      <c r="BV45" s="79" t="n">
        <v>0.84</v>
      </c>
      <c r="BW45" s="80"/>
      <c r="BX45" s="80"/>
      <c r="BY45" s="96" t="e">
        <f aca="false">SUM(#REF!/#REF!*'[2]Dental &amp; Other Rates'!$B$41/12)</f>
        <v>#REF!</v>
      </c>
      <c r="BZ45" s="80"/>
      <c r="CA45" s="90" t="n">
        <f aca="false">'[2]Citigroup Rate Max AD&amp;D Life'!Y45</f>
        <v>558.6</v>
      </c>
      <c r="CB45" s="91" t="n">
        <f aca="false">'[2]Citigroup Rate Max AD&amp;D Life'!Z45</f>
        <v>585.69</v>
      </c>
      <c r="CC45" s="97" t="n">
        <f aca="false">SUM(BD45/A45)</f>
        <v>0.0259304</v>
      </c>
    </row>
    <row r="46" customFormat="false" ht="14.25" hidden="false" customHeight="false" outlineLevel="0" collapsed="false">
      <c r="A46" s="12" t="n">
        <v>200000</v>
      </c>
      <c r="B46" s="24" t="s">
        <v>78</v>
      </c>
      <c r="C46" s="76"/>
      <c r="D46" s="85" t="n">
        <v>486.43</v>
      </c>
      <c r="E46" s="98" t="n">
        <v>494.71</v>
      </c>
      <c r="F46" s="98" t="n">
        <v>453.4</v>
      </c>
      <c r="G46" s="79" t="n">
        <v>271.05</v>
      </c>
      <c r="H46" s="80"/>
      <c r="I46" s="129" t="n">
        <v>76.07</v>
      </c>
      <c r="J46" s="80"/>
      <c r="K46" s="100" t="n">
        <v>22.62</v>
      </c>
      <c r="L46" s="80"/>
      <c r="M46" s="94" t="e">
        <f aca="false">SUM(#REF!/#REF!*'[2]Enron Rates'!$B$16)</f>
        <v>#REF!</v>
      </c>
      <c r="N46" s="101" t="e">
        <f aca="false">SUM(#REF!/#REF!*'[2]Enron Rates'!$B$17)</f>
        <v>#REF!</v>
      </c>
      <c r="O46" s="80"/>
      <c r="P46" s="85" t="e">
        <f aca="false">SUM(#REF!/1000*#REF!)</f>
        <v>#REF!</v>
      </c>
      <c r="Q46" s="86" t="e">
        <f aca="false">SUM(P46*0.5)</f>
        <v>#REF!</v>
      </c>
      <c r="R46" s="79" t="n">
        <v>0.42</v>
      </c>
      <c r="S46" s="80"/>
      <c r="T46" s="80"/>
      <c r="U46" s="87" t="n">
        <v>7.82</v>
      </c>
      <c r="V46" s="102" t="n">
        <v>13.56</v>
      </c>
      <c r="W46" s="102" t="n">
        <v>27.62</v>
      </c>
      <c r="X46" s="89" t="n">
        <v>37.02</v>
      </c>
      <c r="Y46" s="80"/>
      <c r="Z46" s="80"/>
      <c r="AA46" s="90" t="n">
        <f aca="false">'[2]Enron Summary'!AA46</f>
        <v>-440.66</v>
      </c>
      <c r="AB46" s="91" t="n">
        <f aca="false">'[2]Enron Summary'!AB46</f>
        <v>197.16</v>
      </c>
      <c r="AC46" s="91" t="n">
        <f aca="false">'[2]Enron Summary'!AC46</f>
        <v>216.38</v>
      </c>
      <c r="AD46" s="91" t="n">
        <f aca="false">'[2]Comparison '!H47</f>
        <v>3572.32</v>
      </c>
      <c r="AE46" s="76"/>
      <c r="AF46" s="85" t="n">
        <v>346</v>
      </c>
      <c r="AG46" s="98" t="n">
        <v>242</v>
      </c>
      <c r="AH46" s="98" t="n">
        <v>247</v>
      </c>
      <c r="AI46" s="98" t="n">
        <v>306</v>
      </c>
      <c r="AJ46" s="79" t="n">
        <v>328</v>
      </c>
      <c r="AK46" s="80"/>
      <c r="AL46" s="129" t="n">
        <v>53</v>
      </c>
      <c r="AM46" s="103" t="n">
        <v>18</v>
      </c>
      <c r="AN46" s="80"/>
      <c r="AO46" s="100" t="n">
        <v>14.6</v>
      </c>
      <c r="AP46" s="80"/>
      <c r="AQ46" s="83" t="e">
        <f aca="false">SUM(#REF!/#REF!*'[2]Dental &amp; Other Rates'!$B$27)</f>
        <v>#REF!</v>
      </c>
      <c r="AR46" s="104" t="e">
        <f aca="false">SUM(#REF!/#REF!*'[2]Dental &amp; Other Rates'!$B$28)</f>
        <v>#REF!</v>
      </c>
      <c r="AS46" s="80"/>
      <c r="AT46" s="85" t="e">
        <f aca="false">SUM(#REF!/1000*#REF!)</f>
        <v>#REF!</v>
      </c>
      <c r="AU46" s="86" t="e">
        <f aca="false">SUM(AT46*0.5)</f>
        <v>#REF!</v>
      </c>
      <c r="AV46" s="79" t="n">
        <v>0.84</v>
      </c>
      <c r="AW46" s="80"/>
      <c r="AX46" s="80"/>
      <c r="AY46" s="96" t="e">
        <f aca="false">SUM(#REF!/#REF!*'[2]Dental &amp; Other Rates'!$B$41/12)</f>
        <v>#REF!</v>
      </c>
      <c r="AZ46" s="80"/>
      <c r="BA46" s="90" t="n">
        <f aca="false">'[2]Citigroup Rate Chart'!Y46</f>
        <v>565.4</v>
      </c>
      <c r="BB46" s="91" t="n">
        <f aca="false">'[2]Citigroup Rate Chart'!Z46</f>
        <v>572.44</v>
      </c>
      <c r="BC46" s="91" t="n">
        <f aca="false">'[2]Comparison '!BL47</f>
        <v>8075.28</v>
      </c>
      <c r="BD46" s="91" t="n">
        <f aca="false">SUM(BC46-AD46)</f>
        <v>4502.96</v>
      </c>
      <c r="BE46" s="76"/>
      <c r="BF46" s="85" t="n">
        <v>346</v>
      </c>
      <c r="BG46" s="98" t="n">
        <v>242</v>
      </c>
      <c r="BH46" s="98" t="n">
        <v>247</v>
      </c>
      <c r="BI46" s="98" t="n">
        <v>306</v>
      </c>
      <c r="BJ46" s="79" t="n">
        <v>328</v>
      </c>
      <c r="BK46" s="80"/>
      <c r="BL46" s="129" t="n">
        <v>53</v>
      </c>
      <c r="BM46" s="103" t="n">
        <v>18</v>
      </c>
      <c r="BN46" s="80"/>
      <c r="BO46" s="100" t="n">
        <v>14.6</v>
      </c>
      <c r="BP46" s="80"/>
      <c r="BQ46" s="129" t="n">
        <v>13.5</v>
      </c>
      <c r="BR46" s="103" t="n">
        <v>13.5</v>
      </c>
      <c r="BS46" s="80"/>
      <c r="BT46" s="85" t="e">
        <f aca="false">SUM((#REF!*7)/1000*#REF!)</f>
        <v>#REF!</v>
      </c>
      <c r="BU46" s="86" t="e">
        <f aca="false">SUM(BT46*0.5)</f>
        <v>#REF!</v>
      </c>
      <c r="BV46" s="79" t="n">
        <v>0.84</v>
      </c>
      <c r="BW46" s="80"/>
      <c r="BX46" s="80"/>
      <c r="BY46" s="96" t="e">
        <f aca="false">SUM(#REF!/#REF!*'[2]Dental &amp; Other Rates'!$B$41/12)</f>
        <v>#REF!</v>
      </c>
      <c r="BZ46" s="80"/>
      <c r="CA46" s="90" t="n">
        <f aca="false">'[2]Citigroup Rate Max AD&amp;D Life'!Y46</f>
        <v>637.1</v>
      </c>
      <c r="CB46" s="91" t="n">
        <f aca="false">'[2]Citigroup Rate Max AD&amp;D Life'!Z46</f>
        <v>672.94</v>
      </c>
      <c r="CC46" s="97" t="n">
        <f aca="false">SUM(BD46/A46)</f>
        <v>0.0225148</v>
      </c>
    </row>
    <row r="47" customFormat="false" ht="14.25" hidden="false" customHeight="false" outlineLevel="0" collapsed="false">
      <c r="A47" s="12" t="n">
        <v>300000</v>
      </c>
      <c r="B47" s="24" t="s">
        <v>79</v>
      </c>
      <c r="C47" s="76"/>
      <c r="D47" s="85" t="n">
        <v>486.43</v>
      </c>
      <c r="E47" s="98" t="n">
        <v>494.71</v>
      </c>
      <c r="F47" s="98" t="n">
        <v>453.4</v>
      </c>
      <c r="G47" s="79" t="n">
        <v>271.05</v>
      </c>
      <c r="H47" s="80"/>
      <c r="I47" s="129" t="n">
        <v>76.07</v>
      </c>
      <c r="J47" s="80"/>
      <c r="K47" s="100" t="n">
        <v>22.62</v>
      </c>
      <c r="L47" s="80"/>
      <c r="M47" s="94" t="e">
        <f aca="false">SUM(#REF!/#REF!*'[2]Enron Rates'!$B$16)</f>
        <v>#REF!</v>
      </c>
      <c r="N47" s="101" t="e">
        <f aca="false">SUM(#REF!/#REF!*'[2]Enron Rates'!$B$17)</f>
        <v>#REF!</v>
      </c>
      <c r="O47" s="80"/>
      <c r="P47" s="85" t="e">
        <f aca="false">SUM(#REF!/1000*#REF!)</f>
        <v>#REF!</v>
      </c>
      <c r="Q47" s="86" t="e">
        <f aca="false">SUM(P47*0.5)</f>
        <v>#REF!</v>
      </c>
      <c r="R47" s="79" t="n">
        <v>0.42</v>
      </c>
      <c r="S47" s="80"/>
      <c r="T47" s="80"/>
      <c r="U47" s="87" t="n">
        <v>7.82</v>
      </c>
      <c r="V47" s="102" t="n">
        <v>13.56</v>
      </c>
      <c r="W47" s="102" t="n">
        <v>27.62</v>
      </c>
      <c r="X47" s="89" t="n">
        <v>37.02</v>
      </c>
      <c r="Y47" s="80"/>
      <c r="Z47" s="80"/>
      <c r="AA47" s="90" t="n">
        <f aca="false">'[2]Enron Summary'!AA47</f>
        <v>-440.66</v>
      </c>
      <c r="AB47" s="91" t="n">
        <f aca="false">'[2]Enron Summary'!AB47</f>
        <v>205.56</v>
      </c>
      <c r="AC47" s="91" t="n">
        <f aca="false">'[2]Enron Summary'!AC47</f>
        <v>229.48</v>
      </c>
      <c r="AD47" s="91" t="n">
        <f aca="false">'[2]Comparison '!H48</f>
        <v>4439.52</v>
      </c>
      <c r="AE47" s="76"/>
      <c r="AF47" s="85" t="n">
        <v>362</v>
      </c>
      <c r="AG47" s="98" t="n">
        <v>253</v>
      </c>
      <c r="AH47" s="98" t="n">
        <v>259</v>
      </c>
      <c r="AI47" s="98" t="n">
        <v>320</v>
      </c>
      <c r="AJ47" s="79" t="n">
        <v>343</v>
      </c>
      <c r="AK47" s="80"/>
      <c r="AL47" s="129" t="n">
        <v>53</v>
      </c>
      <c r="AM47" s="103" t="n">
        <v>18</v>
      </c>
      <c r="AN47" s="80"/>
      <c r="AO47" s="100" t="n">
        <v>14.6</v>
      </c>
      <c r="AP47" s="80"/>
      <c r="AQ47" s="83" t="e">
        <f aca="false">SUM(#REF!/#REF!*'[2]Dental &amp; Other Rates'!$B$27)</f>
        <v>#REF!</v>
      </c>
      <c r="AR47" s="104" t="e">
        <f aca="false">SUM(#REF!/#REF!*'[2]Dental &amp; Other Rates'!$B$28)</f>
        <v>#REF!</v>
      </c>
      <c r="AS47" s="80"/>
      <c r="AT47" s="85" t="e">
        <f aca="false">SUM(#REF!/1000*#REF!)</f>
        <v>#REF!</v>
      </c>
      <c r="AU47" s="86" t="e">
        <f aca="false">SUM(AT47*0.5)</f>
        <v>#REF!</v>
      </c>
      <c r="AV47" s="79" t="n">
        <v>0.84</v>
      </c>
      <c r="AW47" s="80"/>
      <c r="AX47" s="80"/>
      <c r="AY47" s="96" t="e">
        <f aca="false">SUM(#REF!/#REF!*'[2]Dental &amp; Other Rates'!$B$42/12)</f>
        <v>#REF!</v>
      </c>
      <c r="AZ47" s="80"/>
      <c r="BA47" s="90" t="n">
        <f aca="false">'[2]Citigroup Rate Chart'!Y47</f>
        <v>682.3</v>
      </c>
      <c r="BB47" s="91" t="n">
        <f aca="false">'[2]Citigroup Rate Chart'!Z47</f>
        <v>692.44</v>
      </c>
      <c r="BC47" s="91" t="n">
        <f aca="false">'[2]Comparison '!BL48</f>
        <v>10037.28</v>
      </c>
      <c r="BD47" s="91" t="n">
        <f aca="false">SUM(BC47-AD47)</f>
        <v>5597.76</v>
      </c>
      <c r="BE47" s="76"/>
      <c r="BF47" s="85" t="n">
        <v>362</v>
      </c>
      <c r="BG47" s="98" t="n">
        <v>253</v>
      </c>
      <c r="BH47" s="98" t="n">
        <v>259</v>
      </c>
      <c r="BI47" s="98" t="n">
        <v>320</v>
      </c>
      <c r="BJ47" s="79" t="n">
        <v>343</v>
      </c>
      <c r="BK47" s="80"/>
      <c r="BL47" s="129" t="n">
        <v>53</v>
      </c>
      <c r="BM47" s="103" t="n">
        <v>18</v>
      </c>
      <c r="BN47" s="80"/>
      <c r="BO47" s="100" t="n">
        <v>14.6</v>
      </c>
      <c r="BP47" s="80"/>
      <c r="BQ47" s="129" t="n">
        <v>13.5</v>
      </c>
      <c r="BR47" s="103" t="n">
        <v>13.5</v>
      </c>
      <c r="BS47" s="80"/>
      <c r="BT47" s="85" t="e">
        <f aca="false">SUM((#REF!*7)/1000*#REF!)</f>
        <v>#REF!</v>
      </c>
      <c r="BU47" s="86" t="e">
        <f aca="false">SUM(BT47*0.5)</f>
        <v>#REF!</v>
      </c>
      <c r="BV47" s="79" t="n">
        <v>0.84</v>
      </c>
      <c r="BW47" s="80"/>
      <c r="BX47" s="80"/>
      <c r="BY47" s="96" t="e">
        <f aca="false">SUM(#REF!/#REF!*'[2]Dental &amp; Other Rates'!$B$42/12)</f>
        <v>#REF!</v>
      </c>
      <c r="BZ47" s="80"/>
      <c r="CA47" s="90" t="n">
        <f aca="false">'[2]Citigroup Rate Max AD&amp;D Life'!Y47</f>
        <v>783.1</v>
      </c>
      <c r="CB47" s="91" t="n">
        <f aca="false">'[2]Citigroup Rate Max AD&amp;D Life'!Z47</f>
        <v>836.44</v>
      </c>
      <c r="CC47" s="97" t="n">
        <f aca="false">SUM(BD47/A47)</f>
        <v>0.0186592</v>
      </c>
    </row>
    <row r="48" customFormat="false" ht="14.25" hidden="false" customHeight="false" outlineLevel="0" collapsed="false">
      <c r="A48" s="12" t="n">
        <v>500000</v>
      </c>
      <c r="B48" s="24" t="s">
        <v>80</v>
      </c>
      <c r="C48" s="76"/>
      <c r="D48" s="111" t="n">
        <v>486.43</v>
      </c>
      <c r="E48" s="112" t="n">
        <v>494.71</v>
      </c>
      <c r="F48" s="112" t="n">
        <v>453.4</v>
      </c>
      <c r="G48" s="113" t="n">
        <v>271.05</v>
      </c>
      <c r="H48" s="80"/>
      <c r="I48" s="133" t="n">
        <v>76.07</v>
      </c>
      <c r="J48" s="80"/>
      <c r="K48" s="108" t="n">
        <v>22.62</v>
      </c>
      <c r="L48" s="80"/>
      <c r="M48" s="131" t="e">
        <f aca="false">SUM(#REF!/#REF!*'[2]Enron Rates'!$B$16)</f>
        <v>#REF!</v>
      </c>
      <c r="N48" s="132" t="e">
        <f aca="false">SUM(#REF!/#REF!*'[2]Enron Rates'!$B$17)</f>
        <v>#REF!</v>
      </c>
      <c r="O48" s="80"/>
      <c r="P48" s="111" t="e">
        <f aca="false">SUM(#REF!/1000*#REF!)</f>
        <v>#REF!</v>
      </c>
      <c r="Q48" s="134" t="e">
        <f aca="false">SUM(P48*0.5)</f>
        <v>#REF!</v>
      </c>
      <c r="R48" s="113" t="n">
        <v>0.42</v>
      </c>
      <c r="S48" s="80"/>
      <c r="T48" s="80"/>
      <c r="U48" s="135" t="n">
        <v>7.82</v>
      </c>
      <c r="V48" s="136" t="n">
        <v>13.56</v>
      </c>
      <c r="W48" s="136" t="n">
        <v>27.62</v>
      </c>
      <c r="X48" s="137" t="n">
        <v>37.02</v>
      </c>
      <c r="Y48" s="80"/>
      <c r="Z48" s="80"/>
      <c r="AA48" s="109" t="n">
        <f aca="false">'[2]Enron Summary'!AA48</f>
        <v>-440.66</v>
      </c>
      <c r="AB48" s="110" t="n">
        <f aca="false">'[2]Enron Summary'!AB48</f>
        <v>222.36</v>
      </c>
      <c r="AC48" s="110" t="n">
        <f aca="false">'[2]Enron Summary'!AC48</f>
        <v>255.68</v>
      </c>
      <c r="AD48" s="110" t="n">
        <f aca="false">'[2]Comparison '!H49</f>
        <v>6173.92</v>
      </c>
      <c r="AE48" s="76"/>
      <c r="AF48" s="111" t="n">
        <v>378</v>
      </c>
      <c r="AG48" s="112" t="n">
        <v>265</v>
      </c>
      <c r="AH48" s="112" t="n">
        <v>270</v>
      </c>
      <c r="AI48" s="112" t="n">
        <v>335</v>
      </c>
      <c r="AJ48" s="113" t="n">
        <v>359</v>
      </c>
      <c r="AK48" s="80"/>
      <c r="AL48" s="133" t="n">
        <v>53</v>
      </c>
      <c r="AM48" s="138" t="n">
        <v>18</v>
      </c>
      <c r="AN48" s="80"/>
      <c r="AO48" s="108" t="n">
        <v>14.6</v>
      </c>
      <c r="AP48" s="80"/>
      <c r="AQ48" s="131" t="e">
        <f aca="false">SUM(#REF!/#REF!*'[2]Dental &amp; Other Rates'!$B$27)</f>
        <v>#REF!</v>
      </c>
      <c r="AR48" s="139" t="e">
        <f aca="false">SUM(#REF!/#REF!*'[2]Dental &amp; Other Rates'!$B$28)</f>
        <v>#REF!</v>
      </c>
      <c r="AS48" s="80"/>
      <c r="AT48" s="111" t="e">
        <f aca="false">SUM(#REF!/1000*#REF!)</f>
        <v>#REF!</v>
      </c>
      <c r="AU48" s="134" t="e">
        <f aca="false">SUM(AT48*0.5)</f>
        <v>#REF!</v>
      </c>
      <c r="AV48" s="113" t="n">
        <v>0.84</v>
      </c>
      <c r="AW48" s="80"/>
      <c r="AX48" s="80"/>
      <c r="AY48" s="140" t="e">
        <f aca="false">SUM(#REF!/#REF!*'[2]Dental &amp; Other Rates'!$B$42/12)</f>
        <v>#REF!</v>
      </c>
      <c r="AZ48" s="80"/>
      <c r="BA48" s="109" t="n">
        <f aca="false">'[2]Citigroup Rate Chart'!Y48</f>
        <v>866.766666666667</v>
      </c>
      <c r="BB48" s="110" t="n">
        <f aca="false">'[2]Citigroup Rate Chart'!Z48</f>
        <v>883.106666666667</v>
      </c>
      <c r="BC48" s="110" t="n">
        <f aca="false">'[2]Comparison '!BL49</f>
        <v>13369.28</v>
      </c>
      <c r="BD48" s="110" t="n">
        <f aca="false">SUM(BC48-AD48)</f>
        <v>7195.36</v>
      </c>
      <c r="BE48" s="76"/>
      <c r="BF48" s="111" t="n">
        <v>378</v>
      </c>
      <c r="BG48" s="112" t="n">
        <v>265</v>
      </c>
      <c r="BH48" s="112" t="n">
        <v>270</v>
      </c>
      <c r="BI48" s="112" t="n">
        <v>335</v>
      </c>
      <c r="BJ48" s="113" t="n">
        <v>359</v>
      </c>
      <c r="BK48" s="80"/>
      <c r="BL48" s="133" t="n">
        <v>53</v>
      </c>
      <c r="BM48" s="138" t="n">
        <v>18</v>
      </c>
      <c r="BN48" s="80"/>
      <c r="BO48" s="108" t="n">
        <v>14.6</v>
      </c>
      <c r="BP48" s="80"/>
      <c r="BQ48" s="133" t="n">
        <v>13.5</v>
      </c>
      <c r="BR48" s="138" t="n">
        <v>13.5</v>
      </c>
      <c r="BS48" s="80"/>
      <c r="BT48" s="141" t="e">
        <f aca="false">SUM((#REF!*7)/1000*#REF!)</f>
        <v>#REF!</v>
      </c>
      <c r="BU48" s="134" t="e">
        <f aca="false">SUM(BT48*0.5)</f>
        <v>#REF!</v>
      </c>
      <c r="BV48" s="113" t="n">
        <v>0.84</v>
      </c>
      <c r="BW48" s="80"/>
      <c r="BX48" s="80"/>
      <c r="BY48" s="140" t="e">
        <f aca="false">SUM(#REF!/#REF!*'[2]Dental &amp; Other Rates'!$B$42/12)</f>
        <v>#REF!</v>
      </c>
      <c r="BZ48" s="80"/>
      <c r="CA48" s="109" t="n">
        <f aca="false">'[2]Citigroup Rate Max AD&amp;D Life'!Y48</f>
        <v>1025.76666666667</v>
      </c>
      <c r="CB48" s="110" t="n">
        <f aca="false">'[2]Citigroup Rate Max AD&amp;D Life'!Z48</f>
        <v>1114.10666666667</v>
      </c>
      <c r="CC48" s="97" t="n">
        <f aca="false">SUM(BD48/A48)</f>
        <v>0.01439072</v>
      </c>
    </row>
    <row r="49" customFormat="false" ht="13.5" hidden="false" customHeight="false" outlineLevel="0" collapsed="false">
      <c r="B49" s="142"/>
      <c r="AA49" s="143" t="n">
        <f aca="false">'[2]Enron Summary'!AA49</f>
        <v>0</v>
      </c>
      <c r="AB49" s="143" t="n">
        <f aca="false">'[2]Enron Summary'!AB49</f>
        <v>0</v>
      </c>
      <c r="AC49" s="143" t="n">
        <f aca="false">'[2]Enron Summary'!AC49</f>
        <v>0</v>
      </c>
      <c r="AD49" s="144"/>
      <c r="BA49" s="0" t="n">
        <f aca="false">'[2]Citigroup Rate Chart'!Y49</f>
        <v>0</v>
      </c>
      <c r="BB49" s="0" t="n">
        <f aca="false">'[2]Citigroup Rate Chart'!Z49</f>
        <v>0</v>
      </c>
      <c r="BC49" s="145"/>
      <c r="BD49" s="145"/>
      <c r="CA49" s="0" t="n">
        <f aca="false">'[2]Citigroup Rate Max AD&amp;D Life'!Y49</f>
        <v>0</v>
      </c>
      <c r="CB49" s="0" t="n">
        <f aca="false">'[2]Citigroup Rate Max AD&amp;D Life'!Z49</f>
        <v>0</v>
      </c>
      <c r="CC49" s="146"/>
    </row>
  </sheetData>
  <mergeCells count="25">
    <mergeCell ref="B1:CC1"/>
    <mergeCell ref="AD2:AD5"/>
    <mergeCell ref="BC2:BC5"/>
    <mergeCell ref="BD2:BD5"/>
    <mergeCell ref="CC2:CC5"/>
    <mergeCell ref="D4:G4"/>
    <mergeCell ref="AF4:AJ4"/>
    <mergeCell ref="AL4:AM4"/>
    <mergeCell ref="BF4:BJ4"/>
    <mergeCell ref="BL4:BM4"/>
    <mergeCell ref="D16:G16"/>
    <mergeCell ref="AF16:AJ16"/>
    <mergeCell ref="AL16:AM16"/>
    <mergeCell ref="BF16:BJ16"/>
    <mergeCell ref="BL16:BM16"/>
    <mergeCell ref="D27:G27"/>
    <mergeCell ref="AF27:AJ27"/>
    <mergeCell ref="AL27:AM27"/>
    <mergeCell ref="BF27:BJ27"/>
    <mergeCell ref="BL27:BM27"/>
    <mergeCell ref="D38:G38"/>
    <mergeCell ref="AF38:AJ38"/>
    <mergeCell ref="AL38:AM38"/>
    <mergeCell ref="BF38:BJ38"/>
    <mergeCell ref="BL38:BM38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77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&amp;C&amp;"Arial,Bold"&amp;18BENEFIT PROJECTION COMPARISON</oddHeader>
    <oddFooter>&amp;L&amp;F, &amp;A
&amp;D, &amp;T&amp;RPage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48" activeCellId="0" sqref="B48"/>
    </sheetView>
  </sheetViews>
  <sheetFormatPr defaultColWidth="19.2812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2" min="2" style="1" width="26.56"/>
    <col collapsed="false" customWidth="true" hidden="false" outlineLevel="0" max="3" min="3" style="0" width="31.99"/>
    <col collapsed="false" customWidth="true" hidden="false" outlineLevel="0" max="4" min="4" style="0" width="15.56"/>
    <col collapsed="false" customWidth="true" hidden="false" outlineLevel="0" max="5" min="5" style="0" width="10.13"/>
    <col collapsed="false" customWidth="true" hidden="false" outlineLevel="0" max="6" min="6" style="0" width="8.99"/>
    <col collapsed="false" customWidth="true" hidden="false" outlineLevel="0" max="7" min="7" style="0" width="16.28"/>
    <col collapsed="false" customWidth="true" hidden="false" outlineLevel="0" max="8" min="8" style="0" width="31.56"/>
  </cols>
  <sheetData>
    <row r="1" customFormat="false" ht="12.75" hidden="false" customHeight="false" outlineLevel="0" collapsed="false">
      <c r="A1" s="0" t="s">
        <v>0</v>
      </c>
    </row>
    <row r="3" customFormat="false" ht="55.5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/>
      <c r="G3" s="2" t="s">
        <v>6</v>
      </c>
      <c r="H3" s="2" t="s">
        <v>7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customFormat="false" ht="12.75" hidden="false" customHeight="false" outlineLevel="0" collapsed="false">
      <c r="A4" s="4" t="s">
        <v>8</v>
      </c>
      <c r="B4" s="5" t="n">
        <f aca="false">COUNT('[1]Count By Coverage Tier'!$J$2)</f>
        <v>1</v>
      </c>
      <c r="C4" s="6" t="n">
        <v>22033</v>
      </c>
      <c r="D4" s="6" t="n">
        <f aca="false">SUM(B4*C4)</f>
        <v>22033</v>
      </c>
      <c r="E4" s="7" t="n">
        <f aca="false">'[2]NETCO Adjustments (2)'!CC6</f>
        <v>0.071798</v>
      </c>
      <c r="F4" s="8" t="n">
        <f aca="false">SUM(E4+1)</f>
        <v>1.071798</v>
      </c>
      <c r="G4" s="9" t="n">
        <f aca="false">SUM(D4*F4)</f>
        <v>23614.925334</v>
      </c>
      <c r="H4" s="10" t="n">
        <f aca="false">SUM(G4-D4)</f>
        <v>1581.925334</v>
      </c>
    </row>
    <row r="5" customFormat="false" ht="12.75" hidden="false" customHeight="false" outlineLevel="0" collapsed="false">
      <c r="A5" s="4" t="s">
        <v>9</v>
      </c>
      <c r="B5" s="5" t="n">
        <f aca="false">COUNT('[1]Count By Coverage Tier'!$J$3:$J$18)</f>
        <v>16</v>
      </c>
      <c r="C5" s="6" t="n">
        <v>33318</v>
      </c>
      <c r="D5" s="6" t="n">
        <f aca="false">SUM(B5*C5)</f>
        <v>533088</v>
      </c>
      <c r="E5" s="7" t="n">
        <f aca="false">'[2]NETCO Adjustments (2)'!CC7</f>
        <v>0.0723904</v>
      </c>
      <c r="F5" s="8" t="n">
        <f aca="false">SUM(E5+1)</f>
        <v>1.0723904</v>
      </c>
      <c r="G5" s="9" t="n">
        <f aca="false">SUM(D5*F5)</f>
        <v>571678.4535552</v>
      </c>
      <c r="H5" s="10" t="n">
        <f aca="false">SUM(G5-D5)</f>
        <v>38590.4535552</v>
      </c>
    </row>
    <row r="6" customFormat="false" ht="12.75" hidden="false" customHeight="false" outlineLevel="0" collapsed="false">
      <c r="A6" s="4" t="s">
        <v>10</v>
      </c>
      <c r="B6" s="5" t="n">
        <f aca="false">COUNT('[1]Count By Coverage Tier'!$J$19:$J$125)</f>
        <v>107</v>
      </c>
      <c r="C6" s="6" t="n">
        <v>48312</v>
      </c>
      <c r="D6" s="6" t="n">
        <f aca="false">SUM(B6*C6)</f>
        <v>5169384</v>
      </c>
      <c r="E6" s="7" t="n">
        <f aca="false">'[2]NETCO Adjustments (2)'!CC8</f>
        <v>0.049522</v>
      </c>
      <c r="F6" s="8" t="n">
        <f aca="false">SUM(E6+1)</f>
        <v>1.049522</v>
      </c>
      <c r="G6" s="9" t="n">
        <f aca="false">SUM(D6*F6)</f>
        <v>5425382.234448</v>
      </c>
      <c r="H6" s="10" t="n">
        <f aca="false">SUM(G6-D6)</f>
        <v>255998.234448001</v>
      </c>
    </row>
    <row r="7" customFormat="false" ht="12.75" hidden="false" customHeight="false" outlineLevel="0" collapsed="false">
      <c r="A7" s="4" t="s">
        <v>11</v>
      </c>
      <c r="B7" s="5" t="n">
        <f aca="false">COUNT('[1]Count By Coverage Tier'!$J$126:$J$231)</f>
        <v>106</v>
      </c>
      <c r="C7" s="6" t="n">
        <v>69487</v>
      </c>
      <c r="D7" s="6" t="n">
        <f aca="false">SUM(B7*C7)</f>
        <v>7365622</v>
      </c>
      <c r="E7" s="7" t="n">
        <f aca="false">'[2]NETCO Adjustments (2)'!CC9</f>
        <v>0.037784</v>
      </c>
      <c r="F7" s="8" t="n">
        <f aca="false">SUM(E7+1)</f>
        <v>1.037784</v>
      </c>
      <c r="G7" s="9" t="n">
        <f aca="false">SUM(D7*F7)</f>
        <v>7643924.661648</v>
      </c>
      <c r="H7" s="10" t="n">
        <f aca="false">SUM(G7-D7)</f>
        <v>278302.661648001</v>
      </c>
    </row>
    <row r="8" customFormat="false" ht="12.75" hidden="false" customHeight="false" outlineLevel="0" collapsed="false">
      <c r="A8" s="4" t="s">
        <v>12</v>
      </c>
      <c r="B8" s="5" t="n">
        <f aca="false">COUNT('[1]Count By Coverage Tier'!$J$232:$J$296)</f>
        <v>65</v>
      </c>
      <c r="C8" s="6" t="n">
        <v>87026</v>
      </c>
      <c r="D8" s="6" t="n">
        <f aca="false">SUM(B8*C8)</f>
        <v>5656690</v>
      </c>
      <c r="E8" s="7" t="n">
        <f aca="false">'[2]NETCO Adjustments (2)'!CC10</f>
        <v>0.031315</v>
      </c>
      <c r="F8" s="8" t="n">
        <f aca="false">SUM(E8+1)</f>
        <v>1.031315</v>
      </c>
      <c r="G8" s="9" t="n">
        <f aca="false">SUM(D8*F8)</f>
        <v>5833829.24735</v>
      </c>
      <c r="H8" s="10" t="n">
        <f aca="false">SUM(G8-D8)</f>
        <v>177139.24735</v>
      </c>
    </row>
    <row r="9" customFormat="false" ht="13.5" hidden="false" customHeight="false" outlineLevel="0" collapsed="false">
      <c r="A9" s="11" t="s">
        <v>18</v>
      </c>
      <c r="B9" s="5" t="n">
        <f aca="false">SUM(B4:B8)</f>
        <v>295</v>
      </c>
      <c r="C9" s="4"/>
      <c r="D9" s="6" t="n">
        <f aca="false">SUM(D4:D8)</f>
        <v>18746817</v>
      </c>
      <c r="G9" s="12" t="n">
        <f aca="false">SUM(G4:G8)</f>
        <v>19498429.5223352</v>
      </c>
      <c r="H9" s="13" t="n">
        <f aca="false">SUM(G9-D9)</f>
        <v>751612.522335202</v>
      </c>
    </row>
    <row r="10" customFormat="false" ht="13.5" hidden="false" customHeight="false" outlineLevel="0" collapsed="false"/>
    <row r="11" customFormat="false" ht="55.5" hidden="false" customHeight="true" outlineLevel="0" collapsed="false">
      <c r="A11" s="2" t="s">
        <v>1</v>
      </c>
      <c r="B11" s="2" t="s">
        <v>2</v>
      </c>
      <c r="C11" s="2" t="s">
        <v>3</v>
      </c>
      <c r="D11" s="2" t="s">
        <v>4</v>
      </c>
      <c r="E11" s="3" t="s">
        <v>19</v>
      </c>
      <c r="F11" s="3"/>
      <c r="G11" s="2" t="s">
        <v>6</v>
      </c>
      <c r="H11" s="2" t="s">
        <v>7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2.75" hidden="false" customHeight="false" outlineLevel="0" collapsed="false">
      <c r="A12" s="4" t="s">
        <v>8</v>
      </c>
      <c r="B12" s="5" t="n">
        <v>0</v>
      </c>
      <c r="C12" s="6" t="n">
        <v>22033</v>
      </c>
      <c r="D12" s="6" t="n">
        <f aca="false">SUM(B12*C12)</f>
        <v>0</v>
      </c>
      <c r="E12" s="7" t="n">
        <f aca="false">'[2]NETCO Adjustments (2)'!CC17</f>
        <v>0.028348</v>
      </c>
      <c r="F12" s="8" t="n">
        <f aca="false">SUM(E12+1)</f>
        <v>1.028348</v>
      </c>
      <c r="G12" s="9" t="n">
        <f aca="false">SUM(D12*F12)</f>
        <v>0</v>
      </c>
      <c r="H12" s="10" t="n">
        <f aca="false">SUM(G12-D12)</f>
        <v>0</v>
      </c>
    </row>
    <row r="13" customFormat="false" ht="12.75" hidden="false" customHeight="false" outlineLevel="0" collapsed="false">
      <c r="A13" s="4" t="s">
        <v>9</v>
      </c>
      <c r="B13" s="5" t="n">
        <f aca="false">COUNT('[1]Count By Coverage Tier'!$J$356:$J$358)</f>
        <v>3</v>
      </c>
      <c r="C13" s="6" t="n">
        <v>33318</v>
      </c>
      <c r="D13" s="6" t="n">
        <f aca="false">SUM(B13*C13)</f>
        <v>99954</v>
      </c>
      <c r="E13" s="7" t="n">
        <f aca="false">'[2]NETCO Adjustments (2)'!CC18</f>
        <v>0.0359584</v>
      </c>
      <c r="F13" s="8" t="n">
        <f aca="false">SUM(E13+1)</f>
        <v>1.0359584</v>
      </c>
      <c r="G13" s="9" t="n">
        <f aca="false">SUM(D13*F13)</f>
        <v>103548.1859136</v>
      </c>
      <c r="H13" s="10" t="n">
        <f aca="false">SUM(G13-D13)</f>
        <v>3594.1859136</v>
      </c>
    </row>
    <row r="14" customFormat="false" ht="12.75" hidden="false" customHeight="false" outlineLevel="0" collapsed="false">
      <c r="A14" s="4" t="s">
        <v>10</v>
      </c>
      <c r="B14" s="5" t="n">
        <f aca="false">COUNT('[1]Count By Coverage Tier'!$J$359:$J$377)</f>
        <v>19</v>
      </c>
      <c r="C14" s="6" t="n">
        <v>48312</v>
      </c>
      <c r="D14" s="6" t="n">
        <f aca="false">SUM(B14*C14)</f>
        <v>917928</v>
      </c>
      <c r="E14" s="7" t="n">
        <f aca="false">'[2]NETCO Adjustments (2)'!CC19</f>
        <v>0.028552</v>
      </c>
      <c r="F14" s="8" t="n">
        <f aca="false">SUM(E14+1)</f>
        <v>1.028552</v>
      </c>
      <c r="G14" s="9" t="n">
        <f aca="false">SUM(D14*F14)</f>
        <v>944136.680256</v>
      </c>
      <c r="H14" s="10" t="n">
        <f aca="false">SUM(G14-D14)</f>
        <v>26208.6802559999</v>
      </c>
    </row>
    <row r="15" customFormat="false" ht="12.75" hidden="false" customHeight="false" outlineLevel="0" collapsed="false">
      <c r="A15" s="4" t="s">
        <v>11</v>
      </c>
      <c r="B15" s="5" t="n">
        <f aca="false">COUNT('[1]Count By Coverage Tier'!$J$378:$J$414)</f>
        <v>37</v>
      </c>
      <c r="C15" s="6" t="n">
        <v>69487</v>
      </c>
      <c r="D15" s="6" t="n">
        <f aca="false">SUM(B15*C15)</f>
        <v>2571019</v>
      </c>
      <c r="E15" s="7" t="n">
        <f aca="false">'[2]NETCO Adjustments (2)'!CC20</f>
        <v>0.027204</v>
      </c>
      <c r="F15" s="8" t="n">
        <f aca="false">SUM(E15+1)</f>
        <v>1.027204</v>
      </c>
      <c r="G15" s="9" t="n">
        <f aca="false">SUM(D15*F15)</f>
        <v>2640961.000876</v>
      </c>
      <c r="H15" s="10" t="n">
        <f aca="false">SUM(G15-D15)</f>
        <v>69942.0008760002</v>
      </c>
    </row>
    <row r="16" customFormat="false" ht="12.75" hidden="false" customHeight="false" outlineLevel="0" collapsed="false">
      <c r="A16" s="4" t="s">
        <v>12</v>
      </c>
      <c r="B16" s="5" t="n">
        <f aca="false">COUNT('[1]Count By Coverage Tier'!$J$415:$J$438)</f>
        <v>24</v>
      </c>
      <c r="C16" s="6" t="n">
        <v>87026</v>
      </c>
      <c r="D16" s="6" t="n">
        <f aca="false">SUM(B16*C16)</f>
        <v>2088624</v>
      </c>
      <c r="E16" s="7" t="n">
        <f aca="false">'[2]NETCO Adjustments (2)'!CC21</f>
        <v>0.02563</v>
      </c>
      <c r="F16" s="8" t="n">
        <f aca="false">SUM(E16+1)</f>
        <v>1.02563</v>
      </c>
      <c r="G16" s="9" t="n">
        <f aca="false">SUM(D16*F16)</f>
        <v>2142155.43312</v>
      </c>
      <c r="H16" s="10" t="n">
        <f aca="false">SUM(G16-D16)</f>
        <v>53531.4331200002</v>
      </c>
    </row>
    <row r="17" customFormat="false" ht="13.5" hidden="false" customHeight="false" outlineLevel="0" collapsed="false">
      <c r="A17" s="11" t="s">
        <v>18</v>
      </c>
      <c r="B17" s="5" t="n">
        <f aca="false">SUM(B12:B16)</f>
        <v>83</v>
      </c>
      <c r="C17" s="4"/>
      <c r="D17" s="6" t="n">
        <f aca="false">SUM(D12:D16)</f>
        <v>5677525</v>
      </c>
      <c r="G17" s="12" t="n">
        <f aca="false">SUM(G12:G16)</f>
        <v>5830801.3001656</v>
      </c>
      <c r="H17" s="13" t="n">
        <f aca="false">SUM(G17-D17)</f>
        <v>153276.3001656</v>
      </c>
    </row>
    <row r="18" customFormat="false" ht="13.5" hidden="false" customHeight="false" outlineLevel="0" collapsed="false"/>
    <row r="19" customFormat="false" ht="55.5" hidden="false" customHeight="true" outlineLevel="0" collapsed="false">
      <c r="A19" s="2" t="s">
        <v>1</v>
      </c>
      <c r="B19" s="2" t="s">
        <v>2</v>
      </c>
      <c r="C19" s="2" t="s">
        <v>3</v>
      </c>
      <c r="D19" s="2" t="s">
        <v>4</v>
      </c>
      <c r="E19" s="3" t="s">
        <v>20</v>
      </c>
      <c r="F19" s="3"/>
      <c r="G19" s="2" t="s">
        <v>6</v>
      </c>
      <c r="H19" s="2" t="s">
        <v>7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2.75" hidden="false" customHeight="false" outlineLevel="0" collapsed="false">
      <c r="A20" s="4" t="s">
        <v>8</v>
      </c>
      <c r="B20" s="5" t="n">
        <v>0</v>
      </c>
      <c r="C20" s="6" t="n">
        <v>22033</v>
      </c>
      <c r="D20" s="6" t="n">
        <f aca="false">SUM(B20*C20)</f>
        <v>0</v>
      </c>
      <c r="E20" s="7" t="n">
        <f aca="false">'[2]NETCO Adjustments (2)'!CC28</f>
        <v>0.042438</v>
      </c>
      <c r="F20" s="8" t="n">
        <f aca="false">SUM(E20+1)</f>
        <v>1.042438</v>
      </c>
      <c r="G20" s="9" t="n">
        <f aca="false">SUM(D20*F20)</f>
        <v>0</v>
      </c>
      <c r="H20" s="10" t="n">
        <f aca="false">SUM(G20-D20)</f>
        <v>0</v>
      </c>
    </row>
    <row r="21" customFormat="false" ht="12.75" hidden="false" customHeight="false" outlineLevel="0" collapsed="false">
      <c r="A21" s="4" t="s">
        <v>9</v>
      </c>
      <c r="B21" s="5" t="n">
        <f aca="false">COUNT('[1]Count By Coverage Tier'!$J$465:$J$468)</f>
        <v>4</v>
      </c>
      <c r="C21" s="6" t="n">
        <v>33318</v>
      </c>
      <c r="D21" s="6" t="n">
        <f aca="false">SUM(B21*C21)</f>
        <v>133272</v>
      </c>
      <c r="E21" s="7" t="n">
        <f aca="false">'[2]NETCO Adjustments (2)'!CC29</f>
        <v>0.0480448</v>
      </c>
      <c r="F21" s="8" t="n">
        <f aca="false">SUM(E21+1)</f>
        <v>1.0480448</v>
      </c>
      <c r="G21" s="9" t="n">
        <f aca="false">SUM(D21*F21)</f>
        <v>139675.0265856</v>
      </c>
      <c r="H21" s="10" t="n">
        <f aca="false">SUM(G21-D21)</f>
        <v>6403.02658559999</v>
      </c>
    </row>
    <row r="22" customFormat="false" ht="12.75" hidden="false" customHeight="false" outlineLevel="0" collapsed="false">
      <c r="A22" s="4" t="s">
        <v>10</v>
      </c>
      <c r="B22" s="5" t="n">
        <f aca="false">COUNT('[1]Count By Coverage Tier'!$J$469:$J$481)</f>
        <v>13</v>
      </c>
      <c r="C22" s="6" t="n">
        <v>48312</v>
      </c>
      <c r="D22" s="6" t="n">
        <f aca="false">SUM(B22*C22)</f>
        <v>628056</v>
      </c>
      <c r="E22" s="7" t="n">
        <f aca="false">'[2]NETCO Adjustments (2)'!CC30</f>
        <v>0.036706</v>
      </c>
      <c r="F22" s="8" t="n">
        <f aca="false">SUM(E22+1)</f>
        <v>1.036706</v>
      </c>
      <c r="G22" s="9" t="n">
        <f aca="false">SUM(D22*F22)</f>
        <v>651109.423536</v>
      </c>
      <c r="H22" s="10" t="n">
        <f aca="false">SUM(G22-D22)</f>
        <v>23053.423536</v>
      </c>
    </row>
    <row r="23" customFormat="false" ht="12.75" hidden="false" customHeight="false" outlineLevel="0" collapsed="false">
      <c r="A23" s="4" t="s">
        <v>11</v>
      </c>
      <c r="B23" s="5" t="n">
        <f aca="false">COUNT('[1]Count By Coverage Tier'!$J$482:$J$497)</f>
        <v>16</v>
      </c>
      <c r="C23" s="6" t="n">
        <v>69487</v>
      </c>
      <c r="D23" s="6" t="n">
        <f aca="false">SUM(B23*C23)</f>
        <v>1111792</v>
      </c>
      <c r="E23" s="7" t="n">
        <f aca="false">'[2]NETCO Adjustments (2)'!CC31</f>
        <v>0.03124</v>
      </c>
      <c r="F23" s="8" t="n">
        <f aca="false">SUM(E23+1)</f>
        <v>1.03124</v>
      </c>
      <c r="G23" s="9" t="n">
        <f aca="false">SUM(D23*F23)</f>
        <v>1146524.38208</v>
      </c>
      <c r="H23" s="10" t="n">
        <f aca="false">SUM(G23-D23)</f>
        <v>34732.3820799999</v>
      </c>
    </row>
    <row r="24" customFormat="false" ht="12.75" hidden="false" customHeight="false" outlineLevel="0" collapsed="false">
      <c r="A24" s="4" t="s">
        <v>12</v>
      </c>
      <c r="B24" s="5" t="n">
        <f aca="false">COUNT('[1]Count By Coverage Tier'!$J$498:$J$508)</f>
        <v>11</v>
      </c>
      <c r="C24" s="6" t="n">
        <v>87026</v>
      </c>
      <c r="D24" s="6" t="n">
        <f aca="false">SUM(B24*C24)</f>
        <v>957286</v>
      </c>
      <c r="E24" s="7" t="n">
        <f aca="false">'[2]NETCO Adjustments (2)'!CC32</f>
        <v>0.027907</v>
      </c>
      <c r="F24" s="8" t="n">
        <f aca="false">SUM(E24+1)</f>
        <v>1.027907</v>
      </c>
      <c r="G24" s="9" t="n">
        <f aca="false">SUM(D24*F24)</f>
        <v>984000.980402</v>
      </c>
      <c r="H24" s="10" t="n">
        <f aca="false">SUM(G24-D24)</f>
        <v>26714.9804019999</v>
      </c>
    </row>
    <row r="25" customFormat="false" ht="13.5" hidden="false" customHeight="false" outlineLevel="0" collapsed="false">
      <c r="A25" s="11" t="s">
        <v>18</v>
      </c>
      <c r="B25" s="5" t="n">
        <f aca="false">SUM(B20:B24)</f>
        <v>44</v>
      </c>
      <c r="C25" s="4"/>
      <c r="D25" s="6" t="n">
        <f aca="false">SUM(D20:D24)</f>
        <v>2830406</v>
      </c>
      <c r="G25" s="12" t="n">
        <f aca="false">SUM(G20:G24)</f>
        <v>2921309.8126036</v>
      </c>
      <c r="H25" s="13" t="n">
        <f aca="false">SUM(G25-D25)</f>
        <v>90903.8126035999</v>
      </c>
    </row>
    <row r="26" customFormat="false" ht="13.5" hidden="false" customHeight="false" outlineLevel="0" collapsed="false"/>
    <row r="27" customFormat="false" ht="55.5" hidden="false" customHeight="true" outlineLevel="0" collapsed="false">
      <c r="A27" s="2" t="s">
        <v>1</v>
      </c>
      <c r="B27" s="2" t="s">
        <v>2</v>
      </c>
      <c r="C27" s="2" t="s">
        <v>3</v>
      </c>
      <c r="D27" s="2" t="s">
        <v>4</v>
      </c>
      <c r="E27" s="3" t="s">
        <v>21</v>
      </c>
      <c r="F27" s="3"/>
      <c r="G27" s="2" t="s">
        <v>6</v>
      </c>
      <c r="H27" s="2" t="s">
        <v>7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4" t="s">
        <v>8</v>
      </c>
      <c r="B28" s="5" t="n">
        <f aca="false">COUNT('[1]Count By Coverage Tier'!$J$524)</f>
        <v>1</v>
      </c>
      <c r="C28" s="6" t="n">
        <v>22033</v>
      </c>
      <c r="D28" s="6" t="n">
        <f aca="false">SUM(B28*C28)</f>
        <v>22033</v>
      </c>
      <c r="E28" s="7" t="n">
        <f aca="false">'[2]NETCO Adjustments (2)'!CC39</f>
        <v>0.00874800000000003</v>
      </c>
      <c r="F28" s="8" t="n">
        <f aca="false">SUM(E28+1)</f>
        <v>1.008748</v>
      </c>
      <c r="G28" s="9" t="n">
        <f aca="false">SUM(D28*F28)</f>
        <v>22225.744684</v>
      </c>
      <c r="H28" s="10" t="n">
        <f aca="false">SUM(G28-D28)</f>
        <v>192.744684000001</v>
      </c>
    </row>
    <row r="29" customFormat="false" ht="12.75" hidden="false" customHeight="false" outlineLevel="0" collapsed="false">
      <c r="A29" s="4" t="s">
        <v>9</v>
      </c>
      <c r="B29" s="5" t="n">
        <f aca="false">COUNT('[1]Count By Coverage Tier'!$J$525:$J$531)</f>
        <v>7</v>
      </c>
      <c r="C29" s="6" t="n">
        <v>33318</v>
      </c>
      <c r="D29" s="6" t="n">
        <f aca="false">SUM(B29*C29)</f>
        <v>233226</v>
      </c>
      <c r="E29" s="7" t="n">
        <f aca="false">'[2]NETCO Adjustments (2)'!CC40</f>
        <v>0.0181024</v>
      </c>
      <c r="F29" s="8" t="n">
        <f aca="false">SUM(E29+1)</f>
        <v>1.0181024</v>
      </c>
      <c r="G29" s="9" t="n">
        <f aca="false">SUM(D29*F29)</f>
        <v>237447.9503424</v>
      </c>
      <c r="H29" s="10" t="n">
        <f aca="false">SUM(G29-D29)</f>
        <v>4221.95034240003</v>
      </c>
    </row>
    <row r="30" customFormat="false" ht="12.75" hidden="false" customHeight="false" outlineLevel="0" collapsed="false">
      <c r="A30" s="4" t="s">
        <v>10</v>
      </c>
      <c r="B30" s="5" t="n">
        <f aca="false">COUNT('[1]Count By Coverage Tier'!$J$532:$J$560)</f>
        <v>29</v>
      </c>
      <c r="C30" s="6" t="n">
        <v>48312</v>
      </c>
      <c r="D30" s="6" t="n">
        <f aca="false">SUM(B30*C30)</f>
        <v>1401048</v>
      </c>
      <c r="E30" s="7" t="n">
        <f aca="false">'[2]NETCO Adjustments (2)'!CC41</f>
        <v>0.020092</v>
      </c>
      <c r="F30" s="8" t="n">
        <f aca="false">SUM(E30+1)</f>
        <v>1.020092</v>
      </c>
      <c r="G30" s="9" t="n">
        <f aca="false">SUM(D30*F30)</f>
        <v>1429197.856416</v>
      </c>
      <c r="H30" s="10" t="n">
        <f aca="false">SUM(G30-D30)</f>
        <v>28149.8564160001</v>
      </c>
    </row>
    <row r="31" customFormat="false" ht="12.75" hidden="false" customHeight="false" outlineLevel="0" collapsed="false">
      <c r="A31" s="4" t="s">
        <v>11</v>
      </c>
      <c r="B31" s="5" t="n">
        <f aca="false">COUNT('[1]Count By Coverage Tier'!$J$561:$J$611)</f>
        <v>51</v>
      </c>
      <c r="C31" s="6" t="n">
        <v>69487</v>
      </c>
      <c r="D31" s="6" t="n">
        <f aca="false">SUM(B31*C31)</f>
        <v>3543837</v>
      </c>
      <c r="E31" s="7" t="n">
        <f aca="false">'[2]NETCO Adjustments (2)'!CC42</f>
        <v>0.022964</v>
      </c>
      <c r="F31" s="8" t="n">
        <f aca="false">SUM(E31+1)</f>
        <v>1.022964</v>
      </c>
      <c r="G31" s="9" t="n">
        <f aca="false">SUM(D31*F31)</f>
        <v>3625217.672868</v>
      </c>
      <c r="H31" s="10" t="n">
        <f aca="false">SUM(G31-D31)</f>
        <v>81380.6728679999</v>
      </c>
    </row>
    <row r="32" customFormat="false" ht="12.75" hidden="false" customHeight="false" outlineLevel="0" collapsed="false">
      <c r="A32" s="4" t="s">
        <v>12</v>
      </c>
      <c r="B32" s="5" t="n">
        <f aca="false">COUNT('[1]Count By Coverage Tier'!$J$612:$J$662)</f>
        <v>51</v>
      </c>
      <c r="C32" s="6" t="n">
        <v>87026</v>
      </c>
      <c r="D32" s="6" t="n">
        <f aca="false">SUM(B32*C32)</f>
        <v>4438326</v>
      </c>
      <c r="E32" s="7" t="n">
        <f aca="false">'[2]NETCO Adjustments (2)'!CC43</f>
        <v>0.02365</v>
      </c>
      <c r="F32" s="8" t="n">
        <f aca="false">SUM(E32+1)</f>
        <v>1.02365</v>
      </c>
      <c r="G32" s="9" t="n">
        <f aca="false">SUM(D32*F32)</f>
        <v>4543292.4099</v>
      </c>
      <c r="H32" s="10" t="n">
        <f aca="false">SUM(G32-D32)</f>
        <v>104966.409899999</v>
      </c>
    </row>
    <row r="33" customFormat="false" ht="12.75" hidden="false" customHeight="false" outlineLevel="0" collapsed="false">
      <c r="A33" s="11" t="s">
        <v>18</v>
      </c>
      <c r="B33" s="5" t="n">
        <f aca="false">SUM(B28:B32)</f>
        <v>139</v>
      </c>
      <c r="C33" s="4"/>
      <c r="D33" s="6" t="n">
        <f aca="false">SUM(D28:D32)</f>
        <v>9638470</v>
      </c>
      <c r="G33" s="12" t="n">
        <f aca="false">SUM(G28:G32)</f>
        <v>9857381.6342104</v>
      </c>
      <c r="H33" s="14" t="n">
        <f aca="false">SUM(G33-D33)</f>
        <v>218911.6342104</v>
      </c>
    </row>
    <row r="34" customFormat="false" ht="12.75" hidden="false" customHeight="false" outlineLevel="0" collapsed="false">
      <c r="A34" s="15"/>
      <c r="B34" s="16"/>
      <c r="C34" s="17"/>
      <c r="D34" s="12"/>
      <c r="E34" s="17"/>
      <c r="F34" s="17"/>
      <c r="G34" s="12"/>
      <c r="H34" s="18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</row>
    <row r="35" customFormat="false" ht="13.5" hidden="false" customHeight="false" outlineLevel="0" collapsed="false">
      <c r="A35" s="15" t="s">
        <v>22</v>
      </c>
      <c r="B35" s="16" t="n">
        <f aca="false">SUM(B9+B17+B25+B33)</f>
        <v>561</v>
      </c>
      <c r="C35" s="17"/>
      <c r="D35" s="12"/>
      <c r="E35" s="17"/>
      <c r="F35" s="17"/>
      <c r="G35" s="12"/>
      <c r="H35" s="19" t="n">
        <f aca="false">SUM(H9+H17+H25+H33)</f>
        <v>1214704.2693148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</row>
    <row r="36" customFormat="false" ht="13.5" hidden="false" customHeight="false" outlineLevel="0" collapsed="false"/>
    <row r="37" customFormat="false" ht="13.5" hidden="false" customHeight="false" outlineLevel="0" collapsed="false">
      <c r="A37" s="0" t="s">
        <v>23</v>
      </c>
      <c r="H37" s="20" t="n">
        <f aca="false">SUM((H9+H17+H25+H33)/4)</f>
        <v>303676.0673287</v>
      </c>
    </row>
    <row r="38" customFormat="false" ht="13.5" hidden="false" customHeight="false" outlineLevel="0" collapsed="false"/>
    <row r="40" customFormat="false" ht="12.75" hidden="false" customHeight="false" outlineLevel="0" collapsed="false">
      <c r="A40" s="4" t="s">
        <v>8</v>
      </c>
      <c r="B40" s="21" t="n">
        <f aca="false">SUM(B4+B12+B20+B28)</f>
        <v>2</v>
      </c>
    </row>
    <row r="41" customFormat="false" ht="12.75" hidden="false" customHeight="false" outlineLevel="0" collapsed="false">
      <c r="A41" s="4" t="s">
        <v>9</v>
      </c>
      <c r="B41" s="21" t="n">
        <f aca="false">SUM(B5+B13+B21+B29)</f>
        <v>30</v>
      </c>
    </row>
    <row r="42" customFormat="false" ht="12.75" hidden="false" customHeight="false" outlineLevel="0" collapsed="false">
      <c r="A42" s="4" t="s">
        <v>10</v>
      </c>
      <c r="B42" s="21" t="n">
        <f aca="false">SUM(B6+B14+B22+B30)</f>
        <v>168</v>
      </c>
    </row>
    <row r="43" customFormat="false" ht="12.75" hidden="false" customHeight="false" outlineLevel="0" collapsed="false">
      <c r="A43" s="4" t="s">
        <v>11</v>
      </c>
      <c r="B43" s="21" t="n">
        <f aca="false">SUM(B7+B15+B23+B31)</f>
        <v>210</v>
      </c>
    </row>
    <row r="44" customFormat="false" ht="12.75" hidden="false" customHeight="false" outlineLevel="0" collapsed="false">
      <c r="A44" s="4" t="s">
        <v>12</v>
      </c>
      <c r="B44" s="21" t="n">
        <f aca="false">SUM(B8+B16+B24+B32)</f>
        <v>151</v>
      </c>
    </row>
    <row r="45" customFormat="false" ht="12.75" hidden="false" customHeight="false" outlineLevel="0" collapsed="false">
      <c r="B45" s="1" t="n">
        <f aca="false">SUM(B40:B44)</f>
        <v>561</v>
      </c>
    </row>
  </sheetData>
  <mergeCells count="4">
    <mergeCell ref="E3:F3"/>
    <mergeCell ref="E11:F11"/>
    <mergeCell ref="E19:F19"/>
    <mergeCell ref="E27:F27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&amp;C&amp;"Arial,Bold"&amp;18NETCO SALARY RANGE ESTIMATED DOLLARS FOR BENEFITS</oddHeader>
    <oddFooter>&amp;L&amp;F, &amp;A
&amp;D, &amp;T&amp;RPage&amp;P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0" topLeftCell="C1" activePane="topRight" state="frozen"/>
      <selection pane="topLeft" activeCell="A1" activeCellId="0" sqref="A1"/>
      <selection pane="topRight" activeCell="B52" activeCellId="0" sqref="B52"/>
    </sheetView>
  </sheetViews>
  <sheetFormatPr defaultColWidth="19.2812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2" min="2" style="1" width="26.56"/>
    <col collapsed="false" customWidth="true" hidden="false" outlineLevel="0" max="3" min="3" style="0" width="31.99"/>
    <col collapsed="false" customWidth="true" hidden="false" outlineLevel="0" max="4" min="4" style="0" width="15.56"/>
    <col collapsed="false" customWidth="true" hidden="false" outlineLevel="0" max="5" min="5" style="0" width="10.13"/>
    <col collapsed="false" customWidth="true" hidden="false" outlineLevel="0" max="6" min="6" style="0" width="8.99"/>
    <col collapsed="false" customWidth="true" hidden="false" outlineLevel="0" max="7" min="7" style="0" width="16.28"/>
    <col collapsed="false" customWidth="true" hidden="false" outlineLevel="0" max="8" min="8" style="0" width="31.56"/>
  </cols>
  <sheetData>
    <row r="1" customFormat="false" ht="12.75" hidden="false" customHeight="false" outlineLevel="0" collapsed="false">
      <c r="A1" s="0" t="s">
        <v>0</v>
      </c>
    </row>
    <row r="3" customFormat="false" ht="55.5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/>
      <c r="G3" s="2" t="s">
        <v>6</v>
      </c>
      <c r="H3" s="2" t="s">
        <v>7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customFormat="false" ht="12.75" hidden="false" customHeight="false" outlineLevel="0" collapsed="false">
      <c r="A4" s="4" t="s">
        <v>8</v>
      </c>
      <c r="B4" s="5" t="n">
        <v>1</v>
      </c>
      <c r="C4" s="6" t="n">
        <v>22033</v>
      </c>
      <c r="D4" s="6" t="n">
        <f aca="false">SUM(B4*C4)</f>
        <v>22033</v>
      </c>
      <c r="E4" s="7" t="n">
        <f aca="false">'[2]NETCO Adjustments'!CC6</f>
        <v>0.065498</v>
      </c>
      <c r="F4" s="147" t="n">
        <f aca="false">SUM(E4+1)</f>
        <v>1.065498</v>
      </c>
      <c r="G4" s="9" t="n">
        <f aca="false">SUM(D4*F4)</f>
        <v>23476.117434</v>
      </c>
      <c r="H4" s="10" t="n">
        <f aca="false">SUM(G4-D4)</f>
        <v>1443.117434</v>
      </c>
    </row>
    <row r="5" customFormat="false" ht="12.75" hidden="false" customHeight="false" outlineLevel="0" collapsed="false">
      <c r="A5" s="4" t="s">
        <v>9</v>
      </c>
      <c r="B5" s="5" t="n">
        <f aca="false">COUNT('[1]Count By Coverage Tier'!$H$3:$H$18)</f>
        <v>16</v>
      </c>
      <c r="C5" s="6" t="n">
        <v>33318</v>
      </c>
      <c r="D5" s="6" t="n">
        <f aca="false">SUM(B5*C5)</f>
        <v>533088</v>
      </c>
      <c r="E5" s="7" t="n">
        <f aca="false">'[2]NETCO Adjustments'!CC7</f>
        <v>0.0660904</v>
      </c>
      <c r="F5" s="147" t="n">
        <f aca="false">SUM(E5+1)</f>
        <v>1.0660904</v>
      </c>
      <c r="G5" s="9" t="n">
        <f aca="false">SUM(D5*F5)</f>
        <v>568319.9991552</v>
      </c>
      <c r="H5" s="10" t="n">
        <f aca="false">SUM(G5-D5)</f>
        <v>35231.9991552</v>
      </c>
    </row>
    <row r="6" customFormat="false" ht="12.75" hidden="false" customHeight="false" outlineLevel="0" collapsed="false">
      <c r="A6" s="4" t="s">
        <v>10</v>
      </c>
      <c r="B6" s="5" t="n">
        <f aca="false">COUNT('[1]Count By Coverage Tier'!$H$19:$H$127)</f>
        <v>109</v>
      </c>
      <c r="C6" s="6" t="n">
        <v>48312</v>
      </c>
      <c r="D6" s="6" t="n">
        <f aca="false">SUM(B6*C6)</f>
        <v>5266008</v>
      </c>
      <c r="E6" s="7" t="n">
        <f aca="false">'[2]NETCO Adjustments'!CC8</f>
        <v>0.043222</v>
      </c>
      <c r="F6" s="147" t="n">
        <f aca="false">SUM(E6+1)</f>
        <v>1.043222</v>
      </c>
      <c r="G6" s="9" t="n">
        <f aca="false">SUM(D6*F6)</f>
        <v>5493615.397776</v>
      </c>
      <c r="H6" s="10" t="n">
        <f aca="false">SUM(G6-D6)</f>
        <v>227607.397776</v>
      </c>
    </row>
    <row r="7" customFormat="false" ht="12.75" hidden="false" customHeight="false" outlineLevel="0" collapsed="false">
      <c r="A7" s="4" t="s">
        <v>11</v>
      </c>
      <c r="B7" s="5" t="n">
        <f aca="false">COUNT('[1]Count By Coverage Tier'!$H$128:$H$231)</f>
        <v>104</v>
      </c>
      <c r="C7" s="6" t="n">
        <v>69487</v>
      </c>
      <c r="D7" s="6" t="n">
        <f aca="false">SUM(B7*C7)</f>
        <v>7226648</v>
      </c>
      <c r="E7" s="7" t="n">
        <f aca="false">'[2]NETCO Adjustments'!CC9</f>
        <v>0.031484</v>
      </c>
      <c r="F7" s="147" t="n">
        <f aca="false">SUM(E7+1)</f>
        <v>1.031484</v>
      </c>
      <c r="G7" s="9" t="n">
        <f aca="false">SUM(D7*F7)</f>
        <v>7454171.785632</v>
      </c>
      <c r="H7" s="10" t="n">
        <f aca="false">SUM(G7-D7)</f>
        <v>227523.785632</v>
      </c>
    </row>
    <row r="8" customFormat="false" ht="12.75" hidden="false" customHeight="false" outlineLevel="0" collapsed="false">
      <c r="A8" s="4" t="s">
        <v>12</v>
      </c>
      <c r="B8" s="5" t="n">
        <f aca="false">COUNT('[1]Count By Coverage Tier'!$H$232:$H$296)</f>
        <v>65</v>
      </c>
      <c r="C8" s="6" t="n">
        <v>87026</v>
      </c>
      <c r="D8" s="6" t="n">
        <f aca="false">SUM(B8*C8)</f>
        <v>5656690</v>
      </c>
      <c r="E8" s="7" t="n">
        <f aca="false">'[2]NETCO Adjustments'!CC10</f>
        <v>0.025015</v>
      </c>
      <c r="F8" s="147" t="n">
        <f aca="false">SUM(E8+1)</f>
        <v>1.025015</v>
      </c>
      <c r="G8" s="9" t="n">
        <f aca="false">SUM(D8*F8)</f>
        <v>5798192.10035</v>
      </c>
      <c r="H8" s="10" t="n">
        <f aca="false">SUM(G8-D8)</f>
        <v>141502.10035</v>
      </c>
    </row>
    <row r="9" customFormat="false" ht="12.75" hidden="false" customHeight="false" outlineLevel="0" collapsed="false">
      <c r="A9" s="4" t="s">
        <v>13</v>
      </c>
      <c r="B9" s="5" t="n">
        <f aca="false">COUNT('[1]Count By Coverage Tier'!$H$297:$H$338)</f>
        <v>42</v>
      </c>
      <c r="C9" s="6" t="n">
        <v>117576</v>
      </c>
      <c r="D9" s="6" t="n">
        <f aca="false">SUM(B9*C9)</f>
        <v>4938192</v>
      </c>
      <c r="E9" s="7" t="n">
        <f aca="false">'[2]NETCO Adjustments'!CC11</f>
        <v>0.0214936</v>
      </c>
      <c r="F9" s="147" t="n">
        <f aca="false">SUM(E9+1)</f>
        <v>1.0214936</v>
      </c>
      <c r="G9" s="9" t="n">
        <f aca="false">SUM(D9*F9)</f>
        <v>5044331.5235712</v>
      </c>
      <c r="H9" s="10" t="n">
        <f aca="false">SUM(G9-D9)</f>
        <v>106139.5235712</v>
      </c>
    </row>
    <row r="10" customFormat="false" ht="12.75" hidden="false" customHeight="false" outlineLevel="0" collapsed="false">
      <c r="A10" s="4" t="s">
        <v>14</v>
      </c>
      <c r="B10" s="5" t="n">
        <f aca="false">COUNT('[1]Count By Coverage Tier'!$H$339:$H$353)</f>
        <v>15</v>
      </c>
      <c r="C10" s="6" t="n">
        <v>163709</v>
      </c>
      <c r="D10" s="6" t="n">
        <f aca="false">SUM(B10*C10)</f>
        <v>2455635</v>
      </c>
      <c r="E10" s="7" t="n">
        <f aca="false">'[2]NETCO Adjustments'!CC12</f>
        <v>0.0189984</v>
      </c>
      <c r="F10" s="147" t="n">
        <f aca="false">SUM(E10+1)</f>
        <v>1.0189984</v>
      </c>
      <c r="G10" s="9" t="n">
        <f aca="false">SUM(D10*F10)</f>
        <v>2502288.135984</v>
      </c>
      <c r="H10" s="10" t="n">
        <f aca="false">SUM(G10-D10)</f>
        <v>46653.1359840003</v>
      </c>
    </row>
    <row r="11" customFormat="false" ht="12.75" hidden="false" customHeight="false" outlineLevel="0" collapsed="false">
      <c r="A11" s="4" t="s">
        <v>15</v>
      </c>
      <c r="B11" s="5" t="n">
        <v>0</v>
      </c>
      <c r="C11" s="6" t="n">
        <v>213335</v>
      </c>
      <c r="D11" s="6" t="n">
        <f aca="false">SUM(B11*C11)</f>
        <v>0</v>
      </c>
      <c r="E11" s="7" t="n">
        <f aca="false">'[2]NETCO Adjustments'!CC13</f>
        <v>0.0150508</v>
      </c>
      <c r="F11" s="147" t="n">
        <f aca="false">SUM(E11+1)</f>
        <v>1.0150508</v>
      </c>
      <c r="G11" s="9" t="n">
        <f aca="false">SUM(D11*F11)</f>
        <v>0</v>
      </c>
      <c r="H11" s="10" t="n">
        <f aca="false">SUM(G11-D11)</f>
        <v>0</v>
      </c>
    </row>
    <row r="12" customFormat="false" ht="12.75" hidden="false" customHeight="false" outlineLevel="0" collapsed="false">
      <c r="A12" s="4" t="s">
        <v>16</v>
      </c>
      <c r="B12" s="5" t="n">
        <v>0</v>
      </c>
      <c r="C12" s="6" t="n">
        <v>352500</v>
      </c>
      <c r="D12" s="6" t="n">
        <f aca="false">SUM(B12*C12)</f>
        <v>0</v>
      </c>
      <c r="E12" s="7" t="n">
        <f aca="false">'[2]NETCO Adjustments'!CC14</f>
        <v>0.0115832</v>
      </c>
      <c r="F12" s="147" t="n">
        <f aca="false">SUM(E12+1)</f>
        <v>1.0115832</v>
      </c>
      <c r="G12" s="9" t="n">
        <f aca="false">SUM(D12*F12)</f>
        <v>0</v>
      </c>
      <c r="H12" s="10" t="n">
        <f aca="false">SUM(G12-D12)</f>
        <v>0</v>
      </c>
    </row>
    <row r="13" customFormat="false" ht="12.75" hidden="false" customHeight="false" outlineLevel="0" collapsed="false">
      <c r="A13" s="4" t="s">
        <v>17</v>
      </c>
      <c r="B13" s="5" t="n">
        <v>0</v>
      </c>
      <c r="C13" s="6" t="n">
        <v>750000</v>
      </c>
      <c r="D13" s="6" t="n">
        <f aca="false">SUM(B13*C13)</f>
        <v>0</v>
      </c>
      <c r="E13" s="7" t="n">
        <f aca="false">'[2]NETCO Adjustments'!CC15</f>
        <v>0.00781712</v>
      </c>
      <c r="F13" s="147" t="n">
        <f aca="false">SUM(E13+1)</f>
        <v>1.00781712</v>
      </c>
      <c r="G13" s="9" t="n">
        <f aca="false">SUM(D13*F13)</f>
        <v>0</v>
      </c>
      <c r="H13" s="10" t="n">
        <f aca="false">SUM(G13-D13)</f>
        <v>0</v>
      </c>
    </row>
    <row r="14" customFormat="false" ht="13.5" hidden="false" customHeight="false" outlineLevel="0" collapsed="false">
      <c r="A14" s="11" t="s">
        <v>18</v>
      </c>
      <c r="B14" s="5" t="n">
        <f aca="false">SUM(B4:B13)</f>
        <v>352</v>
      </c>
      <c r="C14" s="4"/>
      <c r="D14" s="6" t="n">
        <f aca="false">SUM(D4:D13)</f>
        <v>26098294</v>
      </c>
      <c r="G14" s="12" t="n">
        <f aca="false">SUM(G4:G13)</f>
        <v>26884395.0599024</v>
      </c>
      <c r="H14" s="13" t="n">
        <f aca="false">SUM(G14-D14)</f>
        <v>786101.0599024</v>
      </c>
    </row>
    <row r="15" customFormat="false" ht="13.5" hidden="false" customHeight="false" outlineLevel="0" collapsed="false"/>
    <row r="16" customFormat="false" ht="55.5" hidden="false" customHeight="true" outlineLevel="0" collapsed="false">
      <c r="A16" s="2" t="s">
        <v>1</v>
      </c>
      <c r="B16" s="2" t="s">
        <v>2</v>
      </c>
      <c r="C16" s="2" t="s">
        <v>3</v>
      </c>
      <c r="D16" s="2" t="s">
        <v>4</v>
      </c>
      <c r="E16" s="3" t="s">
        <v>88</v>
      </c>
      <c r="F16" s="3"/>
      <c r="G16" s="2" t="s">
        <v>6</v>
      </c>
      <c r="H16" s="2" t="s">
        <v>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2.75" hidden="false" customHeight="false" outlineLevel="0" collapsed="false">
      <c r="A17" s="4" t="s">
        <v>8</v>
      </c>
      <c r="B17" s="5" t="n">
        <v>0</v>
      </c>
      <c r="C17" s="6" t="n">
        <v>22033</v>
      </c>
      <c r="D17" s="6" t="n">
        <f aca="false">SUM(B17*C17)</f>
        <v>0</v>
      </c>
      <c r="E17" s="7" t="n">
        <f aca="false">'[2]NETCO Adjustments'!CC17</f>
        <v>0.022048</v>
      </c>
      <c r="F17" s="8" t="n">
        <f aca="false">SUM(E17+1)</f>
        <v>1.022048</v>
      </c>
      <c r="G17" s="9" t="n">
        <f aca="false">SUM(D17*F17)</f>
        <v>0</v>
      </c>
      <c r="H17" s="10" t="n">
        <f aca="false">SUM(G17-D17)</f>
        <v>0</v>
      </c>
    </row>
    <row r="18" customFormat="false" ht="12.75" hidden="false" customHeight="false" outlineLevel="0" collapsed="false">
      <c r="A18" s="4" t="s">
        <v>9</v>
      </c>
      <c r="B18" s="5" t="n">
        <f aca="false">COUNT('[1]Count By Coverage Tier'!$H$356:$H$358)</f>
        <v>3</v>
      </c>
      <c r="C18" s="6" t="n">
        <v>33318</v>
      </c>
      <c r="D18" s="6" t="n">
        <f aca="false">SUM(B18*C18)</f>
        <v>99954</v>
      </c>
      <c r="E18" s="7" t="n">
        <f aca="false">'[2]NETCO Adjustments'!CC18</f>
        <v>0.0296584</v>
      </c>
      <c r="F18" s="8" t="n">
        <f aca="false">SUM(E18+1)</f>
        <v>1.0296584</v>
      </c>
      <c r="G18" s="9" t="n">
        <f aca="false">SUM(D18*F18)</f>
        <v>102918.4757136</v>
      </c>
      <c r="H18" s="10" t="n">
        <f aca="false">SUM(G18-D18)</f>
        <v>2964.4757136</v>
      </c>
    </row>
    <row r="19" customFormat="false" ht="12.75" hidden="false" customHeight="false" outlineLevel="0" collapsed="false">
      <c r="A19" s="4" t="s">
        <v>10</v>
      </c>
      <c r="B19" s="5" t="n">
        <f aca="false">COUNT('[1]Count By Coverage Tier'!$H$359:$H$377)</f>
        <v>19</v>
      </c>
      <c r="C19" s="6" t="n">
        <v>48312</v>
      </c>
      <c r="D19" s="6" t="n">
        <f aca="false">SUM(B19*C19)</f>
        <v>917928</v>
      </c>
      <c r="E19" s="7" t="n">
        <f aca="false">'[2]NETCO Adjustments'!CC19</f>
        <v>0.022252</v>
      </c>
      <c r="F19" s="8" t="n">
        <f aca="false">SUM(E19+1)</f>
        <v>1.022252</v>
      </c>
      <c r="G19" s="9" t="n">
        <f aca="false">SUM(D19*F19)</f>
        <v>938353.733856</v>
      </c>
      <c r="H19" s="10" t="n">
        <f aca="false">SUM(G19-D19)</f>
        <v>20425.7338559999</v>
      </c>
    </row>
    <row r="20" customFormat="false" ht="12.75" hidden="false" customHeight="false" outlineLevel="0" collapsed="false">
      <c r="A20" s="4" t="s">
        <v>11</v>
      </c>
      <c r="B20" s="5" t="n">
        <f aca="false">COUNT('[1]Count By Coverage Tier'!$H$378:$H$415)</f>
        <v>38</v>
      </c>
      <c r="C20" s="6" t="n">
        <v>69487</v>
      </c>
      <c r="D20" s="6" t="n">
        <f aca="false">SUM(B20*C20)</f>
        <v>2640506</v>
      </c>
      <c r="E20" s="7" t="n">
        <f aca="false">'[2]NETCO Adjustments'!CC20</f>
        <v>0.020904</v>
      </c>
      <c r="F20" s="8" t="n">
        <f aca="false">SUM(E20+1)</f>
        <v>1.020904</v>
      </c>
      <c r="G20" s="9" t="n">
        <f aca="false">SUM(D20*F20)</f>
        <v>2695703.137424</v>
      </c>
      <c r="H20" s="10" t="n">
        <f aca="false">SUM(G20-D20)</f>
        <v>55197.1374240001</v>
      </c>
    </row>
    <row r="21" customFormat="false" ht="12.75" hidden="false" customHeight="false" outlineLevel="0" collapsed="false">
      <c r="A21" s="4" t="s">
        <v>12</v>
      </c>
      <c r="B21" s="5" t="n">
        <f aca="false">COUNT('[1]Count By Coverage Tier'!$H$416:$H$438)</f>
        <v>23</v>
      </c>
      <c r="C21" s="6" t="n">
        <v>87026</v>
      </c>
      <c r="D21" s="6" t="n">
        <f aca="false">SUM(B21*C21)</f>
        <v>2001598</v>
      </c>
      <c r="E21" s="7" t="n">
        <f aca="false">'[2]NETCO Adjustments'!CC21</f>
        <v>0.01933</v>
      </c>
      <c r="F21" s="8" t="n">
        <f aca="false">SUM(E21+1)</f>
        <v>1.01933</v>
      </c>
      <c r="G21" s="9" t="n">
        <f aca="false">SUM(D21*F21)</f>
        <v>2040288.88934</v>
      </c>
      <c r="H21" s="10" t="n">
        <f aca="false">SUM(G21-D21)</f>
        <v>38690.8893400002</v>
      </c>
    </row>
    <row r="22" customFormat="false" ht="12.75" hidden="false" customHeight="false" outlineLevel="0" collapsed="false">
      <c r="A22" s="4" t="s">
        <v>13</v>
      </c>
      <c r="B22" s="5" t="n">
        <f aca="false">COUNT('[1]Count By Coverage Tier'!$H$439:$H$456)</f>
        <v>18</v>
      </c>
      <c r="C22" s="6" t="n">
        <v>117576</v>
      </c>
      <c r="D22" s="6" t="n">
        <f aca="false">SUM(B22*C22)</f>
        <v>2116368</v>
      </c>
      <c r="E22" s="7" t="n">
        <f aca="false">'[2]NETCO Adjustments'!CC22</f>
        <v>0.0186256</v>
      </c>
      <c r="F22" s="8" t="n">
        <f aca="false">SUM(E22+1)</f>
        <v>1.0186256</v>
      </c>
      <c r="G22" s="9" t="n">
        <f aca="false">SUM(D22*F22)</f>
        <v>2155786.6238208</v>
      </c>
      <c r="H22" s="10" t="n">
        <f aca="false">SUM(G22-D22)</f>
        <v>39418.6238207999</v>
      </c>
    </row>
    <row r="23" customFormat="false" ht="12.75" hidden="false" customHeight="false" outlineLevel="0" collapsed="false">
      <c r="A23" s="4" t="s">
        <v>14</v>
      </c>
      <c r="B23" s="5" t="n">
        <f aca="false">COUNT('[1]Count By Coverage Tier'!$H$457:$H$462)</f>
        <v>6</v>
      </c>
      <c r="C23" s="6" t="n">
        <v>163709</v>
      </c>
      <c r="D23" s="6" t="n">
        <f aca="false">SUM(B23*C23)</f>
        <v>982254</v>
      </c>
      <c r="E23" s="7" t="n">
        <f aca="false">'[2]NETCO Adjustments'!CC23</f>
        <v>0.0188464</v>
      </c>
      <c r="F23" s="8" t="n">
        <f aca="false">SUM(E23+1)</f>
        <v>1.0188464</v>
      </c>
      <c r="G23" s="9" t="n">
        <f aca="false">SUM(D23*F23)</f>
        <v>1000765.9517856</v>
      </c>
      <c r="H23" s="10" t="n">
        <f aca="false">SUM(G23-D23)</f>
        <v>18511.9517855999</v>
      </c>
    </row>
    <row r="24" customFormat="false" ht="12.75" hidden="false" customHeight="false" outlineLevel="0" collapsed="false">
      <c r="A24" s="4" t="s">
        <v>15</v>
      </c>
      <c r="B24" s="5" t="n">
        <v>0</v>
      </c>
      <c r="C24" s="6" t="n">
        <v>213335</v>
      </c>
      <c r="D24" s="6" t="n">
        <f aca="false">SUM(B24*C24)</f>
        <v>0</v>
      </c>
      <c r="E24" s="7" t="n">
        <f aca="false">'[2]NETCO Adjustments'!CC24</f>
        <v>0.0166168</v>
      </c>
      <c r="F24" s="8" t="n">
        <f aca="false">SUM(E24+1)</f>
        <v>1.0166168</v>
      </c>
      <c r="G24" s="9" t="n">
        <f aca="false">SUM(D24*F24)</f>
        <v>0</v>
      </c>
      <c r="H24" s="10" t="n">
        <f aca="false">SUM(G24-D24)</f>
        <v>0</v>
      </c>
    </row>
    <row r="25" customFormat="false" ht="12.75" hidden="false" customHeight="false" outlineLevel="0" collapsed="false">
      <c r="A25" s="4" t="s">
        <v>16</v>
      </c>
      <c r="B25" s="5" t="n">
        <v>0</v>
      </c>
      <c r="C25" s="6" t="n">
        <v>352500</v>
      </c>
      <c r="D25" s="6" t="n">
        <f aca="false">SUM(B25*C25)</f>
        <v>0</v>
      </c>
      <c r="E25" s="7" t="n">
        <f aca="false">'[2]NETCO Adjustments'!CC25</f>
        <v>0.0121072</v>
      </c>
      <c r="F25" s="8" t="n">
        <f aca="false">SUM(E25+1)</f>
        <v>1.0121072</v>
      </c>
      <c r="G25" s="9" t="n">
        <f aca="false">SUM(D25*F25)</f>
        <v>0</v>
      </c>
      <c r="H25" s="10" t="n">
        <f aca="false">SUM(G25-D25)</f>
        <v>0</v>
      </c>
    </row>
    <row r="26" customFormat="false" ht="12.75" hidden="false" customHeight="false" outlineLevel="0" collapsed="false">
      <c r="A26" s="4" t="s">
        <v>17</v>
      </c>
      <c r="B26" s="5" t="n">
        <v>0</v>
      </c>
      <c r="C26" s="6" t="n">
        <v>750000</v>
      </c>
      <c r="D26" s="6" t="n">
        <f aca="false">SUM(B26*C26)</f>
        <v>0</v>
      </c>
      <c r="E26" s="7" t="n">
        <f aca="false">'[2]NETCO Adjustments'!CC26</f>
        <v>0.00829952000000001</v>
      </c>
      <c r="F26" s="8" t="n">
        <f aca="false">SUM(E26+1)</f>
        <v>1.00829952</v>
      </c>
      <c r="G26" s="9" t="n">
        <f aca="false">SUM(D26*F26)</f>
        <v>0</v>
      </c>
      <c r="H26" s="10" t="n">
        <f aca="false">SUM(G26-D26)</f>
        <v>0</v>
      </c>
    </row>
    <row r="27" customFormat="false" ht="13.5" hidden="false" customHeight="false" outlineLevel="0" collapsed="false">
      <c r="A27" s="11" t="s">
        <v>18</v>
      </c>
      <c r="B27" s="5" t="n">
        <f aca="false">SUM(B17:B26)</f>
        <v>107</v>
      </c>
      <c r="C27" s="4"/>
      <c r="D27" s="6" t="n">
        <f aca="false">SUM(D17:D26)</f>
        <v>8758608</v>
      </c>
      <c r="G27" s="12" t="n">
        <f aca="false">SUM(G17:G26)</f>
        <v>8933816.81194</v>
      </c>
      <c r="H27" s="13" t="n">
        <f aca="false">SUM(G27-D27)</f>
        <v>175208.811939999</v>
      </c>
    </row>
    <row r="28" customFormat="false" ht="13.5" hidden="false" customHeight="false" outlineLevel="0" collapsed="false"/>
    <row r="29" customFormat="false" ht="55.5" hidden="false" customHeight="true" outlineLevel="0" collapsed="false">
      <c r="A29" s="2" t="s">
        <v>1</v>
      </c>
      <c r="B29" s="2" t="s">
        <v>2</v>
      </c>
      <c r="C29" s="2" t="s">
        <v>3</v>
      </c>
      <c r="D29" s="2" t="s">
        <v>4</v>
      </c>
      <c r="E29" s="3" t="s">
        <v>20</v>
      </c>
      <c r="F29" s="3"/>
      <c r="G29" s="2" t="s">
        <v>6</v>
      </c>
      <c r="H29" s="2" t="s">
        <v>7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4" t="s">
        <v>8</v>
      </c>
      <c r="B30" s="5" t="n">
        <v>0</v>
      </c>
      <c r="C30" s="6" t="n">
        <v>22033</v>
      </c>
      <c r="D30" s="6" t="n">
        <f aca="false">SUM(B30*C30)</f>
        <v>0</v>
      </c>
      <c r="E30" s="7" t="n">
        <f aca="false">'[2]NETCO Adjustments'!CC28</f>
        <v>0.036138</v>
      </c>
      <c r="F30" s="8" t="n">
        <f aca="false">SUM(E30+1)</f>
        <v>1.036138</v>
      </c>
      <c r="G30" s="9" t="n">
        <f aca="false">SUM(D30*F30)</f>
        <v>0</v>
      </c>
      <c r="H30" s="10" t="n">
        <f aca="false">SUM(G30-D30)</f>
        <v>0</v>
      </c>
    </row>
    <row r="31" customFormat="false" ht="12.75" hidden="false" customHeight="false" outlineLevel="0" collapsed="false">
      <c r="A31" s="4" t="s">
        <v>9</v>
      </c>
      <c r="B31" s="5" t="n">
        <f aca="false">COUNT('[1]Count By Coverage Tier'!$H$465:$H$468)</f>
        <v>4</v>
      </c>
      <c r="C31" s="6" t="n">
        <v>33318</v>
      </c>
      <c r="D31" s="6" t="n">
        <f aca="false">SUM(B31*C31)</f>
        <v>133272</v>
      </c>
      <c r="E31" s="7" t="n">
        <f aca="false">'[2]NETCO Adjustments'!CC29</f>
        <v>0.0417448</v>
      </c>
      <c r="F31" s="8" t="n">
        <f aca="false">SUM(E31+1)</f>
        <v>1.0417448</v>
      </c>
      <c r="G31" s="9" t="n">
        <f aca="false">SUM(D31*F31)</f>
        <v>138835.4129856</v>
      </c>
      <c r="H31" s="10" t="n">
        <f aca="false">SUM(G31-D31)</f>
        <v>5563.41298560001</v>
      </c>
    </row>
    <row r="32" customFormat="false" ht="12.75" hidden="false" customHeight="false" outlineLevel="0" collapsed="false">
      <c r="A32" s="4" t="s">
        <v>10</v>
      </c>
      <c r="B32" s="5" t="n">
        <f aca="false">COUNT('[1]Count By Coverage Tier'!$H$469:$H$483)</f>
        <v>15</v>
      </c>
      <c r="C32" s="6" t="n">
        <v>48312</v>
      </c>
      <c r="D32" s="6" t="n">
        <f aca="false">SUM(B32*C32)</f>
        <v>724680</v>
      </c>
      <c r="E32" s="7" t="n">
        <f aca="false">'[2]NETCO Adjustments'!CC30</f>
        <v>0.030406</v>
      </c>
      <c r="F32" s="8" t="n">
        <f aca="false">SUM(E32+1)</f>
        <v>1.030406</v>
      </c>
      <c r="G32" s="9" t="n">
        <f aca="false">SUM(D32*F32)</f>
        <v>746714.62008</v>
      </c>
      <c r="H32" s="10" t="n">
        <f aca="false">SUM(G32-D32)</f>
        <v>22034.6200799999</v>
      </c>
    </row>
    <row r="33" customFormat="false" ht="12.75" hidden="false" customHeight="false" outlineLevel="0" collapsed="false">
      <c r="A33" s="4" t="s">
        <v>11</v>
      </c>
      <c r="B33" s="5" t="n">
        <v>14</v>
      </c>
      <c r="C33" s="6" t="n">
        <v>69487</v>
      </c>
      <c r="D33" s="6" t="n">
        <f aca="false">SUM(B33*C33)</f>
        <v>972818</v>
      </c>
      <c r="E33" s="7" t="n">
        <f aca="false">'[2]NETCO Adjustments'!CC31</f>
        <v>0.02494</v>
      </c>
      <c r="F33" s="8" t="n">
        <f aca="false">SUM(E33+1)</f>
        <v>1.02494</v>
      </c>
      <c r="G33" s="9" t="n">
        <f aca="false">SUM(D33*F33)</f>
        <v>997080.08092</v>
      </c>
      <c r="H33" s="10" t="n">
        <f aca="false">SUM(G33-D33)</f>
        <v>24262.08092</v>
      </c>
    </row>
    <row r="34" customFormat="false" ht="12.75" hidden="false" customHeight="false" outlineLevel="0" collapsed="false">
      <c r="A34" s="4" t="s">
        <v>12</v>
      </c>
      <c r="B34" s="5" t="n">
        <f aca="false">COUNT('[1]Count By Coverage Tier'!$H$498:$H$508)</f>
        <v>11</v>
      </c>
      <c r="C34" s="6" t="n">
        <v>87026</v>
      </c>
      <c r="D34" s="6" t="n">
        <f aca="false">SUM(B34*C34)</f>
        <v>957286</v>
      </c>
      <c r="E34" s="7" t="n">
        <f aca="false">'[2]NETCO Adjustments'!CC32</f>
        <v>0.021607</v>
      </c>
      <c r="F34" s="8" t="n">
        <f aca="false">SUM(E34+1)</f>
        <v>1.021607</v>
      </c>
      <c r="G34" s="9" t="n">
        <f aca="false">SUM(D34*F34)</f>
        <v>977970.078602</v>
      </c>
      <c r="H34" s="10" t="n">
        <f aca="false">SUM(G34-D34)</f>
        <v>20684.0786019999</v>
      </c>
    </row>
    <row r="35" customFormat="false" ht="12.75" hidden="false" customHeight="false" outlineLevel="0" collapsed="false">
      <c r="A35" s="4" t="s">
        <v>13</v>
      </c>
      <c r="B35" s="5" t="n">
        <f aca="false">COUNT('[1]Count By Coverage Tier'!$H$509:$H$514)</f>
        <v>6</v>
      </c>
      <c r="C35" s="6" t="n">
        <v>117576</v>
      </c>
      <c r="D35" s="6" t="n">
        <f aca="false">SUM(B35*C35)</f>
        <v>705456</v>
      </c>
      <c r="E35" s="7" t="n">
        <f aca="false">'[2]NETCO Adjustments'!CC33</f>
        <v>0.0203272</v>
      </c>
      <c r="F35" s="8" t="n">
        <f aca="false">SUM(E35+1)</f>
        <v>1.0203272</v>
      </c>
      <c r="G35" s="9" t="n">
        <f aca="false">SUM(D35*F35)</f>
        <v>719795.9452032</v>
      </c>
      <c r="H35" s="10" t="n">
        <f aca="false">SUM(G35-D35)</f>
        <v>14339.9452032001</v>
      </c>
    </row>
    <row r="36" customFormat="false" ht="12.75" hidden="false" customHeight="false" outlineLevel="0" collapsed="false">
      <c r="A36" s="4" t="s">
        <v>14</v>
      </c>
      <c r="B36" s="5" t="n">
        <f aca="false">COUNT('[1]Count By Coverage Tier'!$H$515:$H$520)</f>
        <v>6</v>
      </c>
      <c r="C36" s="6" t="n">
        <v>163709</v>
      </c>
      <c r="D36" s="6" t="n">
        <f aca="false">SUM(B36*C36)</f>
        <v>982254</v>
      </c>
      <c r="E36" s="7" t="n">
        <f aca="false">'[2]NETCO Adjustments'!CC34</f>
        <v>0.0201408</v>
      </c>
      <c r="F36" s="8" t="n">
        <f aca="false">SUM(E36+1)</f>
        <v>1.0201408</v>
      </c>
      <c r="G36" s="9" t="n">
        <f aca="false">SUM(D36*F36)</f>
        <v>1002037.3813632</v>
      </c>
      <c r="H36" s="10" t="n">
        <f aca="false">SUM(G36-D36)</f>
        <v>19783.3813632</v>
      </c>
    </row>
    <row r="37" customFormat="false" ht="12.75" hidden="false" customHeight="false" outlineLevel="0" collapsed="false">
      <c r="A37" s="4" t="s">
        <v>15</v>
      </c>
      <c r="B37" s="5" t="n">
        <f aca="false">COUNT('[3]Count By Coverage Tier'!$H$521)</f>
        <v>1</v>
      </c>
      <c r="C37" s="6" t="n">
        <v>213335</v>
      </c>
      <c r="D37" s="6" t="n">
        <f aca="false">SUM(B37*C37)</f>
        <v>213335</v>
      </c>
      <c r="E37" s="7" t="n">
        <f aca="false">'[2]NETCO Adjustments'!CC35</f>
        <v>0.0163876</v>
      </c>
      <c r="F37" s="8" t="n">
        <f aca="false">SUM(E37+1)</f>
        <v>1.0163876</v>
      </c>
      <c r="G37" s="9" t="n">
        <f aca="false">SUM(D37*F37)</f>
        <v>216831.048646</v>
      </c>
      <c r="H37" s="10" t="n">
        <f aca="false">SUM(G37-D37)</f>
        <v>3496.04864600001</v>
      </c>
    </row>
    <row r="38" customFormat="false" ht="12.75" hidden="false" customHeight="false" outlineLevel="0" collapsed="false">
      <c r="A38" s="4" t="s">
        <v>16</v>
      </c>
      <c r="B38" s="5" t="n">
        <v>0</v>
      </c>
      <c r="C38" s="6" t="n">
        <v>352500</v>
      </c>
      <c r="D38" s="6" t="n">
        <f aca="false">SUM(B38*C38)</f>
        <v>0</v>
      </c>
      <c r="E38" s="7" t="n">
        <f aca="false">'[2]NETCO Adjustments'!CC36</f>
        <v>0.0127144</v>
      </c>
      <c r="F38" s="8" t="n">
        <f aca="false">SUM(E38+1)</f>
        <v>1.0127144</v>
      </c>
      <c r="G38" s="9" t="n">
        <f aca="false">SUM(D38*F38)</f>
        <v>0</v>
      </c>
      <c r="H38" s="10" t="n">
        <f aca="false">SUM(G38-D38)</f>
        <v>0</v>
      </c>
    </row>
    <row r="39" customFormat="false" ht="12.75" hidden="false" customHeight="false" outlineLevel="0" collapsed="false">
      <c r="A39" s="4" t="s">
        <v>17</v>
      </c>
      <c r="B39" s="5" t="n">
        <v>0</v>
      </c>
      <c r="C39" s="6" t="n">
        <v>750000</v>
      </c>
      <c r="D39" s="6" t="n">
        <f aca="false">SUM(B39*C39)</f>
        <v>0</v>
      </c>
      <c r="E39" s="7" t="n">
        <f aca="false">'[2]NETCO Adjustments'!CC37</f>
        <v>0.00861584</v>
      </c>
      <c r="F39" s="8" t="n">
        <f aca="false">SUM(E39+1)</f>
        <v>1.00861584</v>
      </c>
      <c r="G39" s="9" t="n">
        <f aca="false">SUM(D39*F39)</f>
        <v>0</v>
      </c>
      <c r="H39" s="10" t="n">
        <f aca="false">SUM(G39-D39)</f>
        <v>0</v>
      </c>
    </row>
    <row r="40" customFormat="false" ht="13.5" hidden="false" customHeight="false" outlineLevel="0" collapsed="false">
      <c r="A40" s="11" t="s">
        <v>18</v>
      </c>
      <c r="B40" s="5" t="n">
        <f aca="false">SUM(B30:B39)</f>
        <v>57</v>
      </c>
      <c r="C40" s="4"/>
      <c r="D40" s="6" t="n">
        <f aca="false">SUM(D30:D39)</f>
        <v>4689101</v>
      </c>
      <c r="G40" s="12" t="n">
        <f aca="false">SUM(G30:G39)</f>
        <v>4799264.5678</v>
      </c>
      <c r="H40" s="13" t="n">
        <f aca="false">SUM(G40-D40)</f>
        <v>110163.5678</v>
      </c>
    </row>
    <row r="41" customFormat="false" ht="13.5" hidden="false" customHeight="false" outlineLevel="0" collapsed="false"/>
    <row r="42" customFormat="false" ht="55.5" hidden="false" customHeight="true" outlineLevel="0" collapsed="false">
      <c r="A42" s="2" t="s">
        <v>1</v>
      </c>
      <c r="B42" s="2" t="s">
        <v>2</v>
      </c>
      <c r="C42" s="2" t="s">
        <v>3</v>
      </c>
      <c r="D42" s="2" t="s">
        <v>4</v>
      </c>
      <c r="E42" s="3" t="s">
        <v>89</v>
      </c>
      <c r="F42" s="3"/>
      <c r="G42" s="2" t="s">
        <v>6</v>
      </c>
      <c r="H42" s="2" t="s">
        <v>7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4" t="s">
        <v>8</v>
      </c>
      <c r="B43" s="5" t="n">
        <f aca="false">COUNT('[1]Count By Coverage Tier'!$H$524)</f>
        <v>1</v>
      </c>
      <c r="C43" s="6" t="n">
        <v>22033</v>
      </c>
      <c r="D43" s="6" t="n">
        <f aca="false">SUM(B43*C43)</f>
        <v>22033</v>
      </c>
      <c r="E43" s="7" t="n">
        <f aca="false">'[2]NETCO Adjustments'!CC39</f>
        <v>0.00244800000000004</v>
      </c>
      <c r="F43" s="8" t="n">
        <f aca="false">SUM(E43+1)</f>
        <v>1.002448</v>
      </c>
      <c r="G43" s="9" t="n">
        <f aca="false">SUM(D43*F43)</f>
        <v>22086.936784</v>
      </c>
      <c r="H43" s="10" t="n">
        <f aca="false">SUM(G43-D43)</f>
        <v>53.9367840000014</v>
      </c>
    </row>
    <row r="44" customFormat="false" ht="12.75" hidden="false" customHeight="false" outlineLevel="0" collapsed="false">
      <c r="A44" s="4" t="s">
        <v>9</v>
      </c>
      <c r="B44" s="5" t="n">
        <f aca="false">COUNT('[1]Count By Coverage Tier'!$H$525:$H$531)</f>
        <v>7</v>
      </c>
      <c r="C44" s="6" t="n">
        <v>33318</v>
      </c>
      <c r="D44" s="6" t="n">
        <f aca="false">SUM(B44*C44)</f>
        <v>233226</v>
      </c>
      <c r="E44" s="7" t="n">
        <f aca="false">'[2]NETCO Adjustments'!CC40</f>
        <v>0.0118024</v>
      </c>
      <c r="F44" s="8" t="n">
        <f aca="false">SUM(E44+1)</f>
        <v>1.0118024</v>
      </c>
      <c r="G44" s="9" t="n">
        <f aca="false">SUM(D44*F44)</f>
        <v>235978.6265424</v>
      </c>
      <c r="H44" s="10" t="n">
        <f aca="false">SUM(G44-D44)</f>
        <v>2752.62654240002</v>
      </c>
    </row>
    <row r="45" customFormat="false" ht="12.75" hidden="false" customHeight="false" outlineLevel="0" collapsed="false">
      <c r="A45" s="4" t="s">
        <v>10</v>
      </c>
      <c r="B45" s="5" t="n">
        <f aca="false">COUNT('[1]Count By Coverage Tier'!$H$532:$H$560)</f>
        <v>29</v>
      </c>
      <c r="C45" s="6" t="n">
        <v>48312</v>
      </c>
      <c r="D45" s="6" t="n">
        <f aca="false">SUM(B45*C45)</f>
        <v>1401048</v>
      </c>
      <c r="E45" s="7" t="n">
        <f aca="false">'[2]NETCO Adjustments'!CC41</f>
        <v>0.013792</v>
      </c>
      <c r="F45" s="8" t="n">
        <f aca="false">SUM(E45+1)</f>
        <v>1.013792</v>
      </c>
      <c r="G45" s="9" t="n">
        <f aca="false">SUM(D45*F45)</f>
        <v>1420371.254016</v>
      </c>
      <c r="H45" s="10" t="n">
        <f aca="false">SUM(G45-D45)</f>
        <v>19323.2540160001</v>
      </c>
    </row>
    <row r="46" customFormat="false" ht="12.75" hidden="false" customHeight="false" outlineLevel="0" collapsed="false">
      <c r="A46" s="4" t="s">
        <v>11</v>
      </c>
      <c r="B46" s="5" t="n">
        <f aca="false">COUNT('[1]Count By Coverage Tier'!$H$561:$H$613)</f>
        <v>53</v>
      </c>
      <c r="C46" s="6" t="n">
        <v>69487</v>
      </c>
      <c r="D46" s="6" t="n">
        <f aca="false">SUM(B46*C46)</f>
        <v>3682811</v>
      </c>
      <c r="E46" s="7" t="n">
        <f aca="false">'[2]NETCO Adjustments'!CC42</f>
        <v>0.016664</v>
      </c>
      <c r="F46" s="8" t="n">
        <f aca="false">SUM(E46+1)</f>
        <v>1.016664</v>
      </c>
      <c r="G46" s="9" t="n">
        <f aca="false">SUM(D46*F46)</f>
        <v>3744181.362504</v>
      </c>
      <c r="H46" s="10" t="n">
        <f aca="false">SUM(G46-D46)</f>
        <v>61370.3625039998</v>
      </c>
    </row>
    <row r="47" customFormat="false" ht="12.75" hidden="false" customHeight="false" outlineLevel="0" collapsed="false">
      <c r="A47" s="4" t="s">
        <v>12</v>
      </c>
      <c r="B47" s="5" t="n">
        <f aca="false">COUNT('[1]Count By Coverage Tier'!$H$614:$H$662)</f>
        <v>49</v>
      </c>
      <c r="C47" s="6" t="n">
        <v>87026</v>
      </c>
      <c r="D47" s="6" t="n">
        <f aca="false">SUM(B47*C47)</f>
        <v>4264274</v>
      </c>
      <c r="E47" s="7" t="n">
        <f aca="false">'[2]NETCO Adjustments'!CC43</f>
        <v>0.01735</v>
      </c>
      <c r="F47" s="8" t="n">
        <f aca="false">SUM(E47+1)</f>
        <v>1.01735</v>
      </c>
      <c r="G47" s="9" t="n">
        <f aca="false">SUM(D47*F47)</f>
        <v>4338259.1539</v>
      </c>
      <c r="H47" s="10" t="n">
        <f aca="false">SUM(G47-D47)</f>
        <v>73985.1539000003</v>
      </c>
    </row>
    <row r="48" customFormat="false" ht="12.75" hidden="false" customHeight="false" outlineLevel="0" collapsed="false">
      <c r="A48" s="4" t="s">
        <v>13</v>
      </c>
      <c r="B48" s="5" t="n">
        <f aca="false">COUNT('[1]Count By Coverage Tier'!$H$663:$H$739)</f>
        <v>77</v>
      </c>
      <c r="C48" s="6" t="n">
        <v>117576</v>
      </c>
      <c r="D48" s="6" t="n">
        <f aca="false">SUM(B48*C48)</f>
        <v>9053352</v>
      </c>
      <c r="E48" s="7" t="n">
        <f aca="false">'[2]NETCO Adjustments'!CC44</f>
        <v>0.0178816</v>
      </c>
      <c r="F48" s="8" t="n">
        <f aca="false">SUM(E48+1)</f>
        <v>1.0178816</v>
      </c>
      <c r="G48" s="9" t="n">
        <f aca="false">SUM(D48*F48)</f>
        <v>9215240.4191232</v>
      </c>
      <c r="H48" s="10" t="n">
        <f aca="false">SUM(G48-D48)</f>
        <v>161888.419123199</v>
      </c>
    </row>
    <row r="49" customFormat="false" ht="12.75" hidden="false" customHeight="false" outlineLevel="0" collapsed="false">
      <c r="A49" s="4" t="s">
        <v>14</v>
      </c>
      <c r="B49" s="5" t="n">
        <f aca="false">COUNT('[1]Count By Coverage Tier'!$H$741:$H$771)</f>
        <v>31</v>
      </c>
      <c r="C49" s="6" t="n">
        <v>163709</v>
      </c>
      <c r="D49" s="6" t="n">
        <f aca="false">SUM(B49*C49)</f>
        <v>5074979</v>
      </c>
      <c r="E49" s="7" t="n">
        <f aca="false">'[2]NETCO Adjustments'!CC45</f>
        <v>0.0196304</v>
      </c>
      <c r="F49" s="8" t="n">
        <f aca="false">SUM(E49+1)</f>
        <v>1.0196304</v>
      </c>
      <c r="G49" s="9" t="n">
        <f aca="false">SUM(D49*F49)</f>
        <v>5174602.8677616</v>
      </c>
      <c r="H49" s="10" t="n">
        <f aca="false">SUM(G49-D49)</f>
        <v>99623.8677615998</v>
      </c>
    </row>
    <row r="50" customFormat="false" ht="12.75" hidden="false" customHeight="false" outlineLevel="0" collapsed="false">
      <c r="A50" s="4" t="s">
        <v>15</v>
      </c>
      <c r="B50" s="5" t="n">
        <f aca="false">COUNT('[1]Count By Coverage Tier'!$H$772:$H$783)</f>
        <v>12</v>
      </c>
      <c r="C50" s="6" t="n">
        <v>213335</v>
      </c>
      <c r="D50" s="6" t="n">
        <f aca="false">SUM(B50*C50)</f>
        <v>2560020</v>
      </c>
      <c r="E50" s="7" t="n">
        <f aca="false">'[2]NETCO Adjustments'!CC46</f>
        <v>0.0164848</v>
      </c>
      <c r="F50" s="8" t="n">
        <f aca="false">SUM(E50+1)</f>
        <v>1.0164848</v>
      </c>
      <c r="G50" s="9" t="n">
        <f aca="false">SUM(D50*F50)</f>
        <v>2602221.417696</v>
      </c>
      <c r="H50" s="10" t="n">
        <f aca="false">SUM(G50-D50)</f>
        <v>42201.4176960001</v>
      </c>
    </row>
    <row r="51" customFormat="false" ht="12.75" hidden="false" customHeight="false" outlineLevel="0" collapsed="false">
      <c r="A51" s="4" t="s">
        <v>16</v>
      </c>
      <c r="B51" s="5" t="n">
        <f aca="false">COUNT('[1]Count By Coverage Tier'!$H$784:$H$787)</f>
        <v>4</v>
      </c>
      <c r="C51" s="6" t="n">
        <v>352500</v>
      </c>
      <c r="D51" s="6" t="n">
        <f aca="false">SUM(B51*C51)</f>
        <v>1410000</v>
      </c>
      <c r="E51" s="7" t="n">
        <f aca="false">'[2]NETCO Adjustments'!CC47</f>
        <v>0.0128992</v>
      </c>
      <c r="F51" s="8" t="n">
        <f aca="false">SUM(E51+1)</f>
        <v>1.0128992</v>
      </c>
      <c r="G51" s="9" t="n">
        <f aca="false">SUM(D51*F51)</f>
        <v>1428187.872</v>
      </c>
      <c r="H51" s="10" t="n">
        <f aca="false">SUM(G51-D51)</f>
        <v>18187.8720000002</v>
      </c>
    </row>
    <row r="52" customFormat="false" ht="12.75" hidden="false" customHeight="false" outlineLevel="0" collapsed="false">
      <c r="A52" s="4" t="s">
        <v>17</v>
      </c>
      <c r="B52" s="5" t="n">
        <f aca="false">COUNT('[1]Count By Coverage Tier'!$H$788)</f>
        <v>1</v>
      </c>
      <c r="C52" s="6" t="n">
        <v>750000</v>
      </c>
      <c r="D52" s="6" t="n">
        <f aca="false">SUM(B52*C52)</f>
        <v>750000</v>
      </c>
      <c r="E52" s="7" t="n">
        <f aca="false">'[2]NETCO Adjustments'!CC48</f>
        <v>0.00884672</v>
      </c>
      <c r="F52" s="8" t="n">
        <f aca="false">SUM(E52+1)</f>
        <v>1.00884672</v>
      </c>
      <c r="G52" s="9" t="n">
        <f aca="false">SUM(D52*F52)</f>
        <v>756635.04</v>
      </c>
      <c r="H52" s="10" t="n">
        <f aca="false">SUM(G52-D52)</f>
        <v>6635.04000000004</v>
      </c>
    </row>
    <row r="53" customFormat="false" ht="12.75" hidden="false" customHeight="false" outlineLevel="0" collapsed="false">
      <c r="A53" s="11" t="s">
        <v>18</v>
      </c>
      <c r="B53" s="5" t="n">
        <f aca="false">SUM(B43:B52)</f>
        <v>264</v>
      </c>
      <c r="C53" s="4"/>
      <c r="D53" s="6" t="n">
        <f aca="false">SUM(D43:D52)</f>
        <v>28451743</v>
      </c>
      <c r="G53" s="12" t="n">
        <f aca="false">SUM(G43:G52)</f>
        <v>28937764.9503272</v>
      </c>
      <c r="H53" s="14" t="n">
        <f aca="false">SUM(G53-D53)</f>
        <v>486021.950327199</v>
      </c>
    </row>
    <row r="54" customFormat="false" ht="12.75" hidden="false" customHeight="false" outlineLevel="0" collapsed="false">
      <c r="A54" s="15"/>
      <c r="B54" s="16"/>
      <c r="C54" s="17"/>
      <c r="D54" s="12"/>
      <c r="E54" s="17"/>
      <c r="F54" s="17"/>
      <c r="G54" s="12"/>
      <c r="H54" s="18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</row>
    <row r="55" customFormat="false" ht="13.5" hidden="false" customHeight="false" outlineLevel="0" collapsed="false">
      <c r="A55" s="15" t="s">
        <v>22</v>
      </c>
      <c r="B55" s="16" t="n">
        <f aca="false">SUM(B14+B27+B40+B53)</f>
        <v>780</v>
      </c>
      <c r="C55" s="17"/>
      <c r="D55" s="12"/>
      <c r="E55" s="17"/>
      <c r="F55" s="17"/>
      <c r="G55" s="12"/>
      <c r="H55" s="19" t="n">
        <f aca="false">SUM(H14+H27+H40+H53)</f>
        <v>1557495.3899696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</row>
    <row r="56" customFormat="false" ht="13.5" hidden="false" customHeight="false" outlineLevel="0" collapsed="false"/>
    <row r="57" customFormat="false" ht="13.5" hidden="false" customHeight="false" outlineLevel="0" collapsed="false">
      <c r="A57" s="0" t="s">
        <v>23</v>
      </c>
      <c r="H57" s="20" t="n">
        <f aca="false">SUM((H14+H27+H40+H53)/4)</f>
        <v>389373.8474924</v>
      </c>
    </row>
    <row r="58" customFormat="false" ht="13.5" hidden="false" customHeight="false" outlineLevel="0" collapsed="false"/>
    <row r="60" customFormat="false" ht="12.75" hidden="false" customHeight="false" outlineLevel="0" collapsed="false">
      <c r="A60" s="4" t="s">
        <v>8</v>
      </c>
      <c r="B60" s="21" t="n">
        <f aca="false">SUM(B4+B17+B30+B43)</f>
        <v>2</v>
      </c>
    </row>
    <row r="61" customFormat="false" ht="12.75" hidden="false" customHeight="false" outlineLevel="0" collapsed="false">
      <c r="A61" s="4" t="s">
        <v>9</v>
      </c>
      <c r="B61" s="21" t="n">
        <f aca="false">SUM(B5+B18+B31+B44)</f>
        <v>30</v>
      </c>
    </row>
    <row r="62" customFormat="false" ht="12.75" hidden="false" customHeight="false" outlineLevel="0" collapsed="false">
      <c r="A62" s="4" t="s">
        <v>10</v>
      </c>
      <c r="B62" s="21" t="n">
        <f aca="false">SUM(B6+B19+B32+B45)</f>
        <v>172</v>
      </c>
    </row>
    <row r="63" customFormat="false" ht="12.75" hidden="false" customHeight="false" outlineLevel="0" collapsed="false">
      <c r="A63" s="4" t="s">
        <v>11</v>
      </c>
      <c r="B63" s="21" t="n">
        <f aca="false">SUM(B7+B20+B33+B46)</f>
        <v>209</v>
      </c>
    </row>
    <row r="64" customFormat="false" ht="12.75" hidden="false" customHeight="false" outlineLevel="0" collapsed="false">
      <c r="A64" s="4" t="s">
        <v>12</v>
      </c>
      <c r="B64" s="21" t="n">
        <f aca="false">SUM(B8+B21+B34+B47)</f>
        <v>148</v>
      </c>
    </row>
    <row r="65" customFormat="false" ht="12.75" hidden="false" customHeight="false" outlineLevel="0" collapsed="false">
      <c r="A65" s="4" t="s">
        <v>13</v>
      </c>
      <c r="B65" s="21" t="n">
        <f aca="false">SUM(B9+B22+B35+B48)</f>
        <v>143</v>
      </c>
    </row>
    <row r="66" customFormat="false" ht="12.75" hidden="false" customHeight="false" outlineLevel="0" collapsed="false">
      <c r="A66" s="4" t="s">
        <v>14</v>
      </c>
      <c r="B66" s="21" t="n">
        <f aca="false">SUM(B10+B23+B36+B49)</f>
        <v>58</v>
      </c>
    </row>
    <row r="67" customFormat="false" ht="12.75" hidden="false" customHeight="false" outlineLevel="0" collapsed="false">
      <c r="A67" s="4" t="s">
        <v>15</v>
      </c>
      <c r="B67" s="21" t="n">
        <f aca="false">SUM(B11+B24+B37+B50)</f>
        <v>13</v>
      </c>
    </row>
    <row r="68" customFormat="false" ht="12.75" hidden="false" customHeight="false" outlineLevel="0" collapsed="false">
      <c r="A68" s="4" t="s">
        <v>16</v>
      </c>
      <c r="B68" s="21" t="n">
        <f aca="false">SUM(B12+B25+B38+B51)</f>
        <v>4</v>
      </c>
    </row>
    <row r="69" customFormat="false" ht="12.75" hidden="false" customHeight="false" outlineLevel="0" collapsed="false">
      <c r="A69" s="4" t="s">
        <v>17</v>
      </c>
      <c r="B69" s="21" t="n">
        <f aca="false">SUM(B13+B26+B39+B52)</f>
        <v>1</v>
      </c>
    </row>
    <row r="70" customFormat="false" ht="12.75" hidden="false" customHeight="false" outlineLevel="0" collapsed="false">
      <c r="B70" s="1" t="n">
        <f aca="false">SUM(B60:B69)</f>
        <v>780</v>
      </c>
    </row>
  </sheetData>
  <mergeCells count="4">
    <mergeCell ref="E3:F3"/>
    <mergeCell ref="E16:F16"/>
    <mergeCell ref="E29:F29"/>
    <mergeCell ref="E42:F42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&amp;C&amp;"Arial,Bold"&amp;18NETCO SALARY RANGE ESTIMATED DOLLARS FOR BENEFITS</oddHeader>
    <oddFooter>&amp;L&amp;F, &amp;A
&amp;D, &amp;T&amp;RPage&amp;P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C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C39" activeCellId="0" sqref="CC39:C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24.41"/>
    <col collapsed="false" customWidth="false" hidden="true" outlineLevel="0" max="26" min="3" style="0" width="9.06"/>
    <col collapsed="false" customWidth="true" hidden="true" outlineLevel="0" max="27" min="27" style="0" width="10.13"/>
    <col collapsed="false" customWidth="true" hidden="true" outlineLevel="0" max="29" min="28" style="0" width="9.28"/>
    <col collapsed="false" customWidth="true" hidden="false" outlineLevel="0" max="30" min="30" style="0" width="11.13"/>
    <col collapsed="false" customWidth="false" hidden="true" outlineLevel="0" max="52" min="31" style="0" width="9.06"/>
    <col collapsed="false" customWidth="true" hidden="true" outlineLevel="0" max="53" min="53" style="0" width="14.14"/>
    <col collapsed="false" customWidth="true" hidden="true" outlineLevel="0" max="54" min="54" style="0" width="12.99"/>
    <col collapsed="false" customWidth="true" hidden="false" outlineLevel="0" max="55" min="55" style="0" width="15.41"/>
    <col collapsed="false" customWidth="true" hidden="false" outlineLevel="0" max="56" min="56" style="0" width="14.28"/>
    <col collapsed="false" customWidth="false" hidden="true" outlineLevel="0" max="78" min="57" style="0" width="9.06"/>
    <col collapsed="false" customWidth="true" hidden="true" outlineLevel="0" max="79" min="79" style="0" width="14.14"/>
    <col collapsed="false" customWidth="true" hidden="true" outlineLevel="0" max="80" min="80" style="0" width="12.99"/>
    <col collapsed="false" customWidth="true" hidden="false" outlineLevel="0" max="81" min="81" style="0" width="12.28"/>
  </cols>
  <sheetData>
    <row r="1" customFormat="false" ht="37.5" hidden="false" customHeight="true" outlineLevel="0" collapsed="false">
      <c r="A1" s="22"/>
      <c r="B1" s="23" t="s">
        <v>90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</row>
    <row r="2" customFormat="false" ht="38.25" hidden="false" customHeight="true" outlineLevel="0" collapsed="false">
      <c r="B2" s="24"/>
      <c r="C2" s="25"/>
      <c r="D2" s="26"/>
      <c r="E2" s="25"/>
      <c r="F2" s="25"/>
      <c r="G2" s="27"/>
      <c r="H2" s="28"/>
      <c r="I2" s="28"/>
      <c r="J2" s="28"/>
      <c r="K2" s="29"/>
      <c r="L2" s="28"/>
      <c r="M2" s="28"/>
      <c r="N2" s="28"/>
      <c r="O2" s="28"/>
      <c r="P2" s="26"/>
      <c r="Q2" s="25"/>
      <c r="R2" s="27"/>
      <c r="S2" s="28"/>
      <c r="T2" s="28"/>
      <c r="U2" s="30"/>
      <c r="V2" s="30"/>
      <c r="W2" s="30"/>
      <c r="X2" s="30"/>
      <c r="Y2" s="31"/>
      <c r="Z2" s="31"/>
      <c r="AA2" s="32"/>
      <c r="AB2" s="33"/>
      <c r="AC2" s="33"/>
      <c r="AD2" s="34" t="s">
        <v>25</v>
      </c>
      <c r="AE2" s="25"/>
      <c r="AF2" s="26"/>
      <c r="AG2" s="25"/>
      <c r="AH2" s="25"/>
      <c r="AI2" s="25"/>
      <c r="AJ2" s="27"/>
      <c r="AK2" s="28"/>
      <c r="AL2" s="28"/>
      <c r="AM2" s="28"/>
      <c r="AN2" s="28"/>
      <c r="AO2" s="29"/>
      <c r="AP2" s="28"/>
      <c r="AQ2" s="28"/>
      <c r="AR2" s="28"/>
      <c r="AS2" s="28"/>
      <c r="AT2" s="26"/>
      <c r="AU2" s="25"/>
      <c r="AV2" s="27"/>
      <c r="AW2" s="28"/>
      <c r="AX2" s="28"/>
      <c r="AY2" s="30"/>
      <c r="AZ2" s="31"/>
      <c r="BA2" s="32"/>
      <c r="BB2" s="33"/>
      <c r="BC2" s="34" t="s">
        <v>26</v>
      </c>
      <c r="BD2" s="35" t="s">
        <v>27</v>
      </c>
      <c r="BE2" s="25"/>
      <c r="BF2" s="26"/>
      <c r="BG2" s="25"/>
      <c r="BH2" s="25"/>
      <c r="BI2" s="25"/>
      <c r="BJ2" s="27"/>
      <c r="BK2" s="28"/>
      <c r="BL2" s="28"/>
      <c r="BM2" s="28"/>
      <c r="BN2" s="28"/>
      <c r="BO2" s="29"/>
      <c r="BP2" s="28"/>
      <c r="BQ2" s="28"/>
      <c r="BR2" s="28"/>
      <c r="BS2" s="28"/>
      <c r="BT2" s="26"/>
      <c r="BU2" s="25"/>
      <c r="BV2" s="27"/>
      <c r="BW2" s="28"/>
      <c r="BX2" s="28"/>
      <c r="BY2" s="30"/>
      <c r="BZ2" s="31"/>
      <c r="CA2" s="32"/>
      <c r="CB2" s="33"/>
      <c r="CC2" s="36" t="s">
        <v>28</v>
      </c>
    </row>
    <row r="3" customFormat="false" ht="38.25" hidden="false" customHeight="true" outlineLevel="0" collapsed="false">
      <c r="B3" s="37" t="s">
        <v>29</v>
      </c>
      <c r="C3" s="38"/>
      <c r="D3" s="39" t="s">
        <v>30</v>
      </c>
      <c r="E3" s="40" t="s">
        <v>31</v>
      </c>
      <c r="F3" s="40" t="s">
        <v>32</v>
      </c>
      <c r="G3" s="41" t="s">
        <v>33</v>
      </c>
      <c r="H3" s="42"/>
      <c r="I3" s="42" t="s">
        <v>34</v>
      </c>
      <c r="J3" s="42"/>
      <c r="K3" s="43" t="s">
        <v>35</v>
      </c>
      <c r="L3" s="42"/>
      <c r="M3" s="42" t="s">
        <v>36</v>
      </c>
      <c r="N3" s="42" t="s">
        <v>36</v>
      </c>
      <c r="O3" s="42"/>
      <c r="P3" s="39" t="s">
        <v>37</v>
      </c>
      <c r="Q3" s="40" t="s">
        <v>38</v>
      </c>
      <c r="R3" s="41" t="s">
        <v>39</v>
      </c>
      <c r="S3" s="42"/>
      <c r="T3" s="42"/>
      <c r="U3" s="42" t="s">
        <v>40</v>
      </c>
      <c r="V3" s="42" t="s">
        <v>41</v>
      </c>
      <c r="W3" s="42" t="s">
        <v>40</v>
      </c>
      <c r="X3" s="42" t="s">
        <v>40</v>
      </c>
      <c r="Y3" s="42"/>
      <c r="Z3" s="42"/>
      <c r="AA3" s="44" t="s">
        <v>42</v>
      </c>
      <c r="AB3" s="44" t="s">
        <v>43</v>
      </c>
      <c r="AC3" s="44" t="s">
        <v>44</v>
      </c>
      <c r="AD3" s="34"/>
      <c r="AE3" s="38"/>
      <c r="AF3" s="39" t="s">
        <v>45</v>
      </c>
      <c r="AG3" s="40" t="s">
        <v>46</v>
      </c>
      <c r="AH3" s="40" t="s">
        <v>47</v>
      </c>
      <c r="AI3" s="40" t="s">
        <v>48</v>
      </c>
      <c r="AJ3" s="41" t="s">
        <v>49</v>
      </c>
      <c r="AK3" s="42"/>
      <c r="AL3" s="42" t="s">
        <v>50</v>
      </c>
      <c r="AM3" s="42" t="s">
        <v>51</v>
      </c>
      <c r="AN3" s="42"/>
      <c r="AO3" s="43" t="s">
        <v>52</v>
      </c>
      <c r="AP3" s="42"/>
      <c r="AQ3" s="42" t="s">
        <v>53</v>
      </c>
      <c r="AR3" s="42" t="s">
        <v>53</v>
      </c>
      <c r="AS3" s="42"/>
      <c r="AT3" s="39" t="s">
        <v>37</v>
      </c>
      <c r="AU3" s="40" t="s">
        <v>38</v>
      </c>
      <c r="AV3" s="41" t="s">
        <v>39</v>
      </c>
      <c r="AW3" s="42"/>
      <c r="AX3" s="42"/>
      <c r="AY3" s="42" t="s">
        <v>54</v>
      </c>
      <c r="AZ3" s="42"/>
      <c r="BA3" s="44" t="s">
        <v>55</v>
      </c>
      <c r="BB3" s="44" t="s">
        <v>56</v>
      </c>
      <c r="BC3" s="34"/>
      <c r="BD3" s="35"/>
      <c r="BE3" s="38"/>
      <c r="BF3" s="39" t="s">
        <v>45</v>
      </c>
      <c r="BG3" s="40" t="s">
        <v>46</v>
      </c>
      <c r="BH3" s="40" t="s">
        <v>47</v>
      </c>
      <c r="BI3" s="40" t="s">
        <v>48</v>
      </c>
      <c r="BJ3" s="41" t="s">
        <v>49</v>
      </c>
      <c r="BK3" s="42"/>
      <c r="BL3" s="42" t="s">
        <v>50</v>
      </c>
      <c r="BM3" s="42" t="s">
        <v>51</v>
      </c>
      <c r="BN3" s="42"/>
      <c r="BO3" s="43" t="s">
        <v>52</v>
      </c>
      <c r="BP3" s="42"/>
      <c r="BQ3" s="42" t="s">
        <v>53</v>
      </c>
      <c r="BR3" s="42" t="s">
        <v>53</v>
      </c>
      <c r="BS3" s="42"/>
      <c r="BT3" s="39" t="s">
        <v>37</v>
      </c>
      <c r="BU3" s="40" t="s">
        <v>38</v>
      </c>
      <c r="BV3" s="41" t="s">
        <v>39</v>
      </c>
      <c r="BW3" s="42"/>
      <c r="BX3" s="42"/>
      <c r="BY3" s="42" t="s">
        <v>54</v>
      </c>
      <c r="BZ3" s="42"/>
      <c r="CA3" s="44" t="s">
        <v>55</v>
      </c>
      <c r="CB3" s="44" t="s">
        <v>56</v>
      </c>
      <c r="CC3" s="36"/>
    </row>
    <row r="4" customFormat="false" ht="27" hidden="false" customHeight="true" outlineLevel="0" collapsed="false">
      <c r="B4" s="45" t="s">
        <v>57</v>
      </c>
      <c r="C4" s="46"/>
      <c r="D4" s="47" t="s">
        <v>58</v>
      </c>
      <c r="E4" s="47"/>
      <c r="F4" s="47"/>
      <c r="G4" s="47"/>
      <c r="H4" s="48"/>
      <c r="I4" s="49" t="s">
        <v>57</v>
      </c>
      <c r="J4" s="48"/>
      <c r="K4" s="47" t="s">
        <v>57</v>
      </c>
      <c r="L4" s="48"/>
      <c r="M4" s="50" t="s">
        <v>57</v>
      </c>
      <c r="N4" s="51" t="s">
        <v>59</v>
      </c>
      <c r="O4" s="48"/>
      <c r="P4" s="52" t="s">
        <v>60</v>
      </c>
      <c r="Q4" s="53" t="s">
        <v>61</v>
      </c>
      <c r="R4" s="54" t="s">
        <v>62</v>
      </c>
      <c r="S4" s="48"/>
      <c r="T4" s="48"/>
      <c r="U4" s="55" t="s">
        <v>63</v>
      </c>
      <c r="V4" s="55" t="s">
        <v>64</v>
      </c>
      <c r="W4" s="55" t="s">
        <v>65</v>
      </c>
      <c r="X4" s="55" t="s">
        <v>66</v>
      </c>
      <c r="Y4" s="48"/>
      <c r="Z4" s="48"/>
      <c r="AA4" s="56"/>
      <c r="AB4" s="56"/>
      <c r="AC4" s="56"/>
      <c r="AD4" s="34"/>
      <c r="AE4" s="46"/>
      <c r="AF4" s="47" t="s">
        <v>58</v>
      </c>
      <c r="AG4" s="47"/>
      <c r="AH4" s="47"/>
      <c r="AI4" s="47"/>
      <c r="AJ4" s="47"/>
      <c r="AK4" s="48"/>
      <c r="AL4" s="57" t="s">
        <v>57</v>
      </c>
      <c r="AM4" s="57"/>
      <c r="AN4" s="48"/>
      <c r="AO4" s="47" t="s">
        <v>67</v>
      </c>
      <c r="AP4" s="48"/>
      <c r="AQ4" s="50" t="s">
        <v>57</v>
      </c>
      <c r="AR4" s="51" t="s">
        <v>59</v>
      </c>
      <c r="AS4" s="48"/>
      <c r="AT4" s="52" t="s">
        <v>60</v>
      </c>
      <c r="AU4" s="53" t="s">
        <v>61</v>
      </c>
      <c r="AV4" s="54" t="s">
        <v>62</v>
      </c>
      <c r="AW4" s="48"/>
      <c r="AX4" s="48"/>
      <c r="AY4" s="55" t="s">
        <v>68</v>
      </c>
      <c r="AZ4" s="48"/>
      <c r="BA4" s="56"/>
      <c r="BB4" s="56"/>
      <c r="BC4" s="34"/>
      <c r="BD4" s="35"/>
      <c r="BE4" s="46"/>
      <c r="BF4" s="47" t="s">
        <v>58</v>
      </c>
      <c r="BG4" s="47"/>
      <c r="BH4" s="47"/>
      <c r="BI4" s="47"/>
      <c r="BJ4" s="47"/>
      <c r="BK4" s="48"/>
      <c r="BL4" s="57" t="s">
        <v>57</v>
      </c>
      <c r="BM4" s="57"/>
      <c r="BN4" s="48"/>
      <c r="BO4" s="47" t="s">
        <v>67</v>
      </c>
      <c r="BP4" s="48"/>
      <c r="BQ4" s="50" t="s">
        <v>57</v>
      </c>
      <c r="BR4" s="51" t="s">
        <v>59</v>
      </c>
      <c r="BS4" s="48"/>
      <c r="BT4" s="52" t="s">
        <v>60</v>
      </c>
      <c r="BU4" s="53" t="s">
        <v>61</v>
      </c>
      <c r="BV4" s="54" t="s">
        <v>62</v>
      </c>
      <c r="BW4" s="48"/>
      <c r="BX4" s="48"/>
      <c r="BY4" s="55" t="s">
        <v>68</v>
      </c>
      <c r="BZ4" s="48"/>
      <c r="CA4" s="56"/>
      <c r="CB4" s="56"/>
      <c r="CC4" s="36"/>
    </row>
    <row r="5" customFormat="false" ht="27" hidden="false" customHeight="true" outlineLevel="0" collapsed="false">
      <c r="B5" s="58" t="s">
        <v>69</v>
      </c>
      <c r="C5" s="25"/>
      <c r="D5" s="59" t="n">
        <v>1</v>
      </c>
      <c r="E5" s="60" t="n">
        <v>2</v>
      </c>
      <c r="F5" s="60" t="n">
        <v>3</v>
      </c>
      <c r="G5" s="61" t="n">
        <v>4</v>
      </c>
      <c r="H5" s="28"/>
      <c r="I5" s="62" t="n">
        <v>5</v>
      </c>
      <c r="J5" s="63"/>
      <c r="K5" s="64" t="n">
        <v>6</v>
      </c>
      <c r="L5" s="28"/>
      <c r="M5" s="65" t="n">
        <v>7</v>
      </c>
      <c r="N5" s="66" t="n">
        <v>8</v>
      </c>
      <c r="O5" s="28"/>
      <c r="P5" s="67" t="n">
        <v>9</v>
      </c>
      <c r="Q5" s="68" t="n">
        <v>10</v>
      </c>
      <c r="R5" s="69" t="n">
        <v>11</v>
      </c>
      <c r="S5" s="63"/>
      <c r="T5" s="28"/>
      <c r="U5" s="62" t="n">
        <v>12</v>
      </c>
      <c r="V5" s="70" t="n">
        <v>13</v>
      </c>
      <c r="W5" s="62" t="n">
        <v>14</v>
      </c>
      <c r="X5" s="62" t="n">
        <v>15</v>
      </c>
      <c r="Y5" s="28"/>
      <c r="Z5" s="28"/>
      <c r="AA5" s="71" t="s">
        <v>70</v>
      </c>
      <c r="AB5" s="72" t="s">
        <v>70</v>
      </c>
      <c r="AC5" s="72" t="s">
        <v>70</v>
      </c>
      <c r="AD5" s="34"/>
      <c r="AE5" s="25"/>
      <c r="AF5" s="73" t="n">
        <v>1</v>
      </c>
      <c r="AG5" s="68" t="n">
        <v>2</v>
      </c>
      <c r="AH5" s="68" t="n">
        <v>3</v>
      </c>
      <c r="AI5" s="68" t="n">
        <v>4</v>
      </c>
      <c r="AJ5" s="69" t="n">
        <v>5</v>
      </c>
      <c r="AK5" s="28"/>
      <c r="AL5" s="62" t="n">
        <v>6</v>
      </c>
      <c r="AM5" s="74" t="n">
        <v>7</v>
      </c>
      <c r="AN5" s="63"/>
      <c r="AO5" s="64" t="n">
        <v>8</v>
      </c>
      <c r="AP5" s="28"/>
      <c r="AQ5" s="65" t="n">
        <v>9</v>
      </c>
      <c r="AR5" s="66" t="n">
        <v>10</v>
      </c>
      <c r="AS5" s="28"/>
      <c r="AT5" s="67" t="n">
        <v>11</v>
      </c>
      <c r="AU5" s="68" t="n">
        <v>12</v>
      </c>
      <c r="AV5" s="69" t="n">
        <v>13</v>
      </c>
      <c r="AW5" s="63"/>
      <c r="AX5" s="28"/>
      <c r="AY5" s="62" t="n">
        <v>14</v>
      </c>
      <c r="AZ5" s="28"/>
      <c r="BA5" s="75" t="str">
        <f aca="false">'[2]Citigroup Rate Chart'!Y5</f>
        <v>Monthly</v>
      </c>
      <c r="BB5" s="75" t="str">
        <f aca="false">'[2]Citigroup Rate Chart'!Z5</f>
        <v>Monthly</v>
      </c>
      <c r="BC5" s="34"/>
      <c r="BD5" s="35"/>
      <c r="BE5" s="25"/>
      <c r="BF5" s="73" t="n">
        <v>1</v>
      </c>
      <c r="BG5" s="68" t="n">
        <v>2</v>
      </c>
      <c r="BH5" s="68" t="n">
        <v>3</v>
      </c>
      <c r="BI5" s="68" t="n">
        <v>4</v>
      </c>
      <c r="BJ5" s="69" t="n">
        <v>5</v>
      </c>
      <c r="BK5" s="28"/>
      <c r="BL5" s="62" t="n">
        <v>6</v>
      </c>
      <c r="BM5" s="74" t="n">
        <v>7</v>
      </c>
      <c r="BN5" s="63"/>
      <c r="BO5" s="64" t="n">
        <v>8</v>
      </c>
      <c r="BP5" s="28"/>
      <c r="BQ5" s="65" t="n">
        <v>9</v>
      </c>
      <c r="BR5" s="66" t="n">
        <v>10</v>
      </c>
      <c r="BS5" s="28"/>
      <c r="BT5" s="67" t="n">
        <v>11</v>
      </c>
      <c r="BU5" s="68" t="n">
        <v>12</v>
      </c>
      <c r="BV5" s="69" t="n">
        <v>13</v>
      </c>
      <c r="BW5" s="63"/>
      <c r="BX5" s="28"/>
      <c r="BY5" s="62" t="n">
        <v>14</v>
      </c>
      <c r="BZ5" s="28"/>
      <c r="CA5" s="75" t="str">
        <f aca="false">'[2]Citigroup Rate Max AD&amp;D Life'!Y5</f>
        <v>Monthly</v>
      </c>
      <c r="CB5" s="75" t="str">
        <f aca="false">'[2]Citigroup Rate Max AD&amp;D Life'!Z5</f>
        <v>Monthly</v>
      </c>
      <c r="CC5" s="36"/>
    </row>
    <row r="6" customFormat="false" ht="14.25" hidden="false" customHeight="false" outlineLevel="0" collapsed="false">
      <c r="A6" s="12" t="n">
        <v>24000</v>
      </c>
      <c r="B6" s="24" t="s">
        <v>71</v>
      </c>
      <c r="C6" s="76"/>
      <c r="D6" s="77" t="n">
        <v>198.95</v>
      </c>
      <c r="E6" s="78" t="n">
        <v>207.23</v>
      </c>
      <c r="F6" s="78" t="n">
        <v>188.92</v>
      </c>
      <c r="G6" s="79" t="n">
        <v>112.94</v>
      </c>
      <c r="H6" s="80"/>
      <c r="I6" s="81" t="n">
        <v>34.03</v>
      </c>
      <c r="J6" s="80"/>
      <c r="K6" s="82" t="n">
        <v>8.76</v>
      </c>
      <c r="L6" s="80"/>
      <c r="M6" s="83" t="e">
        <f aca="false">SUM(#REF!/#REF!*'[2]Enron Rates'!$B$16)</f>
        <v>#REF!</v>
      </c>
      <c r="N6" s="84" t="e">
        <f aca="false">SUM(#REF!/#REF!*'[2]Enron Rates'!$B$17)</f>
        <v>#REF!</v>
      </c>
      <c r="O6" s="80"/>
      <c r="P6" s="85" t="e">
        <f aca="false">SUM(#REF!/1000*#REF!)</f>
        <v>#REF!</v>
      </c>
      <c r="Q6" s="86" t="e">
        <f aca="false">SUM(P6*0.5)</f>
        <v>#REF!</v>
      </c>
      <c r="R6" s="79" t="n">
        <v>0.42</v>
      </c>
      <c r="S6" s="80"/>
      <c r="T6" s="80"/>
      <c r="U6" s="87" t="n">
        <f aca="false">SUM('[2]Enron Rates'!B27)</f>
        <v>0.15</v>
      </c>
      <c r="V6" s="88" t="n">
        <f aca="false">SUM('[2]Enron Rates'!B28)</f>
        <v>0.26</v>
      </c>
      <c r="W6" s="88" t="n">
        <f aca="false">SUM('[2]Enron Rates'!B29)</f>
        <v>0.53</v>
      </c>
      <c r="X6" s="89" t="n">
        <f aca="false">SUM('[2]Enron Rates'!B30)</f>
        <v>0.71</v>
      </c>
      <c r="Y6" s="80"/>
      <c r="Z6" s="80"/>
      <c r="AA6" s="90" t="n">
        <f aca="false">'[2]Enron Summary'!AA6</f>
        <v>-328.58</v>
      </c>
      <c r="AB6" s="91" t="n">
        <f aca="false">'[2]Enron Summary'!AB6</f>
        <v>-75.484</v>
      </c>
      <c r="AC6" s="91" t="n">
        <f aca="false">'[2]Enron Summary'!AC6</f>
        <v>-73.576</v>
      </c>
      <c r="AD6" s="91" t="n">
        <f aca="false">'[2]Comparison '!H7</f>
        <v>-729.552</v>
      </c>
      <c r="AE6" s="76"/>
      <c r="AF6" s="77" t="n">
        <v>40</v>
      </c>
      <c r="AG6" s="78" t="n">
        <v>30</v>
      </c>
      <c r="AH6" s="78" t="n">
        <v>23</v>
      </c>
      <c r="AI6" s="78" t="n">
        <v>32</v>
      </c>
      <c r="AJ6" s="92" t="n">
        <v>35</v>
      </c>
      <c r="AK6" s="80"/>
      <c r="AL6" s="81" t="n">
        <v>14</v>
      </c>
      <c r="AM6" s="93" t="n">
        <v>6</v>
      </c>
      <c r="AN6" s="80"/>
      <c r="AO6" s="82" t="n">
        <v>5.4</v>
      </c>
      <c r="AP6" s="80"/>
      <c r="AQ6" s="94" t="e">
        <f aca="false">SUM(#REF!/#REF!*'[2]Dental &amp; Other Rates'!$B$27)</f>
        <v>#REF!</v>
      </c>
      <c r="AR6" s="95" t="e">
        <f aca="false">SUM(#REF!/#REF!*'[2]Dental &amp; Other Rates'!$B$28)</f>
        <v>#REF!</v>
      </c>
      <c r="AS6" s="80"/>
      <c r="AT6" s="85" t="e">
        <f aca="false">SUM(#REF!/1000*#REF!)</f>
        <v>#REF!</v>
      </c>
      <c r="AU6" s="86" t="e">
        <f aca="false">SUM(AT6*0.5)</f>
        <v>#REF!</v>
      </c>
      <c r="AV6" s="79" t="n">
        <v>0.84</v>
      </c>
      <c r="AW6" s="80"/>
      <c r="AX6" s="80"/>
      <c r="AY6" s="96" t="e">
        <f aca="false">SUM(#REF!/#REF!*'[2]Dental &amp; Other Rates'!$B$39/12)</f>
        <v>#REF!</v>
      </c>
      <c r="AZ6" s="80"/>
      <c r="BA6" s="90" t="n">
        <f aca="false">'[2]Citigroup Rate Chart'!Y6</f>
        <v>68.616</v>
      </c>
      <c r="BB6" s="91" t="n">
        <f aca="false">'[2]Citigroup Rate Chart'!Z6</f>
        <v>70.2</v>
      </c>
      <c r="BC6" s="91" t="n">
        <f aca="false">'[2]Citigroup Rate Chart'!AA6</f>
        <v>842.4</v>
      </c>
      <c r="BD6" s="91" t="n">
        <f aca="false">SUM(BC6-AD6)</f>
        <v>1571.952</v>
      </c>
      <c r="BE6" s="76"/>
      <c r="BF6" s="77" t="n">
        <v>40</v>
      </c>
      <c r="BG6" s="78" t="n">
        <v>30</v>
      </c>
      <c r="BH6" s="78" t="n">
        <v>23</v>
      </c>
      <c r="BI6" s="78" t="n">
        <v>32</v>
      </c>
      <c r="BJ6" s="92" t="n">
        <v>35</v>
      </c>
      <c r="BK6" s="80"/>
      <c r="BL6" s="81" t="n">
        <v>14</v>
      </c>
      <c r="BM6" s="93" t="n">
        <v>6</v>
      </c>
      <c r="BN6" s="80"/>
      <c r="BO6" s="82" t="n">
        <v>5.4</v>
      </c>
      <c r="BP6" s="80"/>
      <c r="BQ6" s="81" t="e">
        <f aca="false">SUM((#REF!*10)/#REF!*'[2]Dental &amp; Other Rates'!$B$27)</f>
        <v>#REF!</v>
      </c>
      <c r="BR6" s="93" t="e">
        <f aca="false">SUM((#REF!*10*0.6)/#REF!*'[2]Dental &amp; Other Rates'!$B$28)</f>
        <v>#REF!</v>
      </c>
      <c r="BS6" s="80"/>
      <c r="BT6" s="85" t="e">
        <f aca="false">SUM((#REF!*7)/1000*#REF!)</f>
        <v>#REF!</v>
      </c>
      <c r="BU6" s="86" t="e">
        <f aca="false">SUM(BT6*0.5)</f>
        <v>#REF!</v>
      </c>
      <c r="BV6" s="79" t="n">
        <v>0.84</v>
      </c>
      <c r="BW6" s="80"/>
      <c r="BX6" s="80"/>
      <c r="BY6" s="96" t="e">
        <f aca="false">SUM(#REF!/#REF!*'[2]Dental &amp; Other Rates'!$B$39/12)</f>
        <v>#REF!</v>
      </c>
      <c r="BZ6" s="80"/>
      <c r="CA6" s="90" t="n">
        <f aca="false">'[2]Citigroup Rate Max AD&amp;D Life'!Y6</f>
        <v>77.76</v>
      </c>
      <c r="CB6" s="91" t="n">
        <f aca="false">'[2]Citigroup Rate Max AD&amp;D Life'!Z6</f>
        <v>82.8</v>
      </c>
      <c r="CC6" s="97" t="n">
        <f aca="false">SUM(BD6/A6)</f>
        <v>0.065498</v>
      </c>
    </row>
    <row r="7" customFormat="false" ht="14.25" hidden="false" customHeight="false" outlineLevel="0" collapsed="false">
      <c r="A7" s="12" t="n">
        <v>25000</v>
      </c>
      <c r="B7" s="24" t="s">
        <v>72</v>
      </c>
      <c r="C7" s="76"/>
      <c r="D7" s="85" t="n">
        <v>198.95</v>
      </c>
      <c r="E7" s="98" t="n">
        <v>207.23</v>
      </c>
      <c r="F7" s="98" t="n">
        <v>188.92</v>
      </c>
      <c r="G7" s="79" t="n">
        <v>112.94</v>
      </c>
      <c r="H7" s="80"/>
      <c r="I7" s="99" t="n">
        <v>34.03</v>
      </c>
      <c r="J7" s="80"/>
      <c r="K7" s="100" t="n">
        <v>8.76</v>
      </c>
      <c r="L7" s="80"/>
      <c r="M7" s="94" t="e">
        <f aca="false">SUM(#REF!/#REF!*'[2]Enron Rates'!$B$16)</f>
        <v>#REF!</v>
      </c>
      <c r="N7" s="101" t="e">
        <f aca="false">SUM(#REF!/#REF!*'[2]Enron Rates'!$B$17)</f>
        <v>#REF!</v>
      </c>
      <c r="O7" s="80"/>
      <c r="P7" s="85" t="e">
        <f aca="false">SUM(#REF!/1000*#REF!)</f>
        <v>#REF!</v>
      </c>
      <c r="Q7" s="86" t="e">
        <f aca="false">SUM(P7*0.5)</f>
        <v>#REF!</v>
      </c>
      <c r="R7" s="79" t="n">
        <v>0.42</v>
      </c>
      <c r="S7" s="80"/>
      <c r="T7" s="80"/>
      <c r="U7" s="87" t="n">
        <v>7.82</v>
      </c>
      <c r="V7" s="102" t="n">
        <v>13.56</v>
      </c>
      <c r="W7" s="102" t="n">
        <v>27.62</v>
      </c>
      <c r="X7" s="89" t="n">
        <v>37.02</v>
      </c>
      <c r="Y7" s="80"/>
      <c r="Z7" s="80"/>
      <c r="AA7" s="90" t="n">
        <f aca="false">'[2]Enron Summary'!AA7</f>
        <v>-328.58</v>
      </c>
      <c r="AB7" s="91" t="n">
        <f aca="false">'[2]Enron Summary'!AB7</f>
        <v>-48.84</v>
      </c>
      <c r="AC7" s="91" t="n">
        <f aca="false">'[2]Enron Summary'!AC7</f>
        <v>-37.845</v>
      </c>
      <c r="AD7" s="91" t="n">
        <f aca="false">'[2]Comparison '!H8</f>
        <v>-720.88</v>
      </c>
      <c r="AE7" s="76"/>
      <c r="AF7" s="85" t="n">
        <v>47</v>
      </c>
      <c r="AG7" s="98" t="n">
        <v>36</v>
      </c>
      <c r="AH7" s="98" t="n">
        <v>29</v>
      </c>
      <c r="AI7" s="98" t="n">
        <v>38</v>
      </c>
      <c r="AJ7" s="79" t="n">
        <v>42</v>
      </c>
      <c r="AK7" s="80"/>
      <c r="AL7" s="99" t="n">
        <v>14</v>
      </c>
      <c r="AM7" s="103" t="n">
        <v>6</v>
      </c>
      <c r="AN7" s="80"/>
      <c r="AO7" s="100" t="n">
        <v>5.4</v>
      </c>
      <c r="AP7" s="80"/>
      <c r="AQ7" s="83" t="e">
        <f aca="false">SUM(#REF!/#REF!*'[2]Dental &amp; Other Rates'!$B$27)</f>
        <v>#REF!</v>
      </c>
      <c r="AR7" s="104" t="e">
        <f aca="false">SUM(#REF!/#REF!*'[2]Dental &amp; Other Rates'!$B$28)</f>
        <v>#REF!</v>
      </c>
      <c r="AS7" s="80"/>
      <c r="AT7" s="85" t="e">
        <f aca="false">SUM(#REF!/1000*#REF!)</f>
        <v>#REF!</v>
      </c>
      <c r="AU7" s="86" t="e">
        <f aca="false">SUM(AT7*0.5)</f>
        <v>#REF!</v>
      </c>
      <c r="AV7" s="79" t="n">
        <v>0.84</v>
      </c>
      <c r="AW7" s="80"/>
      <c r="AX7" s="80"/>
      <c r="AY7" s="96" t="e">
        <f aca="false">SUM(#REF!/#REF!*'[2]Dental &amp; Other Rates'!$B$39/12)</f>
        <v>#REF!</v>
      </c>
      <c r="AZ7" s="80"/>
      <c r="BA7" s="90" t="n">
        <f aca="false">'[2]Citigroup Rate Chart'!Y7</f>
        <v>76</v>
      </c>
      <c r="BB7" s="91" t="n">
        <f aca="false">'[2]Citigroup Rate Chart'!Z7</f>
        <v>77.615</v>
      </c>
      <c r="BC7" s="91" t="n">
        <f aca="false">'[2]Citigroup Rate Chart'!AA7</f>
        <v>931.38</v>
      </c>
      <c r="BD7" s="91" t="n">
        <f aca="false">SUM(BC7-AD7)</f>
        <v>1652.26</v>
      </c>
      <c r="BE7" s="76"/>
      <c r="BF7" s="85" t="n">
        <v>47</v>
      </c>
      <c r="BG7" s="98" t="n">
        <v>36</v>
      </c>
      <c r="BH7" s="98" t="n">
        <v>29</v>
      </c>
      <c r="BI7" s="98" t="n">
        <v>38</v>
      </c>
      <c r="BJ7" s="79" t="n">
        <v>42</v>
      </c>
      <c r="BK7" s="80"/>
      <c r="BL7" s="99" t="n">
        <v>14</v>
      </c>
      <c r="BM7" s="103" t="n">
        <v>6</v>
      </c>
      <c r="BN7" s="80"/>
      <c r="BO7" s="100" t="n">
        <v>5.4</v>
      </c>
      <c r="BP7" s="80"/>
      <c r="BQ7" s="99" t="e">
        <f aca="false">SUM((#REF!*10)/#REF!*'[2]Dental &amp; Other Rates'!$B$27)</f>
        <v>#REF!</v>
      </c>
      <c r="BR7" s="103" t="e">
        <f aca="false">SUM((#REF!*10*0.6)/#REF!*'[2]Dental &amp; Other Rates'!$B$28)</f>
        <v>#REF!</v>
      </c>
      <c r="BS7" s="80"/>
      <c r="BT7" s="85" t="e">
        <f aca="false">SUM((#REF!*7)/1000*#REF!)</f>
        <v>#REF!</v>
      </c>
      <c r="BU7" s="86" t="e">
        <f aca="false">SUM(BT7*0.5)</f>
        <v>#REF!</v>
      </c>
      <c r="BV7" s="79" t="n">
        <v>0.84</v>
      </c>
      <c r="BW7" s="80"/>
      <c r="BX7" s="80"/>
      <c r="BY7" s="96" t="e">
        <f aca="false">SUM(#REF!/#REF!*'[2]Dental &amp; Other Rates'!$B$39/12)</f>
        <v>#REF!</v>
      </c>
      <c r="BZ7" s="80"/>
      <c r="CA7" s="90" t="n">
        <f aca="false">'[2]Citigroup Rate Max AD&amp;D Life'!Y7</f>
        <v>85.525</v>
      </c>
      <c r="CB7" s="91" t="n">
        <f aca="false">'[2]Citigroup Rate Max AD&amp;D Life'!Z7</f>
        <v>90.74</v>
      </c>
      <c r="CC7" s="97" t="n">
        <f aca="false">SUM(BD7/A7)</f>
        <v>0.0660904</v>
      </c>
    </row>
    <row r="8" customFormat="false" ht="14.25" hidden="false" customHeight="false" outlineLevel="0" collapsed="false">
      <c r="A8" s="12" t="n">
        <v>40000</v>
      </c>
      <c r="B8" s="24" t="s">
        <v>73</v>
      </c>
      <c r="C8" s="76"/>
      <c r="D8" s="85" t="n">
        <v>198.95</v>
      </c>
      <c r="E8" s="98" t="n">
        <v>207.23</v>
      </c>
      <c r="F8" s="98" t="n">
        <v>188.92</v>
      </c>
      <c r="G8" s="79" t="n">
        <v>112.94</v>
      </c>
      <c r="H8" s="80"/>
      <c r="I8" s="99" t="n">
        <v>34.03</v>
      </c>
      <c r="J8" s="80"/>
      <c r="K8" s="100" t="n">
        <v>8.76</v>
      </c>
      <c r="L8" s="80"/>
      <c r="M8" s="94" t="e">
        <f aca="false">SUM(#REF!/#REF!*'[2]Enron Rates'!$B$16)</f>
        <v>#REF!</v>
      </c>
      <c r="N8" s="101" t="e">
        <f aca="false">SUM(#REF!/#REF!*'[2]Enron Rates'!$B$17)</f>
        <v>#REF!</v>
      </c>
      <c r="O8" s="80"/>
      <c r="P8" s="85" t="e">
        <f aca="false">SUM(#REF!/1000*#REF!)</f>
        <v>#REF!</v>
      </c>
      <c r="Q8" s="86" t="e">
        <f aca="false">SUM(P8*0.5)</f>
        <v>#REF!</v>
      </c>
      <c r="R8" s="79" t="n">
        <v>0.42</v>
      </c>
      <c r="S8" s="80"/>
      <c r="T8" s="80"/>
      <c r="U8" s="87" t="n">
        <v>7.82</v>
      </c>
      <c r="V8" s="102" t="n">
        <v>13.56</v>
      </c>
      <c r="W8" s="102" t="n">
        <v>27.62</v>
      </c>
      <c r="X8" s="89" t="n">
        <v>37.02</v>
      </c>
      <c r="Y8" s="80"/>
      <c r="Z8" s="80"/>
      <c r="AA8" s="90" t="n">
        <f aca="false">'[2]Enron Summary'!AA8</f>
        <v>-328.58</v>
      </c>
      <c r="AB8" s="91" t="n">
        <f aca="false">'[2]Enron Summary'!AB8</f>
        <v>-47.58</v>
      </c>
      <c r="AC8" s="91" t="n">
        <f aca="false">'[2]Enron Summary'!AC8</f>
        <v>-35.88</v>
      </c>
      <c r="AD8" s="91" t="n">
        <f aca="false">'[2]Comparison '!H9</f>
        <v>-590.8</v>
      </c>
      <c r="AE8" s="76"/>
      <c r="AF8" s="85" t="n">
        <v>58</v>
      </c>
      <c r="AG8" s="98" t="n">
        <v>43</v>
      </c>
      <c r="AH8" s="98" t="n">
        <v>37</v>
      </c>
      <c r="AI8" s="98" t="n">
        <v>46</v>
      </c>
      <c r="AJ8" s="79" t="n">
        <v>51</v>
      </c>
      <c r="AK8" s="80"/>
      <c r="AL8" s="99" t="n">
        <v>14</v>
      </c>
      <c r="AM8" s="103" t="n">
        <v>6</v>
      </c>
      <c r="AN8" s="80"/>
      <c r="AO8" s="100" t="n">
        <v>5.4</v>
      </c>
      <c r="AP8" s="80"/>
      <c r="AQ8" s="83" t="e">
        <f aca="false">SUM(#REF!/#REF!*'[2]Dental &amp; Other Rates'!$B$27)</f>
        <v>#REF!</v>
      </c>
      <c r="AR8" s="104" t="e">
        <f aca="false">SUM(#REF!/#REF!*'[2]Dental &amp; Other Rates'!$B$28)</f>
        <v>#REF!</v>
      </c>
      <c r="AS8" s="80"/>
      <c r="AT8" s="85" t="e">
        <f aca="false">SUM(#REF!/1000*#REF!)</f>
        <v>#REF!</v>
      </c>
      <c r="AU8" s="86" t="e">
        <f aca="false">SUM(AT8*0.5)</f>
        <v>#REF!</v>
      </c>
      <c r="AV8" s="79" t="n">
        <v>0.84</v>
      </c>
      <c r="AW8" s="80"/>
      <c r="AX8" s="80"/>
      <c r="AY8" s="96" t="e">
        <f aca="false">SUM(#REF!/#REF!*'[2]Dental &amp; Other Rates'!$B$39/12)</f>
        <v>#REF!</v>
      </c>
      <c r="AZ8" s="80"/>
      <c r="BA8" s="90" t="n">
        <f aca="false">'[2]Citigroup Rate Chart'!Y8</f>
        <v>92.76</v>
      </c>
      <c r="BB8" s="91" t="n">
        <f aca="false">'[2]Citigroup Rate Chart'!Z8</f>
        <v>94.84</v>
      </c>
      <c r="BC8" s="91" t="n">
        <f aca="false">'[2]Citigroup Rate Chart'!AA8</f>
        <v>1138.08</v>
      </c>
      <c r="BD8" s="91" t="n">
        <f aca="false">SUM(BC8-AD8)</f>
        <v>1728.88</v>
      </c>
      <c r="BE8" s="76"/>
      <c r="BF8" s="85" t="n">
        <v>58</v>
      </c>
      <c r="BG8" s="98" t="n">
        <v>43</v>
      </c>
      <c r="BH8" s="98" t="n">
        <v>37</v>
      </c>
      <c r="BI8" s="98" t="n">
        <v>46</v>
      </c>
      <c r="BJ8" s="79" t="n">
        <v>51</v>
      </c>
      <c r="BK8" s="80"/>
      <c r="BL8" s="99" t="n">
        <v>14</v>
      </c>
      <c r="BM8" s="103" t="n">
        <v>6</v>
      </c>
      <c r="BN8" s="80"/>
      <c r="BO8" s="100" t="n">
        <v>5.4</v>
      </c>
      <c r="BP8" s="80"/>
      <c r="BQ8" s="99" t="e">
        <f aca="false">SUM((#REF!*10)/#REF!*'[2]Dental &amp; Other Rates'!$B$27)</f>
        <v>#REF!</v>
      </c>
      <c r="BR8" s="103" t="e">
        <f aca="false">SUM((#REF!*10*0.6)/#REF!*'[2]Dental &amp; Other Rates'!$B$28)</f>
        <v>#REF!</v>
      </c>
      <c r="BS8" s="80"/>
      <c r="BT8" s="85" t="e">
        <f aca="false">SUM((#REF!*7)/1000*#REF!)</f>
        <v>#REF!</v>
      </c>
      <c r="BU8" s="86" t="e">
        <f aca="false">SUM(BT8*0.5)</f>
        <v>#REF!</v>
      </c>
      <c r="BV8" s="79" t="n">
        <v>0.84</v>
      </c>
      <c r="BW8" s="80"/>
      <c r="BX8" s="80"/>
      <c r="BY8" s="96" t="e">
        <f aca="false">SUM(#REF!/#REF!*'[2]Dental &amp; Other Rates'!$B$39/12)</f>
        <v>#REF!</v>
      </c>
      <c r="BZ8" s="80"/>
      <c r="CA8" s="90" t="n">
        <f aca="false">'[2]Citigroup Rate Max AD&amp;D Life'!Y8</f>
        <v>108</v>
      </c>
      <c r="CB8" s="91" t="n">
        <f aca="false">'[2]Citigroup Rate Max AD&amp;D Life'!Z8</f>
        <v>115.84</v>
      </c>
      <c r="CC8" s="97" t="n">
        <f aca="false">SUM(BD8/A8)</f>
        <v>0.043222</v>
      </c>
    </row>
    <row r="9" customFormat="false" ht="14.25" hidden="false" customHeight="false" outlineLevel="0" collapsed="false">
      <c r="A9" s="12" t="n">
        <v>60000</v>
      </c>
      <c r="B9" s="24" t="s">
        <v>74</v>
      </c>
      <c r="C9" s="76"/>
      <c r="D9" s="85" t="n">
        <v>198.95</v>
      </c>
      <c r="E9" s="98" t="n">
        <v>207.23</v>
      </c>
      <c r="F9" s="98" t="n">
        <v>188.92</v>
      </c>
      <c r="G9" s="79" t="n">
        <v>112.94</v>
      </c>
      <c r="H9" s="80"/>
      <c r="I9" s="99" t="n">
        <v>34.03</v>
      </c>
      <c r="J9" s="80"/>
      <c r="K9" s="100" t="n">
        <v>8.76</v>
      </c>
      <c r="L9" s="80"/>
      <c r="M9" s="94" t="e">
        <f aca="false">SUM(#REF!/#REF!*'[2]Enron Rates'!$B$16)</f>
        <v>#REF!</v>
      </c>
      <c r="N9" s="101" t="e">
        <f aca="false">SUM(#REF!/#REF!*'[2]Enron Rates'!$B$17)</f>
        <v>#REF!</v>
      </c>
      <c r="O9" s="80"/>
      <c r="P9" s="85" t="e">
        <f aca="false">SUM(#REF!/1000*#REF!)</f>
        <v>#REF!</v>
      </c>
      <c r="Q9" s="86" t="e">
        <f aca="false">SUM(P9*0.5)</f>
        <v>#REF!</v>
      </c>
      <c r="R9" s="79" t="n">
        <v>0.42</v>
      </c>
      <c r="S9" s="80"/>
      <c r="T9" s="80"/>
      <c r="U9" s="87" t="n">
        <v>7.82</v>
      </c>
      <c r="V9" s="102" t="n">
        <v>13.56</v>
      </c>
      <c r="W9" s="102" t="n">
        <v>27.62</v>
      </c>
      <c r="X9" s="89" t="n">
        <v>37.02</v>
      </c>
      <c r="Y9" s="80"/>
      <c r="Z9" s="80"/>
      <c r="AA9" s="90" t="n">
        <f aca="false">'[2]Enron Summary'!AA9</f>
        <v>-328.58</v>
      </c>
      <c r="AB9" s="91" t="n">
        <f aca="false">'[2]Enron Summary'!AB9</f>
        <v>-45.9</v>
      </c>
      <c r="AC9" s="91" t="n">
        <f aca="false">'[2]Enron Summary'!AC9</f>
        <v>-33.26</v>
      </c>
      <c r="AD9" s="91" t="n">
        <f aca="false">'[2]Comparison '!H10</f>
        <v>-417.36</v>
      </c>
      <c r="AE9" s="76"/>
      <c r="AF9" s="85" t="n">
        <v>70</v>
      </c>
      <c r="AG9" s="98" t="n">
        <v>47</v>
      </c>
      <c r="AH9" s="98" t="n">
        <v>47</v>
      </c>
      <c r="AI9" s="98" t="n">
        <v>57</v>
      </c>
      <c r="AJ9" s="79" t="n">
        <v>63</v>
      </c>
      <c r="AK9" s="80"/>
      <c r="AL9" s="99" t="n">
        <v>14</v>
      </c>
      <c r="AM9" s="103" t="n">
        <v>6</v>
      </c>
      <c r="AN9" s="80"/>
      <c r="AO9" s="100" t="n">
        <v>5.4</v>
      </c>
      <c r="AP9" s="80"/>
      <c r="AQ9" s="83" t="e">
        <f aca="false">SUM(#REF!/#REF!*'[2]Dental &amp; Other Rates'!$B$27)</f>
        <v>#REF!</v>
      </c>
      <c r="AR9" s="104" t="e">
        <f aca="false">SUM(#REF!/#REF!*'[2]Dental &amp; Other Rates'!$B$28)</f>
        <v>#REF!</v>
      </c>
      <c r="AS9" s="80"/>
      <c r="AT9" s="85" t="e">
        <f aca="false">SUM(#REF!/1000*#REF!)</f>
        <v>#REF!</v>
      </c>
      <c r="AU9" s="86" t="e">
        <f aca="false">SUM(AT9*0.5)</f>
        <v>#REF!</v>
      </c>
      <c r="AV9" s="79" t="n">
        <v>0.84</v>
      </c>
      <c r="AW9" s="80"/>
      <c r="AX9" s="80"/>
      <c r="AY9" s="96" t="e">
        <f aca="false">SUM(#REF!/#REF!*'[2]Dental &amp; Other Rates'!$B$40/12)</f>
        <v>#REF!</v>
      </c>
      <c r="AZ9" s="80"/>
      <c r="BA9" s="90" t="n">
        <f aca="false">'[2]Citigroup Rate Chart'!Y9</f>
        <v>119.94</v>
      </c>
      <c r="BB9" s="91" t="n">
        <f aca="false">'[2]Citigroup Rate Chart'!Z9</f>
        <v>122.64</v>
      </c>
      <c r="BC9" s="91" t="n">
        <f aca="false">'[2]Citigroup Rate Chart'!AA9</f>
        <v>1471.68</v>
      </c>
      <c r="BD9" s="91" t="n">
        <f aca="false">SUM(BC9-AD9)</f>
        <v>1889.04</v>
      </c>
      <c r="BE9" s="76"/>
      <c r="BF9" s="85" t="n">
        <v>70</v>
      </c>
      <c r="BG9" s="98" t="n">
        <v>47</v>
      </c>
      <c r="BH9" s="98" t="n">
        <v>47</v>
      </c>
      <c r="BI9" s="98" t="n">
        <v>57</v>
      </c>
      <c r="BJ9" s="79" t="n">
        <v>63</v>
      </c>
      <c r="BK9" s="80"/>
      <c r="BL9" s="99" t="n">
        <v>14</v>
      </c>
      <c r="BM9" s="103" t="n">
        <v>6</v>
      </c>
      <c r="BN9" s="80"/>
      <c r="BO9" s="100" t="n">
        <v>5.4</v>
      </c>
      <c r="BP9" s="80"/>
      <c r="BQ9" s="99" t="e">
        <f aca="false">SUM((#REF!*10)/#REF!*'[2]Dental &amp; Other Rates'!$B$27)</f>
        <v>#REF!</v>
      </c>
      <c r="BR9" s="103" t="e">
        <f aca="false">SUM((#REF!*10*0.6)/#REF!*'[2]Dental &amp; Other Rates'!$B$28)</f>
        <v>#REF!</v>
      </c>
      <c r="BS9" s="80"/>
      <c r="BT9" s="85" t="e">
        <f aca="false">SUM((#REF!*7)/1000*#REF!)</f>
        <v>#REF!</v>
      </c>
      <c r="BU9" s="86" t="e">
        <f aca="false">SUM(BT9*0.5)</f>
        <v>#REF!</v>
      </c>
      <c r="BV9" s="79" t="n">
        <v>0.84</v>
      </c>
      <c r="BW9" s="80"/>
      <c r="BX9" s="80"/>
      <c r="BY9" s="96" t="e">
        <f aca="false">SUM(#REF!/#REF!*'[2]Dental &amp; Other Rates'!$B$40/12)</f>
        <v>#REF!</v>
      </c>
      <c r="BZ9" s="80"/>
      <c r="CA9" s="90" t="n">
        <f aca="false">'[2]Citigroup Rate Max AD&amp;D Life'!Y9</f>
        <v>142.8</v>
      </c>
      <c r="CB9" s="91" t="n">
        <f aca="false">'[2]Citigroup Rate Max AD&amp;D Life'!Z9</f>
        <v>154.14</v>
      </c>
      <c r="CC9" s="97" t="n">
        <f aca="false">SUM(BD9/A9)</f>
        <v>0.031484</v>
      </c>
    </row>
    <row r="10" customFormat="false" ht="14.25" hidden="false" customHeight="false" outlineLevel="0" collapsed="false">
      <c r="A10" s="12" t="n">
        <v>80000</v>
      </c>
      <c r="B10" s="24" t="s">
        <v>75</v>
      </c>
      <c r="C10" s="76"/>
      <c r="D10" s="85" t="n">
        <v>198.95</v>
      </c>
      <c r="E10" s="98" t="n">
        <v>207.23</v>
      </c>
      <c r="F10" s="98" t="n">
        <v>188.92</v>
      </c>
      <c r="G10" s="79" t="n">
        <v>112.94</v>
      </c>
      <c r="H10" s="80"/>
      <c r="I10" s="99" t="n">
        <v>34.03</v>
      </c>
      <c r="J10" s="80"/>
      <c r="K10" s="100" t="n">
        <v>8.76</v>
      </c>
      <c r="L10" s="80"/>
      <c r="M10" s="94" t="e">
        <f aca="false">SUM(#REF!/#REF!*'[2]Enron Rates'!$B$16)</f>
        <v>#REF!</v>
      </c>
      <c r="N10" s="101" t="e">
        <f aca="false">SUM(#REF!/#REF!*'[2]Enron Rates'!$B$17)</f>
        <v>#REF!</v>
      </c>
      <c r="O10" s="80"/>
      <c r="P10" s="85" t="e">
        <f aca="false">SUM(#REF!/1000*#REF!)</f>
        <v>#REF!</v>
      </c>
      <c r="Q10" s="86" t="e">
        <f aca="false">SUM(P10*0.5)</f>
        <v>#REF!</v>
      </c>
      <c r="R10" s="79" t="n">
        <v>0.42</v>
      </c>
      <c r="S10" s="80"/>
      <c r="T10" s="80"/>
      <c r="U10" s="87" t="n">
        <v>7.82</v>
      </c>
      <c r="V10" s="102" t="n">
        <v>13.56</v>
      </c>
      <c r="W10" s="102" t="n">
        <v>27.62</v>
      </c>
      <c r="X10" s="89" t="n">
        <v>37.02</v>
      </c>
      <c r="Y10" s="80"/>
      <c r="Z10" s="80"/>
      <c r="AA10" s="90" t="n">
        <f aca="false">'[2]Enron Summary'!AA10</f>
        <v>-328.58</v>
      </c>
      <c r="AB10" s="91" t="n">
        <f aca="false">'[2]Enron Summary'!AB10</f>
        <v>-44.22</v>
      </c>
      <c r="AC10" s="91" t="n">
        <f aca="false">'[2]Enron Summary'!AC10</f>
        <v>-30.64</v>
      </c>
      <c r="AD10" s="91" t="n">
        <f aca="false">'[2]Comparison '!H11</f>
        <v>-243.92</v>
      </c>
      <c r="AE10" s="76"/>
      <c r="AF10" s="85" t="n">
        <v>83</v>
      </c>
      <c r="AG10" s="98" t="n">
        <v>58</v>
      </c>
      <c r="AH10" s="98" t="n">
        <v>58</v>
      </c>
      <c r="AI10" s="98" t="n">
        <v>69</v>
      </c>
      <c r="AJ10" s="79" t="n">
        <v>75</v>
      </c>
      <c r="AK10" s="80"/>
      <c r="AL10" s="99" t="n">
        <v>14</v>
      </c>
      <c r="AM10" s="103" t="n">
        <v>6</v>
      </c>
      <c r="AN10" s="80"/>
      <c r="AO10" s="100" t="n">
        <v>5.4</v>
      </c>
      <c r="AP10" s="80"/>
      <c r="AQ10" s="83" t="e">
        <f aca="false">SUM(#REF!/#REF!*'[2]Dental &amp; Other Rates'!$B$27)</f>
        <v>#REF!</v>
      </c>
      <c r="AR10" s="104" t="e">
        <f aca="false">SUM(#REF!/#REF!*'[2]Dental &amp; Other Rates'!$B$28)</f>
        <v>#REF!</v>
      </c>
      <c r="AS10" s="80"/>
      <c r="AT10" s="85" t="e">
        <f aca="false">SUM(#REF!/1000*#REF!)</f>
        <v>#REF!</v>
      </c>
      <c r="AU10" s="86" t="e">
        <f aca="false">SUM(AT10*0.5)</f>
        <v>#REF!</v>
      </c>
      <c r="AV10" s="79" t="n">
        <v>0.84</v>
      </c>
      <c r="AW10" s="80"/>
      <c r="AX10" s="80"/>
      <c r="AY10" s="96" t="e">
        <f aca="false">SUM(#REF!/#REF!*'[2]Dental &amp; Other Rates'!$B$40/12)</f>
        <v>#REF!</v>
      </c>
      <c r="AZ10" s="80"/>
      <c r="BA10" s="90" t="n">
        <f aca="false">'[2]Citigroup Rate Chart'!Y10</f>
        <v>143.12</v>
      </c>
      <c r="BB10" s="91" t="n">
        <f aca="false">'[2]Citigroup Rate Chart'!Z10</f>
        <v>146.44</v>
      </c>
      <c r="BC10" s="91" t="n">
        <f aca="false">'[2]Citigroup Rate Chart'!AA10</f>
        <v>1757.28</v>
      </c>
      <c r="BD10" s="91" t="n">
        <f aca="false">SUM(BC10-AD10)</f>
        <v>2001.2</v>
      </c>
      <c r="BE10" s="76"/>
      <c r="BF10" s="85" t="n">
        <v>83</v>
      </c>
      <c r="BG10" s="98" t="n">
        <v>58</v>
      </c>
      <c r="BH10" s="98" t="n">
        <v>58</v>
      </c>
      <c r="BI10" s="98" t="n">
        <v>69</v>
      </c>
      <c r="BJ10" s="79" t="n">
        <v>75</v>
      </c>
      <c r="BK10" s="80"/>
      <c r="BL10" s="99" t="n">
        <v>14</v>
      </c>
      <c r="BM10" s="103" t="n">
        <v>6</v>
      </c>
      <c r="BN10" s="80"/>
      <c r="BO10" s="100" t="n">
        <v>5.4</v>
      </c>
      <c r="BP10" s="80"/>
      <c r="BQ10" s="99" t="e">
        <f aca="false">SUM((#REF!*10)/#REF!*'[2]Dental &amp; Other Rates'!$B$27)</f>
        <v>#REF!</v>
      </c>
      <c r="BR10" s="103" t="e">
        <f aca="false">SUM((#REF!*10*0.6)/#REF!*'[2]Dental &amp; Other Rates'!$B$28)</f>
        <v>#REF!</v>
      </c>
      <c r="BS10" s="80"/>
      <c r="BT10" s="85" t="e">
        <f aca="false">SUM((#REF!*7)/1000*#REF!)</f>
        <v>#REF!</v>
      </c>
      <c r="BU10" s="86" t="e">
        <f aca="false">SUM(BT10*0.5)</f>
        <v>#REF!</v>
      </c>
      <c r="BV10" s="79" t="n">
        <v>0.84</v>
      </c>
      <c r="BW10" s="80"/>
      <c r="BX10" s="80"/>
      <c r="BY10" s="96" t="e">
        <f aca="false">SUM(#REF!/#REF!*'[2]Dental &amp; Other Rates'!$B$40/12)</f>
        <v>#REF!</v>
      </c>
      <c r="BZ10" s="80"/>
      <c r="CA10" s="90" t="n">
        <f aca="false">'[2]Citigroup Rate Max AD&amp;D Life'!Y10</f>
        <v>173.6</v>
      </c>
      <c r="CB10" s="91" t="n">
        <f aca="false">'[2]Citigroup Rate Max AD&amp;D Life'!Z10</f>
        <v>188.44</v>
      </c>
      <c r="CC10" s="97" t="n">
        <f aca="false">SUM(BD10/A10)</f>
        <v>0.025015</v>
      </c>
    </row>
    <row r="11" customFormat="false" ht="14.25" hidden="false" customHeight="false" outlineLevel="0" collapsed="false">
      <c r="A11" s="12" t="n">
        <v>100000</v>
      </c>
      <c r="B11" s="24" t="s">
        <v>76</v>
      </c>
      <c r="C11" s="76"/>
      <c r="D11" s="85" t="n">
        <v>198.95</v>
      </c>
      <c r="E11" s="98" t="n">
        <v>207.23</v>
      </c>
      <c r="F11" s="98" t="n">
        <v>188.92</v>
      </c>
      <c r="G11" s="79" t="n">
        <v>112.94</v>
      </c>
      <c r="H11" s="80"/>
      <c r="I11" s="99" t="n">
        <v>34.03</v>
      </c>
      <c r="J11" s="80"/>
      <c r="K11" s="100" t="n">
        <v>8.76</v>
      </c>
      <c r="L11" s="80"/>
      <c r="M11" s="94" t="e">
        <f aca="false">SUM(#REF!/#REF!*'[2]Enron Rates'!$B$16)</f>
        <v>#REF!</v>
      </c>
      <c r="N11" s="101" t="e">
        <f aca="false">SUM(#REF!/#REF!*'[2]Enron Rates'!$B$17)</f>
        <v>#REF!</v>
      </c>
      <c r="O11" s="80"/>
      <c r="P11" s="85" t="e">
        <f aca="false">SUM(#REF!/1000*#REF!)</f>
        <v>#REF!</v>
      </c>
      <c r="Q11" s="86" t="e">
        <f aca="false">SUM(P11*0.5)</f>
        <v>#REF!</v>
      </c>
      <c r="R11" s="79" t="n">
        <v>0.42</v>
      </c>
      <c r="S11" s="80"/>
      <c r="T11" s="80"/>
      <c r="U11" s="87" t="n">
        <v>7.82</v>
      </c>
      <c r="V11" s="102" t="n">
        <v>13.56</v>
      </c>
      <c r="W11" s="102" t="n">
        <v>27.62</v>
      </c>
      <c r="X11" s="89" t="n">
        <v>37.02</v>
      </c>
      <c r="Y11" s="80"/>
      <c r="Z11" s="80"/>
      <c r="AA11" s="90" t="n">
        <f aca="false">'[2]Enron Summary'!AA11</f>
        <v>-328.58</v>
      </c>
      <c r="AB11" s="91" t="n">
        <f aca="false">'[2]Enron Summary'!AB11</f>
        <v>-42.54</v>
      </c>
      <c r="AC11" s="91" t="n">
        <f aca="false">'[2]Enron Summary'!AC11</f>
        <v>-28.02</v>
      </c>
      <c r="AD11" s="91" t="n">
        <f aca="false">'[2]Comparison '!H12</f>
        <v>-70.4799999999999</v>
      </c>
      <c r="AE11" s="76"/>
      <c r="AF11" s="85" t="n">
        <v>99</v>
      </c>
      <c r="AG11" s="98" t="n">
        <v>67</v>
      </c>
      <c r="AH11" s="98" t="n">
        <v>70</v>
      </c>
      <c r="AI11" s="98" t="n">
        <v>82</v>
      </c>
      <c r="AJ11" s="79" t="n">
        <v>90</v>
      </c>
      <c r="AK11" s="80"/>
      <c r="AL11" s="99" t="n">
        <v>14</v>
      </c>
      <c r="AM11" s="103" t="n">
        <v>6</v>
      </c>
      <c r="AN11" s="80"/>
      <c r="AO11" s="100" t="n">
        <v>5.4</v>
      </c>
      <c r="AP11" s="80"/>
      <c r="AQ11" s="83" t="e">
        <f aca="false">SUM(#REF!/#REF!*'[2]Dental &amp; Other Rates'!$B$27)</f>
        <v>#REF!</v>
      </c>
      <c r="AR11" s="104" t="e">
        <f aca="false">SUM(#REF!/#REF!*'[2]Dental &amp; Other Rates'!$B$28)</f>
        <v>#REF!</v>
      </c>
      <c r="AS11" s="80"/>
      <c r="AT11" s="85" t="e">
        <f aca="false">SUM(#REF!/1000*#REF!)</f>
        <v>#REF!</v>
      </c>
      <c r="AU11" s="86" t="e">
        <f aca="false">SUM(AT11*0.5)</f>
        <v>#REF!</v>
      </c>
      <c r="AV11" s="79" t="n">
        <v>0.84</v>
      </c>
      <c r="AW11" s="80"/>
      <c r="AX11" s="80"/>
      <c r="AY11" s="96" t="e">
        <f aca="false">SUM(#REF!/#REF!*'[2]Dental &amp; Other Rates'!$B$40/12)</f>
        <v>#REF!</v>
      </c>
      <c r="AZ11" s="80"/>
      <c r="BA11" s="90" t="n">
        <f aca="false">'[2]Citigroup Rate Chart'!Y11</f>
        <v>169.3</v>
      </c>
      <c r="BB11" s="91" t="n">
        <f aca="false">'[2]Citigroup Rate Chart'!Z11</f>
        <v>173.24</v>
      </c>
      <c r="BC11" s="91" t="n">
        <f aca="false">'[2]Citigroup Rate Chart'!AA11</f>
        <v>2078.88</v>
      </c>
      <c r="BD11" s="91" t="n">
        <f aca="false">SUM(BC11-AD11)</f>
        <v>2149.36</v>
      </c>
      <c r="BE11" s="76"/>
      <c r="BF11" s="85" t="n">
        <v>99</v>
      </c>
      <c r="BG11" s="98" t="n">
        <v>67</v>
      </c>
      <c r="BH11" s="98" t="n">
        <v>70</v>
      </c>
      <c r="BI11" s="98" t="n">
        <v>82</v>
      </c>
      <c r="BJ11" s="79" t="n">
        <v>90</v>
      </c>
      <c r="BK11" s="80"/>
      <c r="BL11" s="99" t="n">
        <v>14</v>
      </c>
      <c r="BM11" s="103" t="n">
        <v>6</v>
      </c>
      <c r="BN11" s="80"/>
      <c r="BO11" s="100" t="n">
        <v>5.4</v>
      </c>
      <c r="BP11" s="80"/>
      <c r="BQ11" s="99" t="e">
        <f aca="false">SUM((#REF!*10)/#REF!*'[2]Dental &amp; Other Rates'!$B$27)</f>
        <v>#REF!</v>
      </c>
      <c r="BR11" s="103" t="e">
        <f aca="false">SUM((#REF!*10*0.6)/#REF!*'[2]Dental &amp; Other Rates'!$B$28)</f>
        <v>#REF!</v>
      </c>
      <c r="BS11" s="80"/>
      <c r="BT11" s="85" t="e">
        <f aca="false">SUM((#REF!*7)/1000*#REF!)</f>
        <v>#REF!</v>
      </c>
      <c r="BU11" s="86" t="e">
        <f aca="false">SUM(BT11*0.5)</f>
        <v>#REF!</v>
      </c>
      <c r="BV11" s="79" t="n">
        <v>0.84</v>
      </c>
      <c r="BW11" s="80"/>
      <c r="BX11" s="80"/>
      <c r="BY11" s="96" t="e">
        <f aca="false">SUM(#REF!/#REF!*'[2]Dental &amp; Other Rates'!$B$40/12)</f>
        <v>#REF!</v>
      </c>
      <c r="BZ11" s="80"/>
      <c r="CA11" s="90" t="n">
        <f aca="false">'[2]Citigroup Rate Max AD&amp;D Life'!Y11</f>
        <v>207.4</v>
      </c>
      <c r="CB11" s="91" t="n">
        <f aca="false">'[2]Citigroup Rate Max AD&amp;D Life'!Z11</f>
        <v>225.74</v>
      </c>
      <c r="CC11" s="97" t="n">
        <f aca="false">SUM(BD11/A11)</f>
        <v>0.0214936</v>
      </c>
    </row>
    <row r="12" customFormat="false" ht="14.25" hidden="false" customHeight="false" outlineLevel="0" collapsed="false">
      <c r="A12" s="12" t="n">
        <v>150000</v>
      </c>
      <c r="B12" s="24" t="s">
        <v>77</v>
      </c>
      <c r="C12" s="76"/>
      <c r="D12" s="85" t="n">
        <v>198.95</v>
      </c>
      <c r="E12" s="98" t="n">
        <v>207.23</v>
      </c>
      <c r="F12" s="98" t="n">
        <v>188.92</v>
      </c>
      <c r="G12" s="79" t="n">
        <v>112.94</v>
      </c>
      <c r="H12" s="80"/>
      <c r="I12" s="99" t="n">
        <v>34.03</v>
      </c>
      <c r="J12" s="80"/>
      <c r="K12" s="100" t="n">
        <v>8.76</v>
      </c>
      <c r="L12" s="80"/>
      <c r="M12" s="94" t="e">
        <f aca="false">SUM(#REF!/#REF!*'[2]Enron Rates'!$B$16)</f>
        <v>#REF!</v>
      </c>
      <c r="N12" s="101" t="e">
        <f aca="false">SUM(#REF!/#REF!*'[2]Enron Rates'!$B$17)</f>
        <v>#REF!</v>
      </c>
      <c r="O12" s="80"/>
      <c r="P12" s="85" t="e">
        <f aca="false">SUM(#REF!/1000*#REF!)</f>
        <v>#REF!</v>
      </c>
      <c r="Q12" s="86" t="e">
        <f aca="false">SUM(P12*0.5)</f>
        <v>#REF!</v>
      </c>
      <c r="R12" s="79" t="n">
        <v>0.42</v>
      </c>
      <c r="S12" s="80"/>
      <c r="T12" s="80"/>
      <c r="U12" s="87" t="n">
        <v>7.82</v>
      </c>
      <c r="V12" s="102" t="n">
        <v>13.56</v>
      </c>
      <c r="W12" s="102" t="n">
        <v>27.62</v>
      </c>
      <c r="X12" s="89" t="n">
        <v>37.02</v>
      </c>
      <c r="Y12" s="80"/>
      <c r="Z12" s="80"/>
      <c r="AA12" s="90" t="n">
        <f aca="false">'[2]Enron Summary'!AA12</f>
        <v>-328.58</v>
      </c>
      <c r="AB12" s="91" t="n">
        <f aca="false">'[2]Enron Summary'!AB12</f>
        <v>-38.34</v>
      </c>
      <c r="AC12" s="91" t="n">
        <f aca="false">'[2]Enron Summary'!AC12</f>
        <v>-21.47</v>
      </c>
      <c r="AD12" s="91" t="n">
        <f aca="false">'[2]Comparison '!H13</f>
        <v>363.12</v>
      </c>
      <c r="AE12" s="76"/>
      <c r="AF12" s="85" t="n">
        <v>129</v>
      </c>
      <c r="AG12" s="98" t="n">
        <v>90</v>
      </c>
      <c r="AH12" s="98" t="n">
        <v>94</v>
      </c>
      <c r="AI12" s="98" t="n">
        <v>111</v>
      </c>
      <c r="AJ12" s="79" t="n">
        <v>120</v>
      </c>
      <c r="AK12" s="80"/>
      <c r="AL12" s="99" t="n">
        <v>14</v>
      </c>
      <c r="AM12" s="103" t="n">
        <v>6</v>
      </c>
      <c r="AN12" s="80"/>
      <c r="AO12" s="100" t="n">
        <v>5.4</v>
      </c>
      <c r="AP12" s="80"/>
      <c r="AQ12" s="83" t="e">
        <f aca="false">SUM(#REF!/#REF!*'[2]Dental &amp; Other Rates'!$B$27)</f>
        <v>#REF!</v>
      </c>
      <c r="AR12" s="104" t="e">
        <f aca="false">SUM(#REF!/#REF!*'[2]Dental &amp; Other Rates'!$B$28)</f>
        <v>#REF!</v>
      </c>
      <c r="AS12" s="80"/>
      <c r="AT12" s="85" t="e">
        <f aca="false">SUM(#REF!/1000*#REF!)</f>
        <v>#REF!</v>
      </c>
      <c r="AU12" s="86" t="e">
        <f aca="false">SUM(AT12*0.5)</f>
        <v>#REF!</v>
      </c>
      <c r="AV12" s="79" t="n">
        <v>0.84</v>
      </c>
      <c r="AW12" s="80"/>
      <c r="AX12" s="80"/>
      <c r="AY12" s="96" t="e">
        <f aca="false">SUM(#REF!/#REF!*'[2]Dental &amp; Other Rates'!$B$41/12)</f>
        <v>#REF!</v>
      </c>
      <c r="AZ12" s="80"/>
      <c r="BA12" s="90" t="n">
        <f aca="false">'[2]Citigroup Rate Chart'!Y12</f>
        <v>262.25</v>
      </c>
      <c r="BB12" s="91" t="n">
        <f aca="false">'[2]Citigroup Rate Chart'!Z12</f>
        <v>267.74</v>
      </c>
      <c r="BC12" s="91" t="n">
        <f aca="false">'[2]Citigroup Rate Chart'!AA12</f>
        <v>3212.88</v>
      </c>
      <c r="BD12" s="91" t="n">
        <f aca="false">SUM(BC12-AD12)</f>
        <v>2849.76</v>
      </c>
      <c r="BE12" s="76"/>
      <c r="BF12" s="85" t="n">
        <v>129</v>
      </c>
      <c r="BG12" s="98" t="n">
        <v>90</v>
      </c>
      <c r="BH12" s="98" t="n">
        <v>94</v>
      </c>
      <c r="BI12" s="98" t="n">
        <v>111</v>
      </c>
      <c r="BJ12" s="79" t="n">
        <v>120</v>
      </c>
      <c r="BK12" s="80"/>
      <c r="BL12" s="99" t="n">
        <v>14</v>
      </c>
      <c r="BM12" s="103" t="n">
        <v>6</v>
      </c>
      <c r="BN12" s="80"/>
      <c r="BO12" s="100" t="n">
        <v>5.4</v>
      </c>
      <c r="BP12" s="80"/>
      <c r="BQ12" s="99" t="e">
        <f aca="false">SUM((#REF!*10)/#REF!*'[2]Dental &amp; Other Rates'!$B$27)</f>
        <v>#REF!</v>
      </c>
      <c r="BR12" s="103" t="e">
        <f aca="false">SUM((#REF!*10*0.6)/#REF!*'[2]Dental &amp; Other Rates'!$B$28)</f>
        <v>#REF!</v>
      </c>
      <c r="BS12" s="80"/>
      <c r="BT12" s="85" t="e">
        <f aca="false">SUM((#REF!*7)/1000*#REF!)</f>
        <v>#REF!</v>
      </c>
      <c r="BU12" s="86" t="e">
        <f aca="false">SUM(BT12*0.5)</f>
        <v>#REF!</v>
      </c>
      <c r="BV12" s="79" t="n">
        <v>0.84</v>
      </c>
      <c r="BW12" s="80"/>
      <c r="BX12" s="80"/>
      <c r="BY12" s="96" t="e">
        <f aca="false">SUM(#REF!/#REF!*'[2]Dental &amp; Other Rates'!$B$41/12)</f>
        <v>#REF!</v>
      </c>
      <c r="BZ12" s="80"/>
      <c r="CA12" s="90" t="n">
        <f aca="false">'[2]Citigroup Rate Max AD&amp;D Life'!Y12</f>
        <v>319.4</v>
      </c>
      <c r="CB12" s="91" t="n">
        <f aca="false">'[2]Citigroup Rate Max AD&amp;D Life'!Z12</f>
        <v>346.49</v>
      </c>
      <c r="CC12" s="97" t="n">
        <f aca="false">SUM(BD12/A12)</f>
        <v>0.0189984</v>
      </c>
    </row>
    <row r="13" customFormat="false" ht="14.25" hidden="false" customHeight="false" outlineLevel="0" collapsed="false">
      <c r="A13" s="12" t="n">
        <v>200000</v>
      </c>
      <c r="B13" s="24" t="s">
        <v>78</v>
      </c>
      <c r="C13" s="76"/>
      <c r="D13" s="85" t="n">
        <v>198.95</v>
      </c>
      <c r="E13" s="98" t="n">
        <v>207.23</v>
      </c>
      <c r="F13" s="98" t="n">
        <v>188.92</v>
      </c>
      <c r="G13" s="79" t="n">
        <v>112.94</v>
      </c>
      <c r="H13" s="80"/>
      <c r="I13" s="99" t="n">
        <v>34.03</v>
      </c>
      <c r="J13" s="80"/>
      <c r="K13" s="100" t="n">
        <v>8.76</v>
      </c>
      <c r="L13" s="80"/>
      <c r="M13" s="94" t="e">
        <f aca="false">SUM(#REF!/#REF!*'[2]Enron Rates'!$B$16)</f>
        <v>#REF!</v>
      </c>
      <c r="N13" s="101" t="e">
        <f aca="false">SUM(#REF!/#REF!*'[2]Enron Rates'!$B$17)</f>
        <v>#REF!</v>
      </c>
      <c r="O13" s="80"/>
      <c r="P13" s="85" t="e">
        <f aca="false">SUM(#REF!/1000*#REF!)</f>
        <v>#REF!</v>
      </c>
      <c r="Q13" s="86" t="e">
        <f aca="false">SUM(P13*0.5)</f>
        <v>#REF!</v>
      </c>
      <c r="R13" s="79" t="n">
        <v>0.42</v>
      </c>
      <c r="S13" s="80"/>
      <c r="T13" s="80"/>
      <c r="U13" s="87" t="n">
        <v>7.82</v>
      </c>
      <c r="V13" s="102" t="n">
        <v>13.56</v>
      </c>
      <c r="W13" s="102" t="n">
        <v>27.62</v>
      </c>
      <c r="X13" s="89" t="n">
        <v>37.02</v>
      </c>
      <c r="Y13" s="80"/>
      <c r="Z13" s="80"/>
      <c r="AA13" s="90" t="n">
        <f aca="false">'[2]Enron Summary'!AA13</f>
        <v>-328.58</v>
      </c>
      <c r="AB13" s="91" t="n">
        <f aca="false">'[2]Enron Summary'!AB13</f>
        <v>-34.14</v>
      </c>
      <c r="AC13" s="91" t="n">
        <f aca="false">'[2]Enron Summary'!AC13</f>
        <v>-14.92</v>
      </c>
      <c r="AD13" s="91" t="n">
        <f aca="false">'[2]Comparison '!H14</f>
        <v>796.72</v>
      </c>
      <c r="AE13" s="76"/>
      <c r="AF13" s="85" t="n">
        <v>139</v>
      </c>
      <c r="AG13" s="98" t="n">
        <v>95</v>
      </c>
      <c r="AH13" s="98" t="n">
        <v>99</v>
      </c>
      <c r="AI13" s="98" t="n">
        <v>117</v>
      </c>
      <c r="AJ13" s="79" t="n">
        <v>126</v>
      </c>
      <c r="AK13" s="80"/>
      <c r="AL13" s="99" t="n">
        <v>14</v>
      </c>
      <c r="AM13" s="103" t="n">
        <v>6</v>
      </c>
      <c r="AN13" s="80"/>
      <c r="AO13" s="100" t="n">
        <v>5.4</v>
      </c>
      <c r="AP13" s="80"/>
      <c r="AQ13" s="83" t="e">
        <f aca="false">SUM(#REF!/#REF!*'[2]Dental &amp; Other Rates'!$B$27)</f>
        <v>#REF!</v>
      </c>
      <c r="AR13" s="104" t="e">
        <f aca="false">SUM(#REF!/#REF!*'[2]Dental &amp; Other Rates'!$B$28)</f>
        <v>#REF!</v>
      </c>
      <c r="AS13" s="80"/>
      <c r="AT13" s="85" t="e">
        <f aca="false">SUM(#REF!/1000*#REF!)</f>
        <v>#REF!</v>
      </c>
      <c r="AU13" s="86" t="e">
        <f aca="false">SUM(AT13*0.5)</f>
        <v>#REF!</v>
      </c>
      <c r="AV13" s="79" t="n">
        <v>0.84</v>
      </c>
      <c r="AW13" s="80"/>
      <c r="AX13" s="80"/>
      <c r="AY13" s="96" t="e">
        <f aca="false">SUM(#REF!/#REF!*'[2]Dental &amp; Other Rates'!$B$41/12)</f>
        <v>#REF!</v>
      </c>
      <c r="AZ13" s="80"/>
      <c r="BA13" s="90" t="n">
        <f aca="false">'[2]Citigroup Rate Chart'!Y13</f>
        <v>310.2</v>
      </c>
      <c r="BB13" s="91" t="n">
        <f aca="false">'[2]Citigroup Rate Chart'!Z13</f>
        <v>317.24</v>
      </c>
      <c r="BC13" s="91" t="n">
        <f aca="false">'[2]Citigroup Rate Chart'!AA13</f>
        <v>3806.88</v>
      </c>
      <c r="BD13" s="91" t="n">
        <f aca="false">SUM(BC13-AD13)</f>
        <v>3010.16</v>
      </c>
      <c r="BE13" s="76"/>
      <c r="BF13" s="85" t="n">
        <v>139</v>
      </c>
      <c r="BG13" s="98" t="n">
        <v>95</v>
      </c>
      <c r="BH13" s="98" t="n">
        <v>99</v>
      </c>
      <c r="BI13" s="98" t="n">
        <v>117</v>
      </c>
      <c r="BJ13" s="79" t="n">
        <v>126</v>
      </c>
      <c r="BK13" s="80"/>
      <c r="BL13" s="99" t="n">
        <v>14</v>
      </c>
      <c r="BM13" s="103" t="n">
        <v>6</v>
      </c>
      <c r="BN13" s="80"/>
      <c r="BO13" s="100" t="n">
        <v>5.4</v>
      </c>
      <c r="BP13" s="80"/>
      <c r="BQ13" s="99" t="n">
        <v>13.5</v>
      </c>
      <c r="BR13" s="103" t="n">
        <v>13.5</v>
      </c>
      <c r="BS13" s="80"/>
      <c r="BT13" s="85" t="e">
        <f aca="false">SUM((#REF!*7)/1000*#REF!)</f>
        <v>#REF!</v>
      </c>
      <c r="BU13" s="86" t="e">
        <f aca="false">SUM(BT13*0.5)</f>
        <v>#REF!</v>
      </c>
      <c r="BV13" s="79" t="n">
        <v>0.84</v>
      </c>
      <c r="BW13" s="80"/>
      <c r="BX13" s="80"/>
      <c r="BY13" s="96" t="e">
        <f aca="false">SUM(#REF!/#REF!*'[2]Dental &amp; Other Rates'!$B$41/12)</f>
        <v>#REF!</v>
      </c>
      <c r="BZ13" s="80"/>
      <c r="CA13" s="90" t="n">
        <f aca="false">'[2]Citigroup Rate Max AD&amp;D Life'!Y13</f>
        <v>381.9</v>
      </c>
      <c r="CB13" s="91" t="n">
        <f aca="false">'[2]Citigroup Rate Max AD&amp;D Life'!Z13</f>
        <v>417.74</v>
      </c>
      <c r="CC13" s="97" t="n">
        <f aca="false">SUM(BD13/A13)</f>
        <v>0.0150508</v>
      </c>
    </row>
    <row r="14" customFormat="false" ht="14.25" hidden="false" customHeight="false" outlineLevel="0" collapsed="false">
      <c r="A14" s="12" t="n">
        <v>300000</v>
      </c>
      <c r="B14" s="24" t="s">
        <v>79</v>
      </c>
      <c r="C14" s="76"/>
      <c r="D14" s="85" t="n">
        <v>198.95</v>
      </c>
      <c r="E14" s="98" t="n">
        <v>207.23</v>
      </c>
      <c r="F14" s="98" t="n">
        <v>188.92</v>
      </c>
      <c r="G14" s="79" t="n">
        <v>112.94</v>
      </c>
      <c r="H14" s="80"/>
      <c r="I14" s="99" t="n">
        <v>34.03</v>
      </c>
      <c r="J14" s="80"/>
      <c r="K14" s="100" t="n">
        <v>8.76</v>
      </c>
      <c r="L14" s="80"/>
      <c r="M14" s="94" t="e">
        <f aca="false">SUM(#REF!/#REF!*'[2]Enron Rates'!$B$16)</f>
        <v>#REF!</v>
      </c>
      <c r="N14" s="101" t="e">
        <f aca="false">SUM(#REF!/#REF!*'[2]Enron Rates'!$B$17)</f>
        <v>#REF!</v>
      </c>
      <c r="O14" s="80"/>
      <c r="P14" s="85" t="e">
        <f aca="false">SUM(#REF!/1000*#REF!)</f>
        <v>#REF!</v>
      </c>
      <c r="Q14" s="86" t="e">
        <f aca="false">SUM(P14*0.5)</f>
        <v>#REF!</v>
      </c>
      <c r="R14" s="79" t="n">
        <v>0.42</v>
      </c>
      <c r="S14" s="80"/>
      <c r="T14" s="80"/>
      <c r="U14" s="87" t="n">
        <v>7.82</v>
      </c>
      <c r="V14" s="102" t="n">
        <v>13.56</v>
      </c>
      <c r="W14" s="102" t="n">
        <v>27.62</v>
      </c>
      <c r="X14" s="89" t="n">
        <v>37.02</v>
      </c>
      <c r="Y14" s="80"/>
      <c r="Z14" s="80"/>
      <c r="AA14" s="90" t="n">
        <f aca="false">'[2]Enron Summary'!AA14</f>
        <v>-328.58</v>
      </c>
      <c r="AB14" s="91" t="n">
        <f aca="false">'[2]Enron Summary'!AB14</f>
        <v>-25.74</v>
      </c>
      <c r="AC14" s="91" t="n">
        <f aca="false">'[2]Enron Summary'!AC14</f>
        <v>-1.81999999999999</v>
      </c>
      <c r="AD14" s="91" t="n">
        <f aca="false">'[2]Comparison '!H15</f>
        <v>1663.92</v>
      </c>
      <c r="AE14" s="76"/>
      <c r="AF14" s="85" t="n">
        <v>146</v>
      </c>
      <c r="AG14" s="98" t="n">
        <v>99</v>
      </c>
      <c r="AH14" s="98" t="n">
        <v>103</v>
      </c>
      <c r="AI14" s="98" t="n">
        <v>122</v>
      </c>
      <c r="AJ14" s="79" t="n">
        <v>132</v>
      </c>
      <c r="AK14" s="80"/>
      <c r="AL14" s="99" t="n">
        <v>14</v>
      </c>
      <c r="AM14" s="103" t="n">
        <v>6</v>
      </c>
      <c r="AN14" s="80"/>
      <c r="AO14" s="100" t="n">
        <v>5.4</v>
      </c>
      <c r="AP14" s="80"/>
      <c r="AQ14" s="83" t="e">
        <f aca="false">SUM(#REF!/#REF!*'[2]Dental &amp; Other Rates'!$B$27)</f>
        <v>#REF!</v>
      </c>
      <c r="AR14" s="104" t="e">
        <f aca="false">SUM(#REF!/#REF!*'[2]Dental &amp; Other Rates'!$B$28)</f>
        <v>#REF!</v>
      </c>
      <c r="AS14" s="80"/>
      <c r="AT14" s="85" t="e">
        <f aca="false">SUM(#REF!/1000*#REF!)</f>
        <v>#REF!</v>
      </c>
      <c r="AU14" s="86" t="e">
        <f aca="false">SUM(AT14*0.5)</f>
        <v>#REF!</v>
      </c>
      <c r="AV14" s="79" t="n">
        <v>0.84</v>
      </c>
      <c r="AW14" s="80"/>
      <c r="AX14" s="80"/>
      <c r="AY14" s="96" t="e">
        <f aca="false">SUM(#REF!/#REF!*'[2]Dental &amp; Other Rates'!$B$42/12)</f>
        <v>#REF!</v>
      </c>
      <c r="AZ14" s="80"/>
      <c r="BA14" s="90" t="n">
        <f aca="false">'[2]Citigroup Rate Chart'!Y14</f>
        <v>418.1</v>
      </c>
      <c r="BB14" s="91" t="n">
        <f aca="false">'[2]Citigroup Rate Chart'!Z14</f>
        <v>428.24</v>
      </c>
      <c r="BC14" s="91" t="n">
        <f aca="false">'[2]Citigroup Rate Chart'!AA14</f>
        <v>5138.88</v>
      </c>
      <c r="BD14" s="91" t="n">
        <f aca="false">SUM(BC14-AD14)</f>
        <v>3474.96</v>
      </c>
      <c r="BE14" s="76"/>
      <c r="BF14" s="85" t="n">
        <v>146</v>
      </c>
      <c r="BG14" s="98" t="n">
        <v>99</v>
      </c>
      <c r="BH14" s="98" t="n">
        <v>103</v>
      </c>
      <c r="BI14" s="98" t="n">
        <v>122</v>
      </c>
      <c r="BJ14" s="79" t="n">
        <v>132</v>
      </c>
      <c r="BK14" s="80"/>
      <c r="BL14" s="99" t="n">
        <v>14</v>
      </c>
      <c r="BM14" s="103" t="n">
        <v>6</v>
      </c>
      <c r="BN14" s="80"/>
      <c r="BO14" s="100" t="n">
        <v>5.4</v>
      </c>
      <c r="BP14" s="80"/>
      <c r="BQ14" s="99" t="n">
        <v>13.5</v>
      </c>
      <c r="BR14" s="103" t="n">
        <v>13.5</v>
      </c>
      <c r="BS14" s="80"/>
      <c r="BT14" s="85" t="e">
        <f aca="false">SUM((#REF!*7)/1000*#REF!)</f>
        <v>#REF!</v>
      </c>
      <c r="BU14" s="86" t="e">
        <f aca="false">SUM(BT14*0.5)</f>
        <v>#REF!</v>
      </c>
      <c r="BV14" s="79" t="n">
        <v>0.84</v>
      </c>
      <c r="BW14" s="80"/>
      <c r="BX14" s="80"/>
      <c r="BY14" s="96" t="e">
        <f aca="false">SUM(#REF!/#REF!*'[2]Dental &amp; Other Rates'!$B$42/12)</f>
        <v>#REF!</v>
      </c>
      <c r="BZ14" s="80"/>
      <c r="CA14" s="90" t="n">
        <f aca="false">'[2]Citigroup Rate Max AD&amp;D Life'!Y14</f>
        <v>518.9</v>
      </c>
      <c r="CB14" s="91" t="n">
        <f aca="false">'[2]Citigroup Rate Max AD&amp;D Life'!Z14</f>
        <v>572.24</v>
      </c>
      <c r="CC14" s="97" t="n">
        <f aca="false">SUM(BD14/A14)</f>
        <v>0.0115832</v>
      </c>
    </row>
    <row r="15" customFormat="false" ht="14.25" hidden="false" customHeight="false" outlineLevel="0" collapsed="false">
      <c r="A15" s="12" t="n">
        <v>500000</v>
      </c>
      <c r="B15" s="24" t="s">
        <v>80</v>
      </c>
      <c r="C15" s="76"/>
      <c r="D15" s="105" t="n">
        <v>198.95</v>
      </c>
      <c r="E15" s="106" t="n">
        <v>207.23</v>
      </c>
      <c r="F15" s="106" t="n">
        <v>188.92</v>
      </c>
      <c r="G15" s="107" t="n">
        <v>112.94</v>
      </c>
      <c r="H15" s="80"/>
      <c r="I15" s="99" t="n">
        <v>34.03</v>
      </c>
      <c r="J15" s="80"/>
      <c r="K15" s="108" t="n">
        <v>8.76</v>
      </c>
      <c r="L15" s="80"/>
      <c r="M15" s="83" t="e">
        <f aca="false">SUM(#REF!/#REF!*'[2]Enron Rates'!$B$16)</f>
        <v>#REF!</v>
      </c>
      <c r="N15" s="84" t="e">
        <f aca="false">SUM(#REF!/#REF!*'[2]Enron Rates'!$B$17)</f>
        <v>#REF!</v>
      </c>
      <c r="O15" s="80"/>
      <c r="P15" s="85" t="e">
        <f aca="false">SUM(#REF!/1000*#REF!)</f>
        <v>#REF!</v>
      </c>
      <c r="Q15" s="86" t="e">
        <f aca="false">SUM(P15*0.5)</f>
        <v>#REF!</v>
      </c>
      <c r="R15" s="79" t="n">
        <v>0.42</v>
      </c>
      <c r="S15" s="80"/>
      <c r="T15" s="80"/>
      <c r="U15" s="87" t="n">
        <v>7.82</v>
      </c>
      <c r="V15" s="102" t="n">
        <v>13.56</v>
      </c>
      <c r="W15" s="102" t="n">
        <v>27.62</v>
      </c>
      <c r="X15" s="89" t="n">
        <v>37.02</v>
      </c>
      <c r="Y15" s="80"/>
      <c r="Z15" s="80"/>
      <c r="AA15" s="109" t="n">
        <f aca="false">'[2]Enron Summary'!AA15</f>
        <v>-328.58</v>
      </c>
      <c r="AB15" s="110" t="n">
        <f aca="false">'[2]Enron Summary'!AB15</f>
        <v>-8.93999999999999</v>
      </c>
      <c r="AC15" s="110" t="n">
        <f aca="false">'[2]Enron Summary'!AC15</f>
        <v>24.38</v>
      </c>
      <c r="AD15" s="110" t="n">
        <f aca="false">'[2]Comparison '!H16</f>
        <v>3398.32</v>
      </c>
      <c r="AE15" s="76"/>
      <c r="AF15" s="111" t="n">
        <v>152</v>
      </c>
      <c r="AG15" s="112" t="n">
        <v>104</v>
      </c>
      <c r="AH15" s="112" t="n">
        <v>108</v>
      </c>
      <c r="AI15" s="112" t="n">
        <v>128</v>
      </c>
      <c r="AJ15" s="113" t="n">
        <v>138</v>
      </c>
      <c r="AK15" s="80"/>
      <c r="AL15" s="99" t="n">
        <v>14</v>
      </c>
      <c r="AM15" s="103" t="n">
        <v>6</v>
      </c>
      <c r="AN15" s="80"/>
      <c r="AO15" s="108" t="n">
        <v>5.4</v>
      </c>
      <c r="AP15" s="80"/>
      <c r="AQ15" s="83" t="e">
        <f aca="false">SUM(#REF!/#REF!*'[2]Dental &amp; Other Rates'!$B$27)</f>
        <v>#REF!</v>
      </c>
      <c r="AR15" s="104" t="e">
        <f aca="false">SUM(#REF!/#REF!*'[2]Dental &amp; Other Rates'!$B$28)</f>
        <v>#REF!</v>
      </c>
      <c r="AS15" s="80"/>
      <c r="AT15" s="85" t="e">
        <f aca="false">SUM(#REF!/1000*#REF!)</f>
        <v>#REF!</v>
      </c>
      <c r="AU15" s="86" t="e">
        <f aca="false">SUM(AT15*0.5)</f>
        <v>#REF!</v>
      </c>
      <c r="AV15" s="79" t="n">
        <v>0.84</v>
      </c>
      <c r="AW15" s="80"/>
      <c r="AX15" s="80"/>
      <c r="AY15" s="96" t="e">
        <f aca="false">SUM(#REF!/#REF!*'[2]Dental &amp; Other Rates'!$B$42/12)</f>
        <v>#REF!</v>
      </c>
      <c r="AZ15" s="80"/>
      <c r="BA15" s="109" t="n">
        <f aca="false">'[2]Citigroup Rate Chart'!Y15</f>
        <v>592.566666666667</v>
      </c>
      <c r="BB15" s="110" t="n">
        <f aca="false">'[2]Citigroup Rate Chart'!Z15</f>
        <v>608.906666666667</v>
      </c>
      <c r="BC15" s="110" t="n">
        <f aca="false">'[2]Citigroup Rate Chart'!AA15</f>
        <v>7306.88</v>
      </c>
      <c r="BD15" s="110" t="n">
        <f aca="false">SUM(BC15-AD15)</f>
        <v>3908.56</v>
      </c>
      <c r="BE15" s="76"/>
      <c r="BF15" s="111" t="n">
        <v>152</v>
      </c>
      <c r="BG15" s="112" t="n">
        <v>104</v>
      </c>
      <c r="BH15" s="112" t="n">
        <v>108</v>
      </c>
      <c r="BI15" s="112" t="n">
        <v>128</v>
      </c>
      <c r="BJ15" s="113" t="n">
        <v>138</v>
      </c>
      <c r="BK15" s="80"/>
      <c r="BL15" s="99" t="n">
        <v>14</v>
      </c>
      <c r="BM15" s="103" t="n">
        <v>6</v>
      </c>
      <c r="BN15" s="80"/>
      <c r="BO15" s="108" t="n">
        <v>5.4</v>
      </c>
      <c r="BP15" s="80"/>
      <c r="BQ15" s="99" t="n">
        <v>13.5</v>
      </c>
      <c r="BR15" s="103" t="n">
        <v>13.5</v>
      </c>
      <c r="BS15" s="80"/>
      <c r="BT15" s="85" t="e">
        <f aca="false">SUM((#REF!*7)/1000*#REF!)</f>
        <v>#REF!</v>
      </c>
      <c r="BU15" s="86" t="e">
        <f aca="false">SUM(BT15*0.5)</f>
        <v>#REF!</v>
      </c>
      <c r="BV15" s="79" t="n">
        <v>0.84</v>
      </c>
      <c r="BW15" s="80"/>
      <c r="BX15" s="80"/>
      <c r="BY15" s="96" t="e">
        <f aca="false">SUM(#REF!/#REF!*'[2]Dental &amp; Other Rates'!$B$42/12)</f>
        <v>#REF!</v>
      </c>
      <c r="BZ15" s="80"/>
      <c r="CA15" s="90" t="n">
        <f aca="false">'[2]Citigroup Rate Max AD&amp;D Life'!Y15</f>
        <v>751.566666666667</v>
      </c>
      <c r="CB15" s="91" t="n">
        <f aca="false">'[2]Citigroup Rate Max AD&amp;D Life'!Z15</f>
        <v>839.906666666667</v>
      </c>
      <c r="CC15" s="97" t="n">
        <f aca="false">SUM(BD15/A15)</f>
        <v>0.00781712</v>
      </c>
    </row>
    <row r="16" customFormat="false" ht="14.25" hidden="false" customHeight="true" outlineLevel="0" collapsed="false">
      <c r="B16" s="45" t="s">
        <v>81</v>
      </c>
      <c r="C16" s="114"/>
      <c r="D16" s="115" t="s">
        <v>82</v>
      </c>
      <c r="E16" s="115"/>
      <c r="F16" s="115"/>
      <c r="G16" s="115"/>
      <c r="H16" s="116"/>
      <c r="I16" s="117" t="s">
        <v>81</v>
      </c>
      <c r="J16" s="48"/>
      <c r="K16" s="118" t="s">
        <v>81</v>
      </c>
      <c r="L16" s="116"/>
      <c r="M16" s="119" t="s">
        <v>57</v>
      </c>
      <c r="N16" s="120" t="s">
        <v>59</v>
      </c>
      <c r="O16" s="116"/>
      <c r="P16" s="121" t="s">
        <v>60</v>
      </c>
      <c r="Q16" s="122" t="s">
        <v>61</v>
      </c>
      <c r="R16" s="123" t="s">
        <v>62</v>
      </c>
      <c r="S16" s="48"/>
      <c r="T16" s="116"/>
      <c r="U16" s="55" t="s">
        <v>63</v>
      </c>
      <c r="V16" s="55" t="s">
        <v>64</v>
      </c>
      <c r="W16" s="55" t="s">
        <v>65</v>
      </c>
      <c r="X16" s="55" t="s">
        <v>66</v>
      </c>
      <c r="Y16" s="116"/>
      <c r="Z16" s="116"/>
      <c r="AA16" s="124"/>
      <c r="AB16" s="124"/>
      <c r="AC16" s="124"/>
      <c r="AD16" s="148" t="n">
        <f aca="false">'[2]Comparison '!H17</f>
        <v>0</v>
      </c>
      <c r="AE16" s="114"/>
      <c r="AF16" s="118" t="s">
        <v>82</v>
      </c>
      <c r="AG16" s="118"/>
      <c r="AH16" s="118"/>
      <c r="AI16" s="118"/>
      <c r="AJ16" s="118"/>
      <c r="AK16" s="116"/>
      <c r="AL16" s="125" t="s">
        <v>81</v>
      </c>
      <c r="AM16" s="125"/>
      <c r="AN16" s="48"/>
      <c r="AO16" s="118" t="s">
        <v>83</v>
      </c>
      <c r="AP16" s="116"/>
      <c r="AQ16" s="119" t="s">
        <v>57</v>
      </c>
      <c r="AR16" s="120" t="s">
        <v>59</v>
      </c>
      <c r="AS16" s="116"/>
      <c r="AT16" s="121" t="s">
        <v>60</v>
      </c>
      <c r="AU16" s="122" t="s">
        <v>61</v>
      </c>
      <c r="AV16" s="123" t="s">
        <v>62</v>
      </c>
      <c r="AW16" s="48"/>
      <c r="AX16" s="116"/>
      <c r="AY16" s="126" t="s">
        <v>68</v>
      </c>
      <c r="AZ16" s="116"/>
      <c r="BA16" s="127"/>
      <c r="BB16" s="127"/>
      <c r="BC16" s="127"/>
      <c r="BD16" s="127"/>
      <c r="BE16" s="114"/>
      <c r="BF16" s="118" t="s">
        <v>82</v>
      </c>
      <c r="BG16" s="118"/>
      <c r="BH16" s="118"/>
      <c r="BI16" s="118"/>
      <c r="BJ16" s="118"/>
      <c r="BK16" s="116"/>
      <c r="BL16" s="125" t="s">
        <v>81</v>
      </c>
      <c r="BM16" s="125"/>
      <c r="BN16" s="48"/>
      <c r="BO16" s="118" t="s">
        <v>83</v>
      </c>
      <c r="BP16" s="116"/>
      <c r="BQ16" s="119" t="s">
        <v>57</v>
      </c>
      <c r="BR16" s="120" t="s">
        <v>59</v>
      </c>
      <c r="BS16" s="116"/>
      <c r="BT16" s="121" t="s">
        <v>60</v>
      </c>
      <c r="BU16" s="122" t="s">
        <v>61</v>
      </c>
      <c r="BV16" s="123" t="s">
        <v>62</v>
      </c>
      <c r="BW16" s="48"/>
      <c r="BX16" s="116"/>
      <c r="BY16" s="126" t="s">
        <v>68</v>
      </c>
      <c r="BZ16" s="116"/>
      <c r="CA16" s="127"/>
      <c r="CB16" s="127"/>
      <c r="CC16" s="128"/>
    </row>
    <row r="17" customFormat="false" ht="14.25" hidden="false" customHeight="false" outlineLevel="0" collapsed="false">
      <c r="A17" s="12" t="n">
        <v>24000</v>
      </c>
      <c r="B17" s="24" t="s">
        <v>71</v>
      </c>
      <c r="C17" s="76"/>
      <c r="D17" s="77" t="n">
        <v>373.55</v>
      </c>
      <c r="E17" s="78" t="n">
        <v>381.78</v>
      </c>
      <c r="F17" s="78" t="n">
        <v>349.49</v>
      </c>
      <c r="G17" s="79" t="n">
        <v>208.94</v>
      </c>
      <c r="H17" s="80"/>
      <c r="I17" s="129" t="n">
        <v>59.05</v>
      </c>
      <c r="J17" s="80"/>
      <c r="K17" s="130" t="n">
        <v>13.74</v>
      </c>
      <c r="L17" s="80"/>
      <c r="M17" s="83" t="e">
        <f aca="false">SUM(#REF!/#REF!*'[2]Enron Rates'!$B$16)</f>
        <v>#REF!</v>
      </c>
      <c r="N17" s="84" t="e">
        <f aca="false">SUM(#REF!/#REF!*'[2]Enron Rates'!$B$17)</f>
        <v>#REF!</v>
      </c>
      <c r="O17" s="80"/>
      <c r="P17" s="85" t="e">
        <f aca="false">SUM(#REF!/1000*#REF!)</f>
        <v>#REF!</v>
      </c>
      <c r="Q17" s="86" t="e">
        <f aca="false">SUM(P17*0.5)</f>
        <v>#REF!</v>
      </c>
      <c r="R17" s="79" t="n">
        <v>0.42</v>
      </c>
      <c r="S17" s="80"/>
      <c r="T17" s="80"/>
      <c r="U17" s="87" t="n">
        <v>7.82</v>
      </c>
      <c r="V17" s="88" t="n">
        <v>13.56</v>
      </c>
      <c r="W17" s="88" t="n">
        <v>27.62</v>
      </c>
      <c r="X17" s="89" t="n">
        <v>37.02</v>
      </c>
      <c r="Y17" s="80"/>
      <c r="Z17" s="80"/>
      <c r="AA17" s="90" t="n">
        <f aca="false">'[2]Enron Summary'!AA17</f>
        <v>-391.91</v>
      </c>
      <c r="AB17" s="91" t="n">
        <f aca="false">'[2]Enron Summary'!AB17</f>
        <v>92.296</v>
      </c>
      <c r="AC17" s="91" t="n">
        <f aca="false">'[2]Enron Summary'!AC17</f>
        <v>103.244</v>
      </c>
      <c r="AD17" s="91" t="n">
        <f aca="false">'[2]Comparison '!H18</f>
        <v>965.088</v>
      </c>
      <c r="AE17" s="76"/>
      <c r="AF17" s="77" t="n">
        <v>74</v>
      </c>
      <c r="AG17" s="78" t="n">
        <v>57</v>
      </c>
      <c r="AH17" s="78" t="n">
        <v>45</v>
      </c>
      <c r="AI17" s="78" t="n">
        <v>63</v>
      </c>
      <c r="AJ17" s="92" t="n">
        <v>67</v>
      </c>
      <c r="AK17" s="80"/>
      <c r="AL17" s="129" t="n">
        <v>30</v>
      </c>
      <c r="AM17" s="103" t="n">
        <v>13</v>
      </c>
      <c r="AN17" s="80"/>
      <c r="AO17" s="130" t="n">
        <v>9.72</v>
      </c>
      <c r="AP17" s="80"/>
      <c r="AQ17" s="83" t="e">
        <f aca="false">SUM(#REF!/#REF!*'[2]Dental &amp; Other Rates'!$B$27)</f>
        <v>#REF!</v>
      </c>
      <c r="AR17" s="104" t="e">
        <f aca="false">SUM(#REF!/#REF!*'[2]Dental &amp; Other Rates'!$B$28)</f>
        <v>#REF!</v>
      </c>
      <c r="AS17" s="80"/>
      <c r="AT17" s="85" t="e">
        <f aca="false">SUM(#REF!/1000*#REF!)</f>
        <v>#REF!</v>
      </c>
      <c r="AU17" s="86" t="e">
        <f aca="false">SUM(AT17*0.5)</f>
        <v>#REF!</v>
      </c>
      <c r="AV17" s="79" t="n">
        <v>0.84</v>
      </c>
      <c r="AW17" s="80"/>
      <c r="AX17" s="80"/>
      <c r="AY17" s="96" t="e">
        <f aca="false">SUM(#REF!/#REF!*'[2]Dental &amp; Other Rates'!$B$39/12)</f>
        <v>#REF!</v>
      </c>
      <c r="AZ17" s="80"/>
      <c r="BA17" s="90" t="n">
        <f aca="false">'[2]Citigroup Rate Chart'!Y17</f>
        <v>122.936</v>
      </c>
      <c r="BB17" s="91" t="n">
        <f aca="false">'[2]Citigroup Rate Chart'!Z17</f>
        <v>124.52</v>
      </c>
      <c r="BC17" s="91" t="n">
        <f aca="false">'[2]Citigroup Rate Chart'!AA17</f>
        <v>1494.24</v>
      </c>
      <c r="BD17" s="91" t="n">
        <f aca="false">SUM(BC17-AD17)</f>
        <v>529.152000000001</v>
      </c>
      <c r="BE17" s="76"/>
      <c r="BF17" s="77" t="n">
        <v>74</v>
      </c>
      <c r="BG17" s="78" t="n">
        <v>57</v>
      </c>
      <c r="BH17" s="78" t="n">
        <v>45</v>
      </c>
      <c r="BI17" s="78" t="n">
        <v>63</v>
      </c>
      <c r="BJ17" s="92" t="n">
        <v>67</v>
      </c>
      <c r="BK17" s="80"/>
      <c r="BL17" s="129" t="n">
        <v>30</v>
      </c>
      <c r="BM17" s="103" t="n">
        <v>13</v>
      </c>
      <c r="BN17" s="80"/>
      <c r="BO17" s="130" t="n">
        <v>9.72</v>
      </c>
      <c r="BP17" s="80"/>
      <c r="BQ17" s="129" t="e">
        <f aca="false">SUM((#REF!*10)/#REF!*'[2]Dental &amp; Other Rates'!$B$27)</f>
        <v>#REF!</v>
      </c>
      <c r="BR17" s="103" t="e">
        <f aca="false">SUM((#REF!*10*0.6)/#REF!*'[2]Dental &amp; Other Rates'!$B$28)</f>
        <v>#REF!</v>
      </c>
      <c r="BS17" s="80"/>
      <c r="BT17" s="85" t="e">
        <f aca="false">SUM((#REF!*7)/1000*#REF!)</f>
        <v>#REF!</v>
      </c>
      <c r="BU17" s="86" t="e">
        <f aca="false">SUM(BT17*0.5)</f>
        <v>#REF!</v>
      </c>
      <c r="BV17" s="79" t="n">
        <v>0.84</v>
      </c>
      <c r="BW17" s="80"/>
      <c r="BX17" s="80"/>
      <c r="BY17" s="96" t="e">
        <f aca="false">SUM(#REF!/#REF!*'[2]Dental &amp; Other Rates'!$B$39/12)</f>
        <v>#REF!</v>
      </c>
      <c r="BZ17" s="80"/>
      <c r="CA17" s="90" t="n">
        <f aca="false">'[2]Citigroup Rate Max AD&amp;D Life'!Y17</f>
        <v>132.08</v>
      </c>
      <c r="CB17" s="91" t="n">
        <f aca="false">'[2]Citigroup Rate Max AD&amp;D Life'!Z17</f>
        <v>137.12</v>
      </c>
      <c r="CC17" s="97" t="n">
        <f aca="false">SUM(BD17/A17)</f>
        <v>0.022048</v>
      </c>
    </row>
    <row r="18" customFormat="false" ht="14.25" hidden="false" customHeight="false" outlineLevel="0" collapsed="false">
      <c r="A18" s="12" t="n">
        <v>25000</v>
      </c>
      <c r="B18" s="24" t="s">
        <v>72</v>
      </c>
      <c r="C18" s="76"/>
      <c r="D18" s="85" t="n">
        <v>373.55</v>
      </c>
      <c r="E18" s="98" t="n">
        <v>381.78</v>
      </c>
      <c r="F18" s="98" t="n">
        <v>349.49</v>
      </c>
      <c r="G18" s="79" t="n">
        <v>208.94</v>
      </c>
      <c r="H18" s="80"/>
      <c r="I18" s="129" t="n">
        <v>59.05</v>
      </c>
      <c r="J18" s="80"/>
      <c r="K18" s="100" t="n">
        <v>13.74</v>
      </c>
      <c r="L18" s="80"/>
      <c r="M18" s="94" t="e">
        <f aca="false">SUM(#REF!/#REF!*'[2]Enron Rates'!$B$16)</f>
        <v>#REF!</v>
      </c>
      <c r="N18" s="101" t="e">
        <f aca="false">SUM(#REF!/#REF!*'[2]Enron Rates'!$B$17)</f>
        <v>#REF!</v>
      </c>
      <c r="O18" s="80"/>
      <c r="P18" s="85" t="e">
        <f aca="false">SUM(#REF!/1000*#REF!)</f>
        <v>#REF!</v>
      </c>
      <c r="Q18" s="86" t="e">
        <f aca="false">SUM(P18*0.5)</f>
        <v>#REF!</v>
      </c>
      <c r="R18" s="79" t="n">
        <v>0.42</v>
      </c>
      <c r="S18" s="80"/>
      <c r="T18" s="80"/>
      <c r="U18" s="87" t="n">
        <v>7.82</v>
      </c>
      <c r="V18" s="102" t="n">
        <v>13.56</v>
      </c>
      <c r="W18" s="102" t="n">
        <v>27.62</v>
      </c>
      <c r="X18" s="89" t="n">
        <v>37.02</v>
      </c>
      <c r="Y18" s="80"/>
      <c r="Z18" s="80"/>
      <c r="AA18" s="90" t="n">
        <f aca="false">'[2]Enron Summary'!AA18</f>
        <v>-391.91</v>
      </c>
      <c r="AB18" s="91" t="n">
        <f aca="false">'[2]Enron Summary'!AB18</f>
        <v>92.38</v>
      </c>
      <c r="AC18" s="91" t="n">
        <f aca="false">'[2]Enron Summary'!AC18</f>
        <v>103.375</v>
      </c>
      <c r="AD18" s="91" t="n">
        <f aca="false">'[2]Comparison '!H19</f>
        <v>973.759999999999</v>
      </c>
      <c r="AE18" s="76"/>
      <c r="AF18" s="85" t="n">
        <v>92</v>
      </c>
      <c r="AG18" s="98" t="n">
        <v>70</v>
      </c>
      <c r="AH18" s="98" t="n">
        <v>57</v>
      </c>
      <c r="AI18" s="98" t="n">
        <v>74</v>
      </c>
      <c r="AJ18" s="79" t="n">
        <v>82</v>
      </c>
      <c r="AK18" s="80"/>
      <c r="AL18" s="129" t="n">
        <v>30</v>
      </c>
      <c r="AM18" s="103" t="n">
        <v>13</v>
      </c>
      <c r="AN18" s="80"/>
      <c r="AO18" s="100" t="n">
        <v>9.72</v>
      </c>
      <c r="AP18" s="80"/>
      <c r="AQ18" s="83" t="e">
        <f aca="false">SUM(#REF!/#REF!*'[2]Dental &amp; Other Rates'!$B$27)</f>
        <v>#REF!</v>
      </c>
      <c r="AR18" s="104" t="e">
        <f aca="false">SUM(#REF!/#REF!*'[2]Dental &amp; Other Rates'!$B$28)</f>
        <v>#REF!</v>
      </c>
      <c r="AS18" s="80"/>
      <c r="AT18" s="85" t="e">
        <f aca="false">SUM(#REF!/1000*#REF!)</f>
        <v>#REF!</v>
      </c>
      <c r="AU18" s="86" t="e">
        <f aca="false">SUM(AT18*0.5)</f>
        <v>#REF!</v>
      </c>
      <c r="AV18" s="79" t="n">
        <v>0.84</v>
      </c>
      <c r="AW18" s="80"/>
      <c r="AX18" s="80"/>
      <c r="AY18" s="96" t="e">
        <f aca="false">SUM(#REF!/#REF!*'[2]Dental &amp; Other Rates'!$B$39/12)</f>
        <v>#REF!</v>
      </c>
      <c r="AZ18" s="80"/>
      <c r="BA18" s="90" t="n">
        <f aca="false">'[2]Citigroup Rate Chart'!Y18</f>
        <v>141.32</v>
      </c>
      <c r="BB18" s="91" t="n">
        <f aca="false">'[2]Citigroup Rate Chart'!Z18</f>
        <v>142.935</v>
      </c>
      <c r="BC18" s="91" t="n">
        <f aca="false">'[2]Citigroup Rate Chart'!AA18</f>
        <v>1715.22</v>
      </c>
      <c r="BD18" s="91" t="n">
        <f aca="false">SUM(BC18-AD18)</f>
        <v>741.460000000001</v>
      </c>
      <c r="BE18" s="76"/>
      <c r="BF18" s="85" t="n">
        <v>92</v>
      </c>
      <c r="BG18" s="98" t="n">
        <v>70</v>
      </c>
      <c r="BH18" s="98" t="n">
        <v>57</v>
      </c>
      <c r="BI18" s="98" t="n">
        <v>74</v>
      </c>
      <c r="BJ18" s="79" t="n">
        <v>82</v>
      </c>
      <c r="BK18" s="80"/>
      <c r="BL18" s="129" t="n">
        <v>30</v>
      </c>
      <c r="BM18" s="103" t="n">
        <v>13</v>
      </c>
      <c r="BN18" s="80"/>
      <c r="BO18" s="100" t="n">
        <v>9.72</v>
      </c>
      <c r="BP18" s="80"/>
      <c r="BQ18" s="129" t="e">
        <f aca="false">SUM((#REF!*10)/#REF!*'[2]Dental &amp; Other Rates'!$B$27)</f>
        <v>#REF!</v>
      </c>
      <c r="BR18" s="103" t="e">
        <f aca="false">SUM((#REF!*10*0.6)/#REF!*'[2]Dental &amp; Other Rates'!$B$28)</f>
        <v>#REF!</v>
      </c>
      <c r="BS18" s="80"/>
      <c r="BT18" s="85" t="e">
        <f aca="false">SUM((#REF!*7)/1000*#REF!)</f>
        <v>#REF!</v>
      </c>
      <c r="BU18" s="86" t="e">
        <f aca="false">SUM(BT18*0.5)</f>
        <v>#REF!</v>
      </c>
      <c r="BV18" s="79" t="n">
        <v>0.84</v>
      </c>
      <c r="BW18" s="80"/>
      <c r="BX18" s="80"/>
      <c r="BY18" s="96" t="e">
        <f aca="false">SUM(#REF!/#REF!*'[2]Dental &amp; Other Rates'!$B$39/12)</f>
        <v>#REF!</v>
      </c>
      <c r="BZ18" s="80"/>
      <c r="CA18" s="90" t="n">
        <f aca="false">'[2]Citigroup Rate Max AD&amp;D Life'!Y18</f>
        <v>150.845</v>
      </c>
      <c r="CB18" s="91" t="n">
        <f aca="false">'[2]Citigroup Rate Max AD&amp;D Life'!Z18</f>
        <v>156.06</v>
      </c>
      <c r="CC18" s="97" t="n">
        <f aca="false">SUM(BD18/A18)</f>
        <v>0.0296584</v>
      </c>
    </row>
    <row r="19" customFormat="false" ht="14.25" hidden="false" customHeight="false" outlineLevel="0" collapsed="false">
      <c r="A19" s="12" t="n">
        <v>40000</v>
      </c>
      <c r="B19" s="24" t="s">
        <v>73</v>
      </c>
      <c r="C19" s="76"/>
      <c r="D19" s="85" t="n">
        <v>373.55</v>
      </c>
      <c r="E19" s="98" t="n">
        <v>381.78</v>
      </c>
      <c r="F19" s="98" t="n">
        <v>349.49</v>
      </c>
      <c r="G19" s="79" t="n">
        <v>208.94</v>
      </c>
      <c r="H19" s="80"/>
      <c r="I19" s="129" t="n">
        <v>59.05</v>
      </c>
      <c r="J19" s="80"/>
      <c r="K19" s="100" t="n">
        <v>13.74</v>
      </c>
      <c r="L19" s="80"/>
      <c r="M19" s="94" t="e">
        <f aca="false">SUM(#REF!/#REF!*'[2]Enron Rates'!$B$16)</f>
        <v>#REF!</v>
      </c>
      <c r="N19" s="101" t="e">
        <f aca="false">SUM(#REF!/#REF!*'[2]Enron Rates'!$B$17)</f>
        <v>#REF!</v>
      </c>
      <c r="O19" s="80"/>
      <c r="P19" s="85" t="e">
        <f aca="false">SUM(#REF!/1000*#REF!)</f>
        <v>#REF!</v>
      </c>
      <c r="Q19" s="86" t="e">
        <f aca="false">SUM(P19*0.5)</f>
        <v>#REF!</v>
      </c>
      <c r="R19" s="79" t="n">
        <v>0.42</v>
      </c>
      <c r="S19" s="80"/>
      <c r="T19" s="80"/>
      <c r="U19" s="87" t="n">
        <v>7.82</v>
      </c>
      <c r="V19" s="102" t="n">
        <v>13.56</v>
      </c>
      <c r="W19" s="102" t="n">
        <v>27.62</v>
      </c>
      <c r="X19" s="89" t="n">
        <v>37.02</v>
      </c>
      <c r="Y19" s="80"/>
      <c r="Z19" s="80"/>
      <c r="AA19" s="90" t="n">
        <f aca="false">'[2]Enron Summary'!AA19</f>
        <v>-391.91</v>
      </c>
      <c r="AB19" s="91" t="n">
        <f aca="false">'[2]Enron Summary'!AB19</f>
        <v>93.64</v>
      </c>
      <c r="AC19" s="91" t="n">
        <f aca="false">'[2]Enron Summary'!AC19</f>
        <v>105.34</v>
      </c>
      <c r="AD19" s="91" t="n">
        <f aca="false">'[2]Comparison '!H20</f>
        <v>1103.84</v>
      </c>
      <c r="AE19" s="76"/>
      <c r="AF19" s="85" t="n">
        <v>109</v>
      </c>
      <c r="AG19" s="98" t="n">
        <v>86</v>
      </c>
      <c r="AH19" s="98" t="n">
        <v>74</v>
      </c>
      <c r="AI19" s="98" t="n">
        <v>93</v>
      </c>
      <c r="AJ19" s="79" t="n">
        <v>102</v>
      </c>
      <c r="AK19" s="80"/>
      <c r="AL19" s="129" t="n">
        <v>30</v>
      </c>
      <c r="AM19" s="103" t="n">
        <v>13</v>
      </c>
      <c r="AN19" s="80"/>
      <c r="AO19" s="100" t="n">
        <v>9.72</v>
      </c>
      <c r="AP19" s="80"/>
      <c r="AQ19" s="83" t="e">
        <f aca="false">SUM(#REF!/#REF!*'[2]Dental &amp; Other Rates'!$B$27)</f>
        <v>#REF!</v>
      </c>
      <c r="AR19" s="104" t="e">
        <f aca="false">SUM(#REF!/#REF!*'[2]Dental &amp; Other Rates'!$B$28)</f>
        <v>#REF!</v>
      </c>
      <c r="AS19" s="80"/>
      <c r="AT19" s="85" t="e">
        <f aca="false">SUM(#REF!/1000*#REF!)</f>
        <v>#REF!</v>
      </c>
      <c r="AU19" s="86" t="e">
        <f aca="false">SUM(AT19*0.5)</f>
        <v>#REF!</v>
      </c>
      <c r="AV19" s="79" t="n">
        <v>0.84</v>
      </c>
      <c r="AW19" s="80"/>
      <c r="AX19" s="80"/>
      <c r="AY19" s="96" t="e">
        <f aca="false">SUM(#REF!/#REF!*'[2]Dental &amp; Other Rates'!$B$39/12)</f>
        <v>#REF!</v>
      </c>
      <c r="AZ19" s="80"/>
      <c r="BA19" s="90" t="n">
        <f aca="false">'[2]Citigroup Rate Chart'!Y19</f>
        <v>164.08</v>
      </c>
      <c r="BB19" s="91" t="n">
        <f aca="false">'[2]Citigroup Rate Chart'!Z19</f>
        <v>166.16</v>
      </c>
      <c r="BC19" s="91" t="n">
        <f aca="false">'[2]Citigroup Rate Chart'!AA19</f>
        <v>1993.92</v>
      </c>
      <c r="BD19" s="91" t="n">
        <f aca="false">SUM(BC19-AD19)</f>
        <v>890.080000000001</v>
      </c>
      <c r="BE19" s="76"/>
      <c r="BF19" s="85" t="n">
        <v>109</v>
      </c>
      <c r="BG19" s="98" t="n">
        <v>86</v>
      </c>
      <c r="BH19" s="98" t="n">
        <v>74</v>
      </c>
      <c r="BI19" s="98" t="n">
        <v>93</v>
      </c>
      <c r="BJ19" s="79" t="n">
        <v>102</v>
      </c>
      <c r="BK19" s="80"/>
      <c r="BL19" s="129" t="n">
        <v>30</v>
      </c>
      <c r="BM19" s="103" t="n">
        <v>13</v>
      </c>
      <c r="BN19" s="80"/>
      <c r="BO19" s="100" t="n">
        <v>9.72</v>
      </c>
      <c r="BP19" s="80"/>
      <c r="BQ19" s="129" t="e">
        <f aca="false">SUM((#REF!*10)/#REF!*'[2]Dental &amp; Other Rates'!$B$27)</f>
        <v>#REF!</v>
      </c>
      <c r="BR19" s="103" t="e">
        <f aca="false">SUM((#REF!*10*0.6)/#REF!*'[2]Dental &amp; Other Rates'!$B$28)</f>
        <v>#REF!</v>
      </c>
      <c r="BS19" s="80"/>
      <c r="BT19" s="85" t="e">
        <f aca="false">SUM((#REF!*7)/1000*#REF!)</f>
        <v>#REF!</v>
      </c>
      <c r="BU19" s="86" t="e">
        <f aca="false">SUM(BT19*0.5)</f>
        <v>#REF!</v>
      </c>
      <c r="BV19" s="79" t="n">
        <v>0.84</v>
      </c>
      <c r="BW19" s="80"/>
      <c r="BX19" s="80"/>
      <c r="BY19" s="96" t="e">
        <f aca="false">SUM(#REF!/#REF!*'[2]Dental &amp; Other Rates'!$B$39/12)</f>
        <v>#REF!</v>
      </c>
      <c r="BZ19" s="80"/>
      <c r="CA19" s="90" t="n">
        <f aca="false">'[2]Citigroup Rate Max AD&amp;D Life'!Y19</f>
        <v>179.32</v>
      </c>
      <c r="CB19" s="91" t="n">
        <f aca="false">'[2]Citigroup Rate Max AD&amp;D Life'!Z19</f>
        <v>187.16</v>
      </c>
      <c r="CC19" s="97" t="n">
        <f aca="false">SUM(BD19/A19)</f>
        <v>0.022252</v>
      </c>
    </row>
    <row r="20" customFormat="false" ht="14.25" hidden="false" customHeight="false" outlineLevel="0" collapsed="false">
      <c r="A20" s="12" t="n">
        <v>60000</v>
      </c>
      <c r="B20" s="24" t="s">
        <v>74</v>
      </c>
      <c r="C20" s="76"/>
      <c r="D20" s="85" t="n">
        <v>373.55</v>
      </c>
      <c r="E20" s="98" t="n">
        <v>381.78</v>
      </c>
      <c r="F20" s="98" t="n">
        <v>349.49</v>
      </c>
      <c r="G20" s="79" t="n">
        <v>208.94</v>
      </c>
      <c r="H20" s="80"/>
      <c r="I20" s="129" t="n">
        <v>59.05</v>
      </c>
      <c r="J20" s="80"/>
      <c r="K20" s="100" t="n">
        <v>13.74</v>
      </c>
      <c r="L20" s="80"/>
      <c r="M20" s="94" t="e">
        <f aca="false">SUM(#REF!/#REF!*'[2]Enron Rates'!$B$16)</f>
        <v>#REF!</v>
      </c>
      <c r="N20" s="101" t="e">
        <f aca="false">SUM(#REF!/#REF!*'[2]Enron Rates'!$B$17)</f>
        <v>#REF!</v>
      </c>
      <c r="O20" s="80"/>
      <c r="P20" s="85" t="e">
        <f aca="false">SUM(#REF!/1000*#REF!)</f>
        <v>#REF!</v>
      </c>
      <c r="Q20" s="86" t="e">
        <f aca="false">SUM(P20*0.5)</f>
        <v>#REF!</v>
      </c>
      <c r="R20" s="79" t="n">
        <v>0.42</v>
      </c>
      <c r="S20" s="80"/>
      <c r="T20" s="80"/>
      <c r="U20" s="87" t="n">
        <v>7.82</v>
      </c>
      <c r="V20" s="102" t="n">
        <v>13.56</v>
      </c>
      <c r="W20" s="102" t="n">
        <v>27.62</v>
      </c>
      <c r="X20" s="89" t="n">
        <v>37.02</v>
      </c>
      <c r="Y20" s="80"/>
      <c r="Z20" s="80"/>
      <c r="AA20" s="90" t="n">
        <f aca="false">'[2]Enron Summary'!AA20</f>
        <v>-391.91</v>
      </c>
      <c r="AB20" s="91" t="n">
        <f aca="false">'[2]Enron Summary'!AB20</f>
        <v>95.32</v>
      </c>
      <c r="AC20" s="91" t="n">
        <f aca="false">'[2]Enron Summary'!AC20</f>
        <v>107.96</v>
      </c>
      <c r="AD20" s="91" t="n">
        <f aca="false">'[2]Comparison '!H21</f>
        <v>1277.28</v>
      </c>
      <c r="AE20" s="76"/>
      <c r="AF20" s="85" t="n">
        <v>138</v>
      </c>
      <c r="AG20" s="98" t="n">
        <v>94</v>
      </c>
      <c r="AH20" s="98" t="n">
        <v>94</v>
      </c>
      <c r="AI20" s="98" t="n">
        <v>113</v>
      </c>
      <c r="AJ20" s="79" t="n">
        <v>124</v>
      </c>
      <c r="AK20" s="80"/>
      <c r="AL20" s="129" t="n">
        <v>30</v>
      </c>
      <c r="AM20" s="103" t="n">
        <v>13</v>
      </c>
      <c r="AN20" s="80"/>
      <c r="AO20" s="100" t="n">
        <v>9.72</v>
      </c>
      <c r="AP20" s="80"/>
      <c r="AQ20" s="83" t="e">
        <f aca="false">SUM(#REF!/#REF!*'[2]Dental &amp; Other Rates'!$B$27)</f>
        <v>#REF!</v>
      </c>
      <c r="AR20" s="104" t="e">
        <f aca="false">SUM(#REF!/#REF!*'[2]Dental &amp; Other Rates'!$B$28)</f>
        <v>#REF!</v>
      </c>
      <c r="AS20" s="80"/>
      <c r="AT20" s="85" t="e">
        <f aca="false">SUM(#REF!/1000*#REF!)</f>
        <v>#REF!</v>
      </c>
      <c r="AU20" s="86" t="e">
        <f aca="false">SUM(AT20*0.5)</f>
        <v>#REF!</v>
      </c>
      <c r="AV20" s="79" t="n">
        <v>0.84</v>
      </c>
      <c r="AW20" s="80"/>
      <c r="AX20" s="80"/>
      <c r="AY20" s="96" t="e">
        <f aca="false">SUM(#REF!/#REF!*'[2]Dental &amp; Other Rates'!$B$40/12)</f>
        <v>#REF!</v>
      </c>
      <c r="AZ20" s="80"/>
      <c r="BA20" s="90" t="n">
        <f aca="false">'[2]Citigroup Rate Chart'!Y20</f>
        <v>208.26</v>
      </c>
      <c r="BB20" s="91" t="n">
        <f aca="false">'[2]Citigroup Rate Chart'!Z20</f>
        <v>210.96</v>
      </c>
      <c r="BC20" s="91" t="n">
        <f aca="false">'[2]Citigroup Rate Chart'!AA20</f>
        <v>2531.52</v>
      </c>
      <c r="BD20" s="91" t="n">
        <f aca="false">SUM(BC20-AD20)</f>
        <v>1254.24</v>
      </c>
      <c r="BE20" s="76"/>
      <c r="BF20" s="85" t="n">
        <v>138</v>
      </c>
      <c r="BG20" s="98" t="n">
        <v>94</v>
      </c>
      <c r="BH20" s="98" t="n">
        <v>94</v>
      </c>
      <c r="BI20" s="98" t="n">
        <v>113</v>
      </c>
      <c r="BJ20" s="79" t="n">
        <v>124</v>
      </c>
      <c r="BK20" s="80"/>
      <c r="BL20" s="129" t="n">
        <v>30</v>
      </c>
      <c r="BM20" s="103" t="n">
        <v>13</v>
      </c>
      <c r="BN20" s="80"/>
      <c r="BO20" s="100" t="n">
        <v>9.72</v>
      </c>
      <c r="BP20" s="80"/>
      <c r="BQ20" s="129" t="e">
        <f aca="false">SUM((#REF!*10)/#REF!*'[2]Dental &amp; Other Rates'!$B$27)</f>
        <v>#REF!</v>
      </c>
      <c r="BR20" s="103" t="e">
        <f aca="false">SUM((#REF!*10*0.6)/#REF!*'[2]Dental &amp; Other Rates'!$B$28)</f>
        <v>#REF!</v>
      </c>
      <c r="BS20" s="80"/>
      <c r="BT20" s="85" t="e">
        <f aca="false">SUM((#REF!*7)/1000*#REF!)</f>
        <v>#REF!</v>
      </c>
      <c r="BU20" s="86" t="e">
        <f aca="false">SUM(BT20*0.5)</f>
        <v>#REF!</v>
      </c>
      <c r="BV20" s="79" t="n">
        <v>0.84</v>
      </c>
      <c r="BW20" s="80"/>
      <c r="BX20" s="80"/>
      <c r="BY20" s="96" t="e">
        <f aca="false">SUM(#REF!/#REF!*'[2]Dental &amp; Other Rates'!$B$40/12)</f>
        <v>#REF!</v>
      </c>
      <c r="BZ20" s="80"/>
      <c r="CA20" s="90" t="n">
        <f aca="false">'[2]Citigroup Rate Max AD&amp;D Life'!Y20</f>
        <v>231.12</v>
      </c>
      <c r="CB20" s="91" t="n">
        <f aca="false">'[2]Citigroup Rate Max AD&amp;D Life'!Z20</f>
        <v>242.46</v>
      </c>
      <c r="CC20" s="97" t="n">
        <f aca="false">SUM(BD20/A20)</f>
        <v>0.020904</v>
      </c>
    </row>
    <row r="21" customFormat="false" ht="14.25" hidden="false" customHeight="false" outlineLevel="0" collapsed="false">
      <c r="A21" s="12" t="n">
        <v>80000</v>
      </c>
      <c r="B21" s="24" t="s">
        <v>75</v>
      </c>
      <c r="C21" s="76"/>
      <c r="D21" s="85" t="n">
        <v>373.55</v>
      </c>
      <c r="E21" s="98" t="n">
        <v>381.78</v>
      </c>
      <c r="F21" s="98" t="n">
        <v>349.49</v>
      </c>
      <c r="G21" s="79" t="n">
        <v>208.94</v>
      </c>
      <c r="H21" s="80"/>
      <c r="I21" s="129" t="n">
        <v>59.05</v>
      </c>
      <c r="J21" s="80"/>
      <c r="K21" s="100" t="n">
        <v>13.74</v>
      </c>
      <c r="L21" s="80"/>
      <c r="M21" s="94" t="e">
        <f aca="false">SUM(#REF!/#REF!*'[2]Enron Rates'!$B$16)</f>
        <v>#REF!</v>
      </c>
      <c r="N21" s="101" t="e">
        <f aca="false">SUM(#REF!/#REF!*'[2]Enron Rates'!$B$17)</f>
        <v>#REF!</v>
      </c>
      <c r="O21" s="80"/>
      <c r="P21" s="85" t="e">
        <f aca="false">SUM(#REF!/1000*#REF!)</f>
        <v>#REF!</v>
      </c>
      <c r="Q21" s="86" t="e">
        <f aca="false">SUM(P21*0.5)</f>
        <v>#REF!</v>
      </c>
      <c r="R21" s="79" t="n">
        <v>0.42</v>
      </c>
      <c r="S21" s="80"/>
      <c r="T21" s="80"/>
      <c r="U21" s="87" t="n">
        <v>7.82</v>
      </c>
      <c r="V21" s="102" t="n">
        <v>13.56</v>
      </c>
      <c r="W21" s="102" t="n">
        <v>27.62</v>
      </c>
      <c r="X21" s="89" t="n">
        <v>37.02</v>
      </c>
      <c r="Y21" s="80"/>
      <c r="Z21" s="80"/>
      <c r="AA21" s="90" t="n">
        <f aca="false">'[2]Enron Summary'!AA21</f>
        <v>-391.91</v>
      </c>
      <c r="AB21" s="91" t="n">
        <f aca="false">'[2]Enron Summary'!AB21</f>
        <v>96.9999999999999</v>
      </c>
      <c r="AC21" s="91" t="n">
        <f aca="false">'[2]Enron Summary'!AC21</f>
        <v>110.58</v>
      </c>
      <c r="AD21" s="91" t="n">
        <f aca="false">'[2]Comparison '!H22</f>
        <v>1450.72</v>
      </c>
      <c r="AE21" s="76"/>
      <c r="AF21" s="85" t="n">
        <v>166</v>
      </c>
      <c r="AG21" s="98" t="n">
        <v>115</v>
      </c>
      <c r="AH21" s="98" t="n">
        <v>115</v>
      </c>
      <c r="AI21" s="98" t="n">
        <v>137</v>
      </c>
      <c r="AJ21" s="79" t="n">
        <v>152</v>
      </c>
      <c r="AK21" s="80"/>
      <c r="AL21" s="129" t="n">
        <v>30</v>
      </c>
      <c r="AM21" s="103" t="n">
        <v>13</v>
      </c>
      <c r="AN21" s="80"/>
      <c r="AO21" s="100" t="n">
        <v>9.72</v>
      </c>
      <c r="AP21" s="80"/>
      <c r="AQ21" s="83" t="e">
        <f aca="false">SUM(#REF!/#REF!*'[2]Dental &amp; Other Rates'!$B$27)</f>
        <v>#REF!</v>
      </c>
      <c r="AR21" s="104" t="e">
        <f aca="false">SUM(#REF!/#REF!*'[2]Dental &amp; Other Rates'!$B$28)</f>
        <v>#REF!</v>
      </c>
      <c r="AS21" s="80"/>
      <c r="AT21" s="85" t="e">
        <f aca="false">SUM(#REF!/1000*#REF!)</f>
        <v>#REF!</v>
      </c>
      <c r="AU21" s="86" t="e">
        <f aca="false">SUM(AT21*0.5)</f>
        <v>#REF!</v>
      </c>
      <c r="AV21" s="79" t="n">
        <v>0.84</v>
      </c>
      <c r="AW21" s="80"/>
      <c r="AX21" s="80"/>
      <c r="AY21" s="96" t="e">
        <f aca="false">SUM(#REF!/#REF!*'[2]Dental &amp; Other Rates'!$B$40/12)</f>
        <v>#REF!</v>
      </c>
      <c r="AZ21" s="80"/>
      <c r="BA21" s="90" t="n">
        <f aca="false">'[2]Citigroup Rate Chart'!Y21</f>
        <v>246.44</v>
      </c>
      <c r="BB21" s="91" t="n">
        <f aca="false">'[2]Citigroup Rate Chart'!Z21</f>
        <v>249.76</v>
      </c>
      <c r="BC21" s="91" t="n">
        <f aca="false">'[2]Citigroup Rate Chart'!AA21</f>
        <v>2997.12</v>
      </c>
      <c r="BD21" s="91" t="n">
        <f aca="false">SUM(BC21-AD21)</f>
        <v>1546.4</v>
      </c>
      <c r="BE21" s="76"/>
      <c r="BF21" s="85" t="n">
        <v>166</v>
      </c>
      <c r="BG21" s="98" t="n">
        <v>115</v>
      </c>
      <c r="BH21" s="98" t="n">
        <v>115</v>
      </c>
      <c r="BI21" s="98" t="n">
        <v>137</v>
      </c>
      <c r="BJ21" s="79" t="n">
        <v>152</v>
      </c>
      <c r="BK21" s="80"/>
      <c r="BL21" s="129" t="n">
        <v>30</v>
      </c>
      <c r="BM21" s="103" t="n">
        <v>13</v>
      </c>
      <c r="BN21" s="80"/>
      <c r="BO21" s="100" t="n">
        <v>9.72</v>
      </c>
      <c r="BP21" s="80"/>
      <c r="BQ21" s="129" t="e">
        <f aca="false">SUM((#REF!*10)/#REF!*'[2]Dental &amp; Other Rates'!$B$27)</f>
        <v>#REF!</v>
      </c>
      <c r="BR21" s="103" t="e">
        <f aca="false">SUM((#REF!*10*0.6)/#REF!*'[2]Dental &amp; Other Rates'!$B$28)</f>
        <v>#REF!</v>
      </c>
      <c r="BS21" s="80"/>
      <c r="BT21" s="85" t="e">
        <f aca="false">SUM((#REF!*7)/1000*#REF!)</f>
        <v>#REF!</v>
      </c>
      <c r="BU21" s="86" t="e">
        <f aca="false">SUM(BT21*0.5)</f>
        <v>#REF!</v>
      </c>
      <c r="BV21" s="79" t="n">
        <v>0.84</v>
      </c>
      <c r="BW21" s="80"/>
      <c r="BX21" s="80"/>
      <c r="BY21" s="96" t="e">
        <f aca="false">SUM(#REF!/#REF!*'[2]Dental &amp; Other Rates'!$B$40/12)</f>
        <v>#REF!</v>
      </c>
      <c r="BZ21" s="80"/>
      <c r="CA21" s="90" t="n">
        <f aca="false">'[2]Citigroup Rate Max AD&amp;D Life'!Y21</f>
        <v>276.92</v>
      </c>
      <c r="CB21" s="91" t="n">
        <f aca="false">'[2]Citigroup Rate Max AD&amp;D Life'!Z21</f>
        <v>291.76</v>
      </c>
      <c r="CC21" s="97" t="n">
        <f aca="false">SUM(BD21/A21)</f>
        <v>0.01933</v>
      </c>
    </row>
    <row r="22" customFormat="false" ht="14.25" hidden="false" customHeight="false" outlineLevel="0" collapsed="false">
      <c r="A22" s="12" t="n">
        <v>100000</v>
      </c>
      <c r="B22" s="24" t="s">
        <v>76</v>
      </c>
      <c r="C22" s="76"/>
      <c r="D22" s="85" t="n">
        <v>373.55</v>
      </c>
      <c r="E22" s="98" t="n">
        <v>381.78</v>
      </c>
      <c r="F22" s="98" t="n">
        <v>349.49</v>
      </c>
      <c r="G22" s="79" t="n">
        <v>208.94</v>
      </c>
      <c r="H22" s="80"/>
      <c r="I22" s="129" t="n">
        <v>59.05</v>
      </c>
      <c r="J22" s="80"/>
      <c r="K22" s="100" t="n">
        <v>13.74</v>
      </c>
      <c r="L22" s="80"/>
      <c r="M22" s="94" t="e">
        <f aca="false">SUM(#REF!/#REF!*'[2]Enron Rates'!$B$16)</f>
        <v>#REF!</v>
      </c>
      <c r="N22" s="101" t="e">
        <f aca="false">SUM(#REF!/#REF!*'[2]Enron Rates'!$B$17)</f>
        <v>#REF!</v>
      </c>
      <c r="O22" s="80"/>
      <c r="P22" s="85" t="e">
        <f aca="false">SUM(#REF!/1000*#REF!)</f>
        <v>#REF!</v>
      </c>
      <c r="Q22" s="86" t="e">
        <f aca="false">SUM(P22*0.5)</f>
        <v>#REF!</v>
      </c>
      <c r="R22" s="79" t="n">
        <v>0.42</v>
      </c>
      <c r="S22" s="80"/>
      <c r="T22" s="80"/>
      <c r="U22" s="87" t="n">
        <v>7.82</v>
      </c>
      <c r="V22" s="102" t="n">
        <v>13.56</v>
      </c>
      <c r="W22" s="102" t="n">
        <v>27.62</v>
      </c>
      <c r="X22" s="89" t="n">
        <v>37.02</v>
      </c>
      <c r="Y22" s="80"/>
      <c r="Z22" s="80"/>
      <c r="AA22" s="90" t="n">
        <f aca="false">'[2]Enron Summary'!AA22</f>
        <v>-391.91</v>
      </c>
      <c r="AB22" s="91" t="n">
        <f aca="false">'[2]Enron Summary'!AB22</f>
        <v>98.68</v>
      </c>
      <c r="AC22" s="91" t="n">
        <f aca="false">'[2]Enron Summary'!AC22</f>
        <v>113.2</v>
      </c>
      <c r="AD22" s="91" t="n">
        <f aca="false">'[2]Comparison '!H23</f>
        <v>1624.16</v>
      </c>
      <c r="AE22" s="76"/>
      <c r="AF22" s="85" t="n">
        <v>196</v>
      </c>
      <c r="AG22" s="98" t="n">
        <v>134</v>
      </c>
      <c r="AH22" s="98" t="n">
        <v>140</v>
      </c>
      <c r="AI22" s="98" t="n">
        <v>165</v>
      </c>
      <c r="AJ22" s="79" t="n">
        <v>179</v>
      </c>
      <c r="AK22" s="80"/>
      <c r="AL22" s="129" t="n">
        <v>30</v>
      </c>
      <c r="AM22" s="103" t="n">
        <v>13</v>
      </c>
      <c r="AN22" s="80"/>
      <c r="AO22" s="100" t="n">
        <v>9.72</v>
      </c>
      <c r="AP22" s="80"/>
      <c r="AQ22" s="83" t="e">
        <f aca="false">SUM(#REF!/#REF!*'[2]Dental &amp; Other Rates'!$B$27)</f>
        <v>#REF!</v>
      </c>
      <c r="AR22" s="104" t="e">
        <f aca="false">SUM(#REF!/#REF!*'[2]Dental &amp; Other Rates'!$B$28)</f>
        <v>#REF!</v>
      </c>
      <c r="AS22" s="80"/>
      <c r="AT22" s="85" t="e">
        <f aca="false">SUM(#REF!/1000*#REF!)</f>
        <v>#REF!</v>
      </c>
      <c r="AU22" s="86" t="e">
        <f aca="false">SUM(AT22*0.5)</f>
        <v>#REF!</v>
      </c>
      <c r="AV22" s="79" t="n">
        <v>0.84</v>
      </c>
      <c r="AW22" s="80"/>
      <c r="AX22" s="80"/>
      <c r="AY22" s="96" t="e">
        <f aca="false">SUM(#REF!/#REF!*'[2]Dental &amp; Other Rates'!$B$40/12)</f>
        <v>#REF!</v>
      </c>
      <c r="AZ22" s="80"/>
      <c r="BA22" s="90" t="n">
        <f aca="false">'[2]Citigroup Rate Chart'!Y22</f>
        <v>286.62</v>
      </c>
      <c r="BB22" s="91" t="n">
        <f aca="false">'[2]Citigroup Rate Chart'!Z22</f>
        <v>290.56</v>
      </c>
      <c r="BC22" s="91" t="n">
        <f aca="false">'[2]Citigroup Rate Chart'!AA22</f>
        <v>3486.72</v>
      </c>
      <c r="BD22" s="91" t="n">
        <f aca="false">SUM(BC22-AD22)</f>
        <v>1862.56</v>
      </c>
      <c r="BE22" s="76"/>
      <c r="BF22" s="85" t="n">
        <v>196</v>
      </c>
      <c r="BG22" s="98" t="n">
        <v>134</v>
      </c>
      <c r="BH22" s="98" t="n">
        <v>140</v>
      </c>
      <c r="BI22" s="98" t="n">
        <v>165</v>
      </c>
      <c r="BJ22" s="79" t="n">
        <v>179</v>
      </c>
      <c r="BK22" s="80"/>
      <c r="BL22" s="129" t="n">
        <v>30</v>
      </c>
      <c r="BM22" s="103" t="n">
        <v>13</v>
      </c>
      <c r="BN22" s="80"/>
      <c r="BO22" s="100" t="n">
        <v>9.72</v>
      </c>
      <c r="BP22" s="80"/>
      <c r="BQ22" s="129" t="e">
        <f aca="false">SUM((#REF!*10)/#REF!*'[2]Dental &amp; Other Rates'!$B$27)</f>
        <v>#REF!</v>
      </c>
      <c r="BR22" s="103" t="e">
        <f aca="false">SUM((#REF!*10*0.6)/#REF!*'[2]Dental &amp; Other Rates'!$B$28)</f>
        <v>#REF!</v>
      </c>
      <c r="BS22" s="80"/>
      <c r="BT22" s="85" t="e">
        <f aca="false">SUM((#REF!*7)/1000*#REF!)</f>
        <v>#REF!</v>
      </c>
      <c r="BU22" s="86" t="e">
        <f aca="false">SUM(BT22*0.5)</f>
        <v>#REF!</v>
      </c>
      <c r="BV22" s="79" t="n">
        <v>0.84</v>
      </c>
      <c r="BW22" s="80"/>
      <c r="BX22" s="80"/>
      <c r="BY22" s="96" t="e">
        <f aca="false">SUM(#REF!/#REF!*'[2]Dental &amp; Other Rates'!$B$40/12)</f>
        <v>#REF!</v>
      </c>
      <c r="BZ22" s="80"/>
      <c r="CA22" s="90" t="n">
        <f aca="false">'[2]Citigroup Rate Max AD&amp;D Life'!Y22</f>
        <v>324.72</v>
      </c>
      <c r="CB22" s="91" t="n">
        <f aca="false">'[2]Citigroup Rate Max AD&amp;D Life'!Z22</f>
        <v>343.06</v>
      </c>
      <c r="CC22" s="97" t="n">
        <f aca="false">SUM(BD22/A22)</f>
        <v>0.0186256</v>
      </c>
    </row>
    <row r="23" customFormat="false" ht="14.25" hidden="false" customHeight="false" outlineLevel="0" collapsed="false">
      <c r="A23" s="12" t="n">
        <v>150000</v>
      </c>
      <c r="B23" s="24" t="s">
        <v>77</v>
      </c>
      <c r="C23" s="76"/>
      <c r="D23" s="85" t="n">
        <v>373.55</v>
      </c>
      <c r="E23" s="98" t="n">
        <v>381.78</v>
      </c>
      <c r="F23" s="98" t="n">
        <v>349.49</v>
      </c>
      <c r="G23" s="79" t="n">
        <v>208.94</v>
      </c>
      <c r="H23" s="80"/>
      <c r="I23" s="129" t="n">
        <v>59.05</v>
      </c>
      <c r="J23" s="80"/>
      <c r="K23" s="100" t="n">
        <v>13.74</v>
      </c>
      <c r="L23" s="80"/>
      <c r="M23" s="94" t="e">
        <f aca="false">SUM(#REF!/#REF!*'[2]Enron Rates'!$B$16)</f>
        <v>#REF!</v>
      </c>
      <c r="N23" s="101" t="e">
        <f aca="false">SUM(#REF!/#REF!*'[2]Enron Rates'!$B$17)</f>
        <v>#REF!</v>
      </c>
      <c r="O23" s="80"/>
      <c r="P23" s="85" t="e">
        <f aca="false">SUM(#REF!/1000*#REF!)</f>
        <v>#REF!</v>
      </c>
      <c r="Q23" s="86" t="e">
        <f aca="false">SUM(P23*0.5)</f>
        <v>#REF!</v>
      </c>
      <c r="R23" s="79" t="n">
        <v>0.42</v>
      </c>
      <c r="S23" s="80"/>
      <c r="T23" s="80"/>
      <c r="U23" s="87" t="n">
        <v>7.82</v>
      </c>
      <c r="V23" s="102" t="n">
        <v>13.56</v>
      </c>
      <c r="W23" s="102" t="n">
        <v>27.62</v>
      </c>
      <c r="X23" s="89" t="n">
        <v>37.02</v>
      </c>
      <c r="Y23" s="80"/>
      <c r="Z23" s="80"/>
      <c r="AA23" s="90" t="n">
        <f aca="false">'[2]Enron Summary'!AA23</f>
        <v>-391.91</v>
      </c>
      <c r="AB23" s="91" t="n">
        <f aca="false">'[2]Enron Summary'!AB23</f>
        <v>102.88</v>
      </c>
      <c r="AC23" s="91" t="n">
        <f aca="false">'[2]Enron Summary'!AC23</f>
        <v>119.75</v>
      </c>
      <c r="AD23" s="91" t="n">
        <f aca="false">'[2]Comparison '!H24</f>
        <v>2057.76</v>
      </c>
      <c r="AE23" s="76"/>
      <c r="AF23" s="85" t="n">
        <v>248</v>
      </c>
      <c r="AG23" s="98" t="n">
        <v>180</v>
      </c>
      <c r="AH23" s="98" t="n">
        <v>187</v>
      </c>
      <c r="AI23" s="98" t="n">
        <v>222</v>
      </c>
      <c r="AJ23" s="79" t="n">
        <v>234</v>
      </c>
      <c r="AK23" s="80"/>
      <c r="AL23" s="129" t="n">
        <v>30</v>
      </c>
      <c r="AM23" s="103" t="n">
        <v>13</v>
      </c>
      <c r="AN23" s="80"/>
      <c r="AO23" s="100" t="n">
        <v>9.72</v>
      </c>
      <c r="AP23" s="80"/>
      <c r="AQ23" s="83" t="e">
        <f aca="false">SUM(#REF!/#REF!*'[2]Dental &amp; Other Rates'!$B$27)</f>
        <v>#REF!</v>
      </c>
      <c r="AR23" s="104" t="e">
        <f aca="false">SUM(#REF!/#REF!*'[2]Dental &amp; Other Rates'!$B$28)</f>
        <v>#REF!</v>
      </c>
      <c r="AS23" s="80"/>
      <c r="AT23" s="85" t="e">
        <f aca="false">SUM(#REF!/1000*#REF!)</f>
        <v>#REF!</v>
      </c>
      <c r="AU23" s="86" t="e">
        <f aca="false">SUM(AT23*0.5)</f>
        <v>#REF!</v>
      </c>
      <c r="AV23" s="79" t="n">
        <v>0.84</v>
      </c>
      <c r="AW23" s="80"/>
      <c r="AX23" s="80"/>
      <c r="AY23" s="96" t="e">
        <f aca="false">SUM(#REF!/#REF!*'[2]Dental &amp; Other Rates'!$B$41/12)</f>
        <v>#REF!</v>
      </c>
      <c r="AZ23" s="80"/>
      <c r="BA23" s="90" t="n">
        <f aca="false">'[2]Citigroup Rate Chart'!Y23</f>
        <v>401.57</v>
      </c>
      <c r="BB23" s="91" t="n">
        <f aca="false">'[2]Citigroup Rate Chart'!Z23</f>
        <v>407.06</v>
      </c>
      <c r="BC23" s="91" t="n">
        <f aca="false">'[2]Citigroup Rate Chart'!AA23</f>
        <v>4884.72</v>
      </c>
      <c r="BD23" s="91" t="n">
        <f aca="false">SUM(BC23-AD23)</f>
        <v>2826.96</v>
      </c>
      <c r="BE23" s="76"/>
      <c r="BF23" s="85" t="n">
        <v>248</v>
      </c>
      <c r="BG23" s="98" t="n">
        <v>180</v>
      </c>
      <c r="BH23" s="98" t="n">
        <v>187</v>
      </c>
      <c r="BI23" s="98" t="n">
        <v>222</v>
      </c>
      <c r="BJ23" s="79" t="n">
        <v>234</v>
      </c>
      <c r="BK23" s="80"/>
      <c r="BL23" s="129" t="n">
        <v>30</v>
      </c>
      <c r="BM23" s="103" t="n">
        <v>13</v>
      </c>
      <c r="BN23" s="80"/>
      <c r="BO23" s="100" t="n">
        <v>9.72</v>
      </c>
      <c r="BP23" s="80"/>
      <c r="BQ23" s="129" t="e">
        <f aca="false">SUM((#REF!*10)/#REF!*'[2]Dental &amp; Other Rates'!$B$27)</f>
        <v>#REF!</v>
      </c>
      <c r="BR23" s="103" t="e">
        <f aca="false">SUM((#REF!*10*0.6)/#REF!*'[2]Dental &amp; Other Rates'!$B$28)</f>
        <v>#REF!</v>
      </c>
      <c r="BS23" s="80"/>
      <c r="BT23" s="85" t="e">
        <f aca="false">SUM((#REF!*7)/1000*#REF!)</f>
        <v>#REF!</v>
      </c>
      <c r="BU23" s="86" t="e">
        <f aca="false">SUM(BT23*0.5)</f>
        <v>#REF!</v>
      </c>
      <c r="BV23" s="79" t="n">
        <v>0.84</v>
      </c>
      <c r="BW23" s="80"/>
      <c r="BX23" s="80"/>
      <c r="BY23" s="96" t="e">
        <f aca="false">SUM(#REF!/#REF!*'[2]Dental &amp; Other Rates'!$B$41/12)</f>
        <v>#REF!</v>
      </c>
      <c r="BZ23" s="80"/>
      <c r="CA23" s="90" t="n">
        <f aca="false">'[2]Citigroup Rate Max AD&amp;D Life'!Y23</f>
        <v>458.72</v>
      </c>
      <c r="CB23" s="91" t="n">
        <f aca="false">'[2]Citigroup Rate Max AD&amp;D Life'!Z23</f>
        <v>485.81</v>
      </c>
      <c r="CC23" s="97" t="n">
        <f aca="false">SUM(BD23/A23)</f>
        <v>0.0188464</v>
      </c>
    </row>
    <row r="24" customFormat="false" ht="14.25" hidden="false" customHeight="false" outlineLevel="0" collapsed="false">
      <c r="A24" s="12" t="n">
        <v>200000</v>
      </c>
      <c r="B24" s="24" t="s">
        <v>78</v>
      </c>
      <c r="C24" s="76"/>
      <c r="D24" s="85" t="n">
        <v>373.55</v>
      </c>
      <c r="E24" s="98" t="n">
        <v>381.78</v>
      </c>
      <c r="F24" s="98" t="n">
        <v>349.49</v>
      </c>
      <c r="G24" s="79" t="n">
        <v>208.94</v>
      </c>
      <c r="H24" s="80"/>
      <c r="I24" s="129" t="n">
        <v>59.05</v>
      </c>
      <c r="J24" s="80"/>
      <c r="K24" s="100" t="n">
        <v>13.74</v>
      </c>
      <c r="L24" s="80"/>
      <c r="M24" s="94" t="e">
        <f aca="false">SUM(#REF!/#REF!*'[2]Enron Rates'!$B$16)</f>
        <v>#REF!</v>
      </c>
      <c r="N24" s="101" t="e">
        <f aca="false">SUM(#REF!/#REF!*'[2]Enron Rates'!$B$17)</f>
        <v>#REF!</v>
      </c>
      <c r="O24" s="80"/>
      <c r="P24" s="85" t="e">
        <f aca="false">SUM(#REF!/1000*#REF!)</f>
        <v>#REF!</v>
      </c>
      <c r="Q24" s="86" t="e">
        <f aca="false">SUM(P24*0.5)</f>
        <v>#REF!</v>
      </c>
      <c r="R24" s="79" t="n">
        <v>0.42</v>
      </c>
      <c r="S24" s="80"/>
      <c r="T24" s="80"/>
      <c r="U24" s="87" t="n">
        <v>7.82</v>
      </c>
      <c r="V24" s="102" t="n">
        <v>13.56</v>
      </c>
      <c r="W24" s="102" t="n">
        <v>27.62</v>
      </c>
      <c r="X24" s="89" t="n">
        <v>37.02</v>
      </c>
      <c r="Y24" s="80"/>
      <c r="Z24" s="80"/>
      <c r="AA24" s="90" t="n">
        <f aca="false">'[2]Enron Summary'!AA24</f>
        <v>-391.91</v>
      </c>
      <c r="AB24" s="91" t="n">
        <f aca="false">'[2]Enron Summary'!AB24</f>
        <v>107.08</v>
      </c>
      <c r="AC24" s="91" t="n">
        <f aca="false">'[2]Enron Summary'!AC24</f>
        <v>126.3</v>
      </c>
      <c r="AD24" s="91" t="n">
        <f aca="false">'[2]Comparison '!H25</f>
        <v>2491.36</v>
      </c>
      <c r="AE24" s="76"/>
      <c r="AF24" s="85" t="n">
        <v>286</v>
      </c>
      <c r="AG24" s="98" t="n">
        <v>189</v>
      </c>
      <c r="AH24" s="98" t="n">
        <v>196</v>
      </c>
      <c r="AI24" s="98" t="n">
        <v>233</v>
      </c>
      <c r="AJ24" s="79" t="n">
        <v>246</v>
      </c>
      <c r="AK24" s="80"/>
      <c r="AL24" s="129" t="n">
        <v>30</v>
      </c>
      <c r="AM24" s="103" t="n">
        <v>13</v>
      </c>
      <c r="AN24" s="80"/>
      <c r="AO24" s="100" t="n">
        <v>9.72</v>
      </c>
      <c r="AP24" s="80"/>
      <c r="AQ24" s="83" t="e">
        <f aca="false">SUM(#REF!/#REF!*'[2]Dental &amp; Other Rates'!$B$27)</f>
        <v>#REF!</v>
      </c>
      <c r="AR24" s="104" t="e">
        <f aca="false">SUM(#REF!/#REF!*'[2]Dental &amp; Other Rates'!$B$28)</f>
        <v>#REF!</v>
      </c>
      <c r="AS24" s="80"/>
      <c r="AT24" s="85" t="e">
        <f aca="false">SUM(#REF!/1000*#REF!)</f>
        <v>#REF!</v>
      </c>
      <c r="AU24" s="86" t="e">
        <f aca="false">SUM(AT24*0.5)</f>
        <v>#REF!</v>
      </c>
      <c r="AV24" s="79" t="n">
        <v>0.84</v>
      </c>
      <c r="AW24" s="80"/>
      <c r="AX24" s="80"/>
      <c r="AY24" s="96" t="e">
        <f aca="false">SUM(#REF!/#REF!*'[2]Dental &amp; Other Rates'!$B$41/12)</f>
        <v>#REF!</v>
      </c>
      <c r="AZ24" s="80"/>
      <c r="BA24" s="90" t="n">
        <f aca="false">'[2]Citigroup Rate Chart'!Y24</f>
        <v>477.52</v>
      </c>
      <c r="BB24" s="91" t="n">
        <f aca="false">'[2]Citigroup Rate Chart'!Z24</f>
        <v>484.56</v>
      </c>
      <c r="BC24" s="91" t="n">
        <f aca="false">'[2]Citigroup Rate Chart'!AA24</f>
        <v>5814.72</v>
      </c>
      <c r="BD24" s="91" t="n">
        <f aca="false">SUM(BC24-AD24)</f>
        <v>3323.36</v>
      </c>
      <c r="BE24" s="76"/>
      <c r="BF24" s="85" t="n">
        <v>286</v>
      </c>
      <c r="BG24" s="98" t="n">
        <v>189</v>
      </c>
      <c r="BH24" s="98" t="n">
        <v>196</v>
      </c>
      <c r="BI24" s="98" t="n">
        <v>233</v>
      </c>
      <c r="BJ24" s="79" t="n">
        <v>246</v>
      </c>
      <c r="BK24" s="80"/>
      <c r="BL24" s="129" t="n">
        <v>30</v>
      </c>
      <c r="BM24" s="103" t="n">
        <v>13</v>
      </c>
      <c r="BN24" s="80"/>
      <c r="BO24" s="100" t="n">
        <v>9.72</v>
      </c>
      <c r="BP24" s="80"/>
      <c r="BQ24" s="129" t="n">
        <v>13.5</v>
      </c>
      <c r="BR24" s="103" t="n">
        <v>13.5</v>
      </c>
      <c r="BS24" s="80"/>
      <c r="BT24" s="85" t="e">
        <f aca="false">SUM((#REF!*7)/1000*#REF!)</f>
        <v>#REF!</v>
      </c>
      <c r="BU24" s="86" t="e">
        <f aca="false">SUM(BT24*0.5)</f>
        <v>#REF!</v>
      </c>
      <c r="BV24" s="79" t="n">
        <v>0.84</v>
      </c>
      <c r="BW24" s="80"/>
      <c r="BX24" s="80"/>
      <c r="BY24" s="96" t="e">
        <f aca="false">SUM(#REF!/#REF!*'[2]Dental &amp; Other Rates'!$B$41/12)</f>
        <v>#REF!</v>
      </c>
      <c r="BZ24" s="80"/>
      <c r="CA24" s="90" t="n">
        <f aca="false">'[2]Citigroup Rate Max AD&amp;D Life'!Y24</f>
        <v>549.22</v>
      </c>
      <c r="CB24" s="91" t="n">
        <f aca="false">'[2]Citigroup Rate Max AD&amp;D Life'!Z24</f>
        <v>585.06</v>
      </c>
      <c r="CC24" s="97" t="n">
        <f aca="false">SUM(BD24/A24)</f>
        <v>0.0166168</v>
      </c>
    </row>
    <row r="25" customFormat="false" ht="14.25" hidden="false" customHeight="false" outlineLevel="0" collapsed="false">
      <c r="A25" s="12" t="n">
        <v>300000</v>
      </c>
      <c r="B25" s="24" t="s">
        <v>79</v>
      </c>
      <c r="C25" s="76"/>
      <c r="D25" s="85" t="n">
        <v>373.55</v>
      </c>
      <c r="E25" s="98" t="n">
        <v>381.78</v>
      </c>
      <c r="F25" s="98" t="n">
        <v>349.49</v>
      </c>
      <c r="G25" s="79" t="n">
        <v>208.94</v>
      </c>
      <c r="H25" s="80"/>
      <c r="I25" s="129" t="n">
        <v>59.05</v>
      </c>
      <c r="J25" s="80"/>
      <c r="K25" s="100" t="n">
        <v>13.74</v>
      </c>
      <c r="L25" s="80"/>
      <c r="M25" s="94" t="e">
        <f aca="false">SUM(#REF!/#REF!*'[2]Enron Rates'!$B$16)</f>
        <v>#REF!</v>
      </c>
      <c r="N25" s="101" t="e">
        <f aca="false">SUM(#REF!/#REF!*'[2]Enron Rates'!$B$17)</f>
        <v>#REF!</v>
      </c>
      <c r="O25" s="80"/>
      <c r="P25" s="85" t="e">
        <f aca="false">SUM(#REF!/1000*#REF!)</f>
        <v>#REF!</v>
      </c>
      <c r="Q25" s="86" t="e">
        <f aca="false">SUM(P25*0.5)</f>
        <v>#REF!</v>
      </c>
      <c r="R25" s="79" t="n">
        <v>0.42</v>
      </c>
      <c r="S25" s="80"/>
      <c r="T25" s="80"/>
      <c r="U25" s="87" t="n">
        <v>7.82</v>
      </c>
      <c r="V25" s="102" t="n">
        <v>13.56</v>
      </c>
      <c r="W25" s="102" t="n">
        <v>27.62</v>
      </c>
      <c r="X25" s="89" t="n">
        <v>37.02</v>
      </c>
      <c r="Y25" s="80"/>
      <c r="Z25" s="80"/>
      <c r="AA25" s="90" t="n">
        <f aca="false">'[2]Enron Summary'!AA25</f>
        <v>-391.91</v>
      </c>
      <c r="AB25" s="91" t="n">
        <f aca="false">'[2]Enron Summary'!AB25</f>
        <v>115.48</v>
      </c>
      <c r="AC25" s="91" t="n">
        <f aca="false">'[2]Enron Summary'!AC25</f>
        <v>139.4</v>
      </c>
      <c r="AD25" s="91" t="n">
        <f aca="false">'[2]Comparison '!H26</f>
        <v>3358.56</v>
      </c>
      <c r="AE25" s="76"/>
      <c r="AF25" s="85" t="n">
        <v>280</v>
      </c>
      <c r="AG25" s="98" t="n">
        <v>198</v>
      </c>
      <c r="AH25" s="98" t="n">
        <v>206</v>
      </c>
      <c r="AI25" s="98" t="n">
        <v>244</v>
      </c>
      <c r="AJ25" s="79" t="n">
        <v>257</v>
      </c>
      <c r="AK25" s="80"/>
      <c r="AL25" s="129" t="n">
        <v>30</v>
      </c>
      <c r="AM25" s="103" t="n">
        <v>13</v>
      </c>
      <c r="AN25" s="80"/>
      <c r="AO25" s="100" t="n">
        <v>9.72</v>
      </c>
      <c r="AP25" s="80"/>
      <c r="AQ25" s="83" t="e">
        <f aca="false">SUM(#REF!/#REF!*'[2]Dental &amp; Other Rates'!$B$27)</f>
        <v>#REF!</v>
      </c>
      <c r="AR25" s="104" t="e">
        <f aca="false">SUM(#REF!/#REF!*'[2]Dental &amp; Other Rates'!$B$28)</f>
        <v>#REF!</v>
      </c>
      <c r="AS25" s="80"/>
      <c r="AT25" s="85" t="e">
        <f aca="false">SUM(#REF!/1000*#REF!)</f>
        <v>#REF!</v>
      </c>
      <c r="AU25" s="86" t="e">
        <f aca="false">SUM(AT25*0.5)</f>
        <v>#REF!</v>
      </c>
      <c r="AV25" s="79" t="n">
        <v>0.84</v>
      </c>
      <c r="AW25" s="80"/>
      <c r="AX25" s="80"/>
      <c r="AY25" s="96" t="e">
        <f aca="false">SUM(#REF!/#REF!*'[2]Dental &amp; Other Rates'!$B$42/12)</f>
        <v>#REF!</v>
      </c>
      <c r="AZ25" s="80"/>
      <c r="BA25" s="90" t="n">
        <f aca="false">'[2]Citigroup Rate Chart'!Y25</f>
        <v>572.42</v>
      </c>
      <c r="BB25" s="91" t="n">
        <f aca="false">'[2]Citigroup Rate Chart'!Z25</f>
        <v>582.56</v>
      </c>
      <c r="BC25" s="91" t="n">
        <f aca="false">'[2]Citigroup Rate Chart'!AA25</f>
        <v>6990.72</v>
      </c>
      <c r="BD25" s="91" t="n">
        <f aca="false">SUM(BC25-AD25)</f>
        <v>3632.16</v>
      </c>
      <c r="BE25" s="76"/>
      <c r="BF25" s="85" t="n">
        <v>280</v>
      </c>
      <c r="BG25" s="98" t="n">
        <v>198</v>
      </c>
      <c r="BH25" s="98" t="n">
        <v>206</v>
      </c>
      <c r="BI25" s="98" t="n">
        <v>244</v>
      </c>
      <c r="BJ25" s="79" t="n">
        <v>257</v>
      </c>
      <c r="BK25" s="80"/>
      <c r="BL25" s="129" t="n">
        <v>30</v>
      </c>
      <c r="BM25" s="103" t="n">
        <v>13</v>
      </c>
      <c r="BN25" s="80"/>
      <c r="BO25" s="100" t="n">
        <v>9.72</v>
      </c>
      <c r="BP25" s="80"/>
      <c r="BQ25" s="129" t="n">
        <v>13.5</v>
      </c>
      <c r="BR25" s="103" t="n">
        <v>13.5</v>
      </c>
      <c r="BS25" s="80"/>
      <c r="BT25" s="85" t="e">
        <f aca="false">SUM((#REF!*7)/1000*#REF!)</f>
        <v>#REF!</v>
      </c>
      <c r="BU25" s="86" t="e">
        <f aca="false">SUM(BT25*0.5)</f>
        <v>#REF!</v>
      </c>
      <c r="BV25" s="79" t="n">
        <v>0.84</v>
      </c>
      <c r="BW25" s="80"/>
      <c r="BX25" s="80"/>
      <c r="BY25" s="96" t="e">
        <f aca="false">SUM(#REF!/#REF!*'[2]Dental &amp; Other Rates'!$B$42/12)</f>
        <v>#REF!</v>
      </c>
      <c r="BZ25" s="80"/>
      <c r="CA25" s="90" t="n">
        <f aca="false">'[2]Citigroup Rate Max AD&amp;D Life'!Y25</f>
        <v>673.22</v>
      </c>
      <c r="CB25" s="91" t="n">
        <f aca="false">'[2]Citigroup Rate Max AD&amp;D Life'!Z25</f>
        <v>726.56</v>
      </c>
      <c r="CC25" s="97" t="n">
        <f aca="false">SUM(BD25/A25)</f>
        <v>0.0121072</v>
      </c>
    </row>
    <row r="26" customFormat="false" ht="14.25" hidden="false" customHeight="false" outlineLevel="0" collapsed="false">
      <c r="A26" s="12" t="n">
        <v>500000</v>
      </c>
      <c r="B26" s="24" t="s">
        <v>80</v>
      </c>
      <c r="C26" s="76"/>
      <c r="D26" s="105" t="n">
        <v>373.55</v>
      </c>
      <c r="E26" s="106" t="n">
        <v>381.78</v>
      </c>
      <c r="F26" s="106" t="n">
        <v>349.49</v>
      </c>
      <c r="G26" s="107" t="n">
        <v>208.94</v>
      </c>
      <c r="H26" s="80"/>
      <c r="I26" s="129" t="n">
        <v>59.05</v>
      </c>
      <c r="J26" s="80"/>
      <c r="K26" s="108" t="n">
        <v>13.74</v>
      </c>
      <c r="L26" s="80"/>
      <c r="M26" s="83" t="e">
        <f aca="false">SUM(#REF!/#REF!*'[2]Enron Rates'!$B$16)</f>
        <v>#REF!</v>
      </c>
      <c r="N26" s="84" t="e">
        <f aca="false">SUM(#REF!/#REF!*'[2]Enron Rates'!$B$17)</f>
        <v>#REF!</v>
      </c>
      <c r="O26" s="80"/>
      <c r="P26" s="85" t="e">
        <f aca="false">SUM(#REF!/1000*#REF!)</f>
        <v>#REF!</v>
      </c>
      <c r="Q26" s="86" t="e">
        <f aca="false">SUM(P26*0.5)</f>
        <v>#REF!</v>
      </c>
      <c r="R26" s="79" t="n">
        <v>0.42</v>
      </c>
      <c r="S26" s="80"/>
      <c r="T26" s="80"/>
      <c r="U26" s="87" t="n">
        <v>7.82</v>
      </c>
      <c r="V26" s="102" t="n">
        <v>13.56</v>
      </c>
      <c r="W26" s="102" t="n">
        <v>27.62</v>
      </c>
      <c r="X26" s="89" t="n">
        <v>37.02</v>
      </c>
      <c r="Y26" s="80"/>
      <c r="Z26" s="80"/>
      <c r="AA26" s="109" t="n">
        <f aca="false">'[2]Enron Summary'!AA26</f>
        <v>-391.91</v>
      </c>
      <c r="AB26" s="110" t="n">
        <f aca="false">'[2]Enron Summary'!AB26</f>
        <v>132.28</v>
      </c>
      <c r="AC26" s="110" t="n">
        <f aca="false">'[2]Enron Summary'!AC26</f>
        <v>165.6</v>
      </c>
      <c r="AD26" s="110" t="n">
        <f aca="false">'[2]Comparison '!H27</f>
        <v>5092.96</v>
      </c>
      <c r="AE26" s="76"/>
      <c r="AF26" s="111" t="n">
        <v>293</v>
      </c>
      <c r="AG26" s="112" t="n">
        <v>207</v>
      </c>
      <c r="AH26" s="112" t="n">
        <v>215</v>
      </c>
      <c r="AI26" s="112" t="n">
        <v>255</v>
      </c>
      <c r="AJ26" s="113" t="n">
        <v>269</v>
      </c>
      <c r="AK26" s="80"/>
      <c r="AL26" s="129" t="n">
        <v>30</v>
      </c>
      <c r="AM26" s="103" t="n">
        <v>13</v>
      </c>
      <c r="AN26" s="80"/>
      <c r="AO26" s="108" t="n">
        <v>9.72</v>
      </c>
      <c r="AP26" s="80"/>
      <c r="AQ26" s="83" t="e">
        <f aca="false">SUM(#REF!/#REF!*'[2]Dental &amp; Other Rates'!$B$27)</f>
        <v>#REF!</v>
      </c>
      <c r="AR26" s="104" t="e">
        <f aca="false">SUM(#REF!/#REF!*'[2]Dental &amp; Other Rates'!$B$28)</f>
        <v>#REF!</v>
      </c>
      <c r="AS26" s="80"/>
      <c r="AT26" s="85" t="e">
        <f aca="false">SUM(#REF!/1000*#REF!)</f>
        <v>#REF!</v>
      </c>
      <c r="AU26" s="86" t="e">
        <f aca="false">SUM(AT26*0.5)</f>
        <v>#REF!</v>
      </c>
      <c r="AV26" s="79" t="n">
        <v>0.84</v>
      </c>
      <c r="AW26" s="80"/>
      <c r="AX26" s="80"/>
      <c r="AY26" s="96" t="e">
        <f aca="false">SUM(#REF!/#REF!*'[2]Dental &amp; Other Rates'!$B$42/12)</f>
        <v>#REF!</v>
      </c>
      <c r="AZ26" s="80"/>
      <c r="BA26" s="109" t="n">
        <f aca="false">'[2]Citigroup Rate Chart'!Y26</f>
        <v>753.886666666667</v>
      </c>
      <c r="BB26" s="110" t="n">
        <f aca="false">'[2]Citigroup Rate Chart'!Z26</f>
        <v>770.226666666667</v>
      </c>
      <c r="BC26" s="110" t="n">
        <f aca="false">'[2]Citigroup Rate Chart'!AA26</f>
        <v>9242.72</v>
      </c>
      <c r="BD26" s="110" t="n">
        <f aca="false">SUM(BC26-AD26)</f>
        <v>4149.76</v>
      </c>
      <c r="BE26" s="76"/>
      <c r="BF26" s="111" t="n">
        <v>293</v>
      </c>
      <c r="BG26" s="112" t="n">
        <v>207</v>
      </c>
      <c r="BH26" s="112" t="n">
        <v>215</v>
      </c>
      <c r="BI26" s="112" t="n">
        <v>255</v>
      </c>
      <c r="BJ26" s="113" t="n">
        <v>269</v>
      </c>
      <c r="BK26" s="80"/>
      <c r="BL26" s="129" t="n">
        <v>30</v>
      </c>
      <c r="BM26" s="103" t="n">
        <v>13</v>
      </c>
      <c r="BN26" s="80"/>
      <c r="BO26" s="108" t="n">
        <v>9.72</v>
      </c>
      <c r="BP26" s="80"/>
      <c r="BQ26" s="129" t="n">
        <v>13.5</v>
      </c>
      <c r="BR26" s="103" t="n">
        <v>13.5</v>
      </c>
      <c r="BS26" s="80"/>
      <c r="BT26" s="85" t="e">
        <f aca="false">SUM((#REF!*7)/1000*#REF!)</f>
        <v>#REF!</v>
      </c>
      <c r="BU26" s="86" t="e">
        <f aca="false">SUM(BT26*0.5)</f>
        <v>#REF!</v>
      </c>
      <c r="BV26" s="79" t="n">
        <v>0.84</v>
      </c>
      <c r="BW26" s="80"/>
      <c r="BX26" s="80"/>
      <c r="BY26" s="96" t="e">
        <f aca="false">SUM(#REF!/#REF!*'[2]Dental &amp; Other Rates'!$B$42/12)</f>
        <v>#REF!</v>
      </c>
      <c r="BZ26" s="80"/>
      <c r="CA26" s="90" t="n">
        <f aca="false">'[2]Citigroup Rate Max AD&amp;D Life'!Y26</f>
        <v>912.886666666667</v>
      </c>
      <c r="CB26" s="91" t="n">
        <f aca="false">'[2]Citigroup Rate Max AD&amp;D Life'!Z26</f>
        <v>1001.22666666667</v>
      </c>
      <c r="CC26" s="97" t="n">
        <f aca="false">SUM(BD26/A26)</f>
        <v>0.00829952000000001</v>
      </c>
    </row>
    <row r="27" customFormat="false" ht="14.25" hidden="false" customHeight="true" outlineLevel="0" collapsed="false">
      <c r="B27" s="45" t="s">
        <v>84</v>
      </c>
      <c r="C27" s="114"/>
      <c r="D27" s="115" t="s">
        <v>85</v>
      </c>
      <c r="E27" s="115"/>
      <c r="F27" s="115"/>
      <c r="G27" s="115"/>
      <c r="H27" s="116"/>
      <c r="I27" s="117" t="s">
        <v>84</v>
      </c>
      <c r="J27" s="48"/>
      <c r="K27" s="118" t="s">
        <v>84</v>
      </c>
      <c r="L27" s="116"/>
      <c r="M27" s="119" t="s">
        <v>57</v>
      </c>
      <c r="N27" s="120" t="s">
        <v>59</v>
      </c>
      <c r="O27" s="116"/>
      <c r="P27" s="121" t="s">
        <v>60</v>
      </c>
      <c r="Q27" s="122" t="s">
        <v>61</v>
      </c>
      <c r="R27" s="123" t="s">
        <v>62</v>
      </c>
      <c r="S27" s="48"/>
      <c r="T27" s="116"/>
      <c r="U27" s="55" t="s">
        <v>63</v>
      </c>
      <c r="V27" s="55" t="s">
        <v>64</v>
      </c>
      <c r="W27" s="55" t="s">
        <v>65</v>
      </c>
      <c r="X27" s="55" t="s">
        <v>66</v>
      </c>
      <c r="Y27" s="116"/>
      <c r="Z27" s="116"/>
      <c r="AA27" s="124"/>
      <c r="AB27" s="124"/>
      <c r="AC27" s="124"/>
      <c r="AD27" s="148" t="n">
        <f aca="false">'[2]Comparison '!H28</f>
        <v>0</v>
      </c>
      <c r="AE27" s="114"/>
      <c r="AF27" s="118" t="s">
        <v>85</v>
      </c>
      <c r="AG27" s="118"/>
      <c r="AH27" s="118"/>
      <c r="AI27" s="118"/>
      <c r="AJ27" s="118"/>
      <c r="AK27" s="116"/>
      <c r="AL27" s="125" t="s">
        <v>84</v>
      </c>
      <c r="AM27" s="125"/>
      <c r="AN27" s="48"/>
      <c r="AO27" s="118" t="s">
        <v>83</v>
      </c>
      <c r="AP27" s="116"/>
      <c r="AQ27" s="119" t="s">
        <v>57</v>
      </c>
      <c r="AR27" s="120" t="s">
        <v>59</v>
      </c>
      <c r="AS27" s="116"/>
      <c r="AT27" s="121" t="s">
        <v>60</v>
      </c>
      <c r="AU27" s="122" t="s">
        <v>61</v>
      </c>
      <c r="AV27" s="123" t="s">
        <v>62</v>
      </c>
      <c r="AW27" s="48"/>
      <c r="AX27" s="116"/>
      <c r="AY27" s="126" t="s">
        <v>68</v>
      </c>
      <c r="AZ27" s="116"/>
      <c r="BA27" s="127"/>
      <c r="BB27" s="127"/>
      <c r="BC27" s="127"/>
      <c r="BD27" s="127"/>
      <c r="BE27" s="114"/>
      <c r="BF27" s="118" t="s">
        <v>85</v>
      </c>
      <c r="BG27" s="118"/>
      <c r="BH27" s="118"/>
      <c r="BI27" s="118"/>
      <c r="BJ27" s="118"/>
      <c r="BK27" s="116"/>
      <c r="BL27" s="125" t="s">
        <v>84</v>
      </c>
      <c r="BM27" s="125"/>
      <c r="BN27" s="48"/>
      <c r="BO27" s="118" t="s">
        <v>83</v>
      </c>
      <c r="BP27" s="116"/>
      <c r="BQ27" s="119" t="s">
        <v>57</v>
      </c>
      <c r="BR27" s="120" t="s">
        <v>59</v>
      </c>
      <c r="BS27" s="116"/>
      <c r="BT27" s="121" t="s">
        <v>60</v>
      </c>
      <c r="BU27" s="122" t="s">
        <v>61</v>
      </c>
      <c r="BV27" s="123" t="s">
        <v>62</v>
      </c>
      <c r="BW27" s="48"/>
      <c r="BX27" s="116"/>
      <c r="BY27" s="126" t="s">
        <v>68</v>
      </c>
      <c r="BZ27" s="116"/>
      <c r="CA27" s="127"/>
      <c r="CB27" s="127"/>
      <c r="CC27" s="128"/>
    </row>
    <row r="28" customFormat="false" ht="14.25" hidden="false" customHeight="false" outlineLevel="0" collapsed="false">
      <c r="A28" s="12" t="n">
        <v>24000</v>
      </c>
      <c r="B28" s="24" t="s">
        <v>71</v>
      </c>
      <c r="C28" s="76"/>
      <c r="D28" s="77" t="n">
        <v>322.16</v>
      </c>
      <c r="E28" s="78" t="n">
        <v>330.44</v>
      </c>
      <c r="F28" s="78" t="n">
        <v>302.27</v>
      </c>
      <c r="G28" s="79" t="n">
        <v>180.7</v>
      </c>
      <c r="H28" s="80"/>
      <c r="I28" s="129" t="n">
        <v>47.34</v>
      </c>
      <c r="J28" s="80"/>
      <c r="K28" s="130" t="n">
        <v>14.03</v>
      </c>
      <c r="L28" s="80"/>
      <c r="M28" s="83" t="e">
        <f aca="false">SUM(#REF!/#REF!*'[2]Enron Rates'!$B$16)</f>
        <v>#REF!</v>
      </c>
      <c r="N28" s="84" t="e">
        <f aca="false">SUM(#REF!/#REF!*'[2]Enron Rates'!$B$17)</f>
        <v>#REF!</v>
      </c>
      <c r="O28" s="80"/>
      <c r="P28" s="85" t="e">
        <f aca="false">SUM(#REF!/1000*#REF!)</f>
        <v>#REF!</v>
      </c>
      <c r="Q28" s="86" t="e">
        <f aca="false">SUM(P28*0.5)</f>
        <v>#REF!</v>
      </c>
      <c r="R28" s="79" t="n">
        <v>0.42</v>
      </c>
      <c r="S28" s="80"/>
      <c r="T28" s="80"/>
      <c r="U28" s="87" t="n">
        <v>7.82</v>
      </c>
      <c r="V28" s="88" t="n">
        <v>13.56</v>
      </c>
      <c r="W28" s="88" t="n">
        <v>27.62</v>
      </c>
      <c r="X28" s="89" t="n">
        <v>37.02</v>
      </c>
      <c r="Y28" s="80"/>
      <c r="Z28" s="80"/>
      <c r="AA28" s="90" t="n">
        <f aca="false">'[2]Enron Summary'!AA28</f>
        <v>-365.33</v>
      </c>
      <c r="AB28" s="91" t="n">
        <f aca="false">'[2]Enron Summary'!AB28</f>
        <v>56.116</v>
      </c>
      <c r="AC28" s="91" t="n">
        <f aca="false">'[2]Enron Summary'!AC28</f>
        <v>67.064</v>
      </c>
      <c r="AD28" s="91" t="n">
        <f aca="false">'[2]Comparison '!H29</f>
        <v>530.928</v>
      </c>
      <c r="AE28" s="76"/>
      <c r="AF28" s="77" t="n">
        <v>70</v>
      </c>
      <c r="AG28" s="78" t="n">
        <v>52</v>
      </c>
      <c r="AH28" s="78" t="n">
        <v>40</v>
      </c>
      <c r="AI28" s="78" t="n">
        <v>55</v>
      </c>
      <c r="AJ28" s="92" t="n">
        <v>61</v>
      </c>
      <c r="AK28" s="80"/>
      <c r="AL28" s="129" t="n">
        <v>26</v>
      </c>
      <c r="AM28" s="103" t="n">
        <v>11</v>
      </c>
      <c r="AN28" s="80"/>
      <c r="AO28" s="130" t="n">
        <v>9.72</v>
      </c>
      <c r="AP28" s="80"/>
      <c r="AQ28" s="83" t="e">
        <f aca="false">SUM(#REF!/#REF!*'[2]Dental &amp; Other Rates'!$B$27)</f>
        <v>#REF!</v>
      </c>
      <c r="AR28" s="104" t="e">
        <f aca="false">SUM(#REF!/#REF!*'[2]Dental &amp; Other Rates'!$B$28)</f>
        <v>#REF!</v>
      </c>
      <c r="AS28" s="80"/>
      <c r="AT28" s="85" t="e">
        <f aca="false">SUM(#REF!/1000*#REF!)</f>
        <v>#REF!</v>
      </c>
      <c r="AU28" s="86" t="e">
        <f aca="false">SUM(AT28*0.5)</f>
        <v>#REF!</v>
      </c>
      <c r="AV28" s="79" t="n">
        <v>0.84</v>
      </c>
      <c r="AW28" s="80"/>
      <c r="AX28" s="80"/>
      <c r="AY28" s="96" t="e">
        <f aca="false">SUM(#REF!/#REF!*'[2]Dental &amp; Other Rates'!$B$39/12)</f>
        <v>#REF!</v>
      </c>
      <c r="AZ28" s="80"/>
      <c r="BA28" s="90" t="n">
        <f aca="false">'[2]Citigroup Rate Chart'!Y28</f>
        <v>114.936</v>
      </c>
      <c r="BB28" s="91" t="n">
        <f aca="false">'[2]Citigroup Rate Chart'!Z28</f>
        <v>116.52</v>
      </c>
      <c r="BC28" s="91" t="n">
        <f aca="false">'[2]Citigroup Rate Chart'!AA28</f>
        <v>1398.24</v>
      </c>
      <c r="BD28" s="91" t="n">
        <f aca="false">SUM(BC28-AD28)</f>
        <v>867.312</v>
      </c>
      <c r="BE28" s="76"/>
      <c r="BF28" s="77" t="n">
        <v>70</v>
      </c>
      <c r="BG28" s="78" t="n">
        <v>52</v>
      </c>
      <c r="BH28" s="78" t="n">
        <v>40</v>
      </c>
      <c r="BI28" s="78" t="n">
        <v>55</v>
      </c>
      <c r="BJ28" s="92" t="n">
        <v>61</v>
      </c>
      <c r="BK28" s="80"/>
      <c r="BL28" s="129" t="n">
        <v>26</v>
      </c>
      <c r="BM28" s="103" t="n">
        <v>11</v>
      </c>
      <c r="BN28" s="80"/>
      <c r="BO28" s="130" t="n">
        <v>9.72</v>
      </c>
      <c r="BP28" s="80"/>
      <c r="BQ28" s="129" t="e">
        <f aca="false">SUM((#REF!*10)/#REF!*'[2]Dental &amp; Other Rates'!$B$27)</f>
        <v>#REF!</v>
      </c>
      <c r="BR28" s="103" t="e">
        <f aca="false">SUM((#REF!*10*0.6)/#REF!*'[2]Dental &amp; Other Rates'!$B$28)</f>
        <v>#REF!</v>
      </c>
      <c r="BS28" s="80"/>
      <c r="BT28" s="85" t="e">
        <f aca="false">SUM((#REF!*7)/1000*#REF!)</f>
        <v>#REF!</v>
      </c>
      <c r="BU28" s="86" t="e">
        <f aca="false">SUM(BT28*0.5)</f>
        <v>#REF!</v>
      </c>
      <c r="BV28" s="79" t="n">
        <v>0.84</v>
      </c>
      <c r="BW28" s="80"/>
      <c r="BX28" s="80"/>
      <c r="BY28" s="96" t="e">
        <f aca="false">SUM(#REF!/#REF!*'[2]Dental &amp; Other Rates'!$B$39/12)</f>
        <v>#REF!</v>
      </c>
      <c r="BZ28" s="80"/>
      <c r="CA28" s="90" t="n">
        <f aca="false">'[2]Citigroup Rate Max AD&amp;D Life'!Y28</f>
        <v>124.08</v>
      </c>
      <c r="CB28" s="91" t="n">
        <f aca="false">'[2]Citigroup Rate Max AD&amp;D Life'!Z28</f>
        <v>129.12</v>
      </c>
      <c r="CC28" s="97" t="n">
        <f aca="false">SUM(BD28/A28)</f>
        <v>0.036138</v>
      </c>
    </row>
    <row r="29" customFormat="false" ht="14.25" hidden="false" customHeight="false" outlineLevel="0" collapsed="false">
      <c r="A29" s="12" t="n">
        <v>25000</v>
      </c>
      <c r="B29" s="24" t="s">
        <v>72</v>
      </c>
      <c r="C29" s="76"/>
      <c r="D29" s="85" t="n">
        <v>322.16</v>
      </c>
      <c r="E29" s="98" t="n">
        <v>330.44</v>
      </c>
      <c r="F29" s="98" t="n">
        <v>302.27</v>
      </c>
      <c r="G29" s="79" t="n">
        <v>180.7</v>
      </c>
      <c r="H29" s="80"/>
      <c r="I29" s="129" t="n">
        <v>47.34</v>
      </c>
      <c r="J29" s="80"/>
      <c r="K29" s="100" t="n">
        <v>14.03</v>
      </c>
      <c r="L29" s="80"/>
      <c r="M29" s="94" t="e">
        <f aca="false">SUM(#REF!/#REF!*'[2]Enron Rates'!$B$16)</f>
        <v>#REF!</v>
      </c>
      <c r="N29" s="101" t="e">
        <f aca="false">SUM(#REF!/#REF!*'[2]Enron Rates'!$B$17)</f>
        <v>#REF!</v>
      </c>
      <c r="O29" s="80"/>
      <c r="P29" s="85" t="e">
        <f aca="false">SUM(#REF!/1000*#REF!)</f>
        <v>#REF!</v>
      </c>
      <c r="Q29" s="86" t="e">
        <f aca="false">SUM(P29*0.5)</f>
        <v>#REF!</v>
      </c>
      <c r="R29" s="79" t="n">
        <v>0.42</v>
      </c>
      <c r="S29" s="80"/>
      <c r="T29" s="80"/>
      <c r="U29" s="87" t="n">
        <v>7.82</v>
      </c>
      <c r="V29" s="102" t="n">
        <v>13.56</v>
      </c>
      <c r="W29" s="102" t="n">
        <v>27.62</v>
      </c>
      <c r="X29" s="89" t="n">
        <v>37.02</v>
      </c>
      <c r="Y29" s="80"/>
      <c r="Z29" s="80"/>
      <c r="AA29" s="90" t="n">
        <f aca="false">'[2]Enron Summary'!AA29</f>
        <v>-365.33</v>
      </c>
      <c r="AB29" s="91" t="n">
        <f aca="false">'[2]Enron Summary'!AB29</f>
        <v>56.2</v>
      </c>
      <c r="AC29" s="91" t="n">
        <f aca="false">'[2]Enron Summary'!AC29</f>
        <v>67.195</v>
      </c>
      <c r="AD29" s="91" t="n">
        <f aca="false">'[2]Comparison '!H30</f>
        <v>539.6</v>
      </c>
      <c r="AE29" s="76"/>
      <c r="AF29" s="85" t="n">
        <v>85</v>
      </c>
      <c r="AG29" s="98" t="n">
        <v>65</v>
      </c>
      <c r="AH29" s="98" t="n">
        <v>52</v>
      </c>
      <c r="AI29" s="98" t="n">
        <v>68</v>
      </c>
      <c r="AJ29" s="79" t="n">
        <v>76</v>
      </c>
      <c r="AK29" s="80"/>
      <c r="AL29" s="129" t="n">
        <v>26</v>
      </c>
      <c r="AM29" s="103" t="n">
        <v>11</v>
      </c>
      <c r="AN29" s="80"/>
      <c r="AO29" s="100" t="n">
        <v>9.72</v>
      </c>
      <c r="AP29" s="80"/>
      <c r="AQ29" s="83" t="e">
        <f aca="false">SUM(#REF!/#REF!*'[2]Dental &amp; Other Rates'!$B$27)</f>
        <v>#REF!</v>
      </c>
      <c r="AR29" s="104" t="e">
        <f aca="false">SUM(#REF!/#REF!*'[2]Dental &amp; Other Rates'!$B$28)</f>
        <v>#REF!</v>
      </c>
      <c r="AS29" s="80"/>
      <c r="AT29" s="85" t="e">
        <f aca="false">SUM(#REF!/1000*#REF!)</f>
        <v>#REF!</v>
      </c>
      <c r="AU29" s="86" t="e">
        <f aca="false">SUM(AT29*0.5)</f>
        <v>#REF!</v>
      </c>
      <c r="AV29" s="79" t="n">
        <v>0.84</v>
      </c>
      <c r="AW29" s="80"/>
      <c r="AX29" s="80"/>
      <c r="AY29" s="96" t="e">
        <f aca="false">SUM(#REF!/#REF!*'[2]Dental &amp; Other Rates'!$B$39/12)</f>
        <v>#REF!</v>
      </c>
      <c r="AZ29" s="80"/>
      <c r="BA29" s="90" t="n">
        <f aca="false">'[2]Citigroup Rate Chart'!Y29</f>
        <v>130.32</v>
      </c>
      <c r="BB29" s="91" t="n">
        <f aca="false">'[2]Citigroup Rate Chart'!Z29</f>
        <v>131.935</v>
      </c>
      <c r="BC29" s="91" t="n">
        <f aca="false">'[2]Citigroup Rate Chart'!AA29</f>
        <v>1583.22</v>
      </c>
      <c r="BD29" s="91" t="n">
        <f aca="false">SUM(BC29-AD29)</f>
        <v>1043.62</v>
      </c>
      <c r="BE29" s="76"/>
      <c r="BF29" s="85" t="n">
        <v>85</v>
      </c>
      <c r="BG29" s="98" t="n">
        <v>65</v>
      </c>
      <c r="BH29" s="98" t="n">
        <v>52</v>
      </c>
      <c r="BI29" s="98" t="n">
        <v>68</v>
      </c>
      <c r="BJ29" s="79" t="n">
        <v>76</v>
      </c>
      <c r="BK29" s="80"/>
      <c r="BL29" s="129" t="n">
        <v>26</v>
      </c>
      <c r="BM29" s="103" t="n">
        <v>11</v>
      </c>
      <c r="BN29" s="80"/>
      <c r="BO29" s="100" t="n">
        <v>9.72</v>
      </c>
      <c r="BP29" s="80"/>
      <c r="BQ29" s="129" t="e">
        <f aca="false">SUM((#REF!*10)/#REF!*'[2]Dental &amp; Other Rates'!$B$27)</f>
        <v>#REF!</v>
      </c>
      <c r="BR29" s="103" t="e">
        <f aca="false">SUM((#REF!*10*0.6)/#REF!*'[2]Dental &amp; Other Rates'!$B$28)</f>
        <v>#REF!</v>
      </c>
      <c r="BS29" s="80"/>
      <c r="BT29" s="85" t="e">
        <f aca="false">SUM((#REF!*7)/1000*#REF!)</f>
        <v>#REF!</v>
      </c>
      <c r="BU29" s="86" t="e">
        <f aca="false">SUM(BT29*0.5)</f>
        <v>#REF!</v>
      </c>
      <c r="BV29" s="79" t="n">
        <v>0.84</v>
      </c>
      <c r="BW29" s="80"/>
      <c r="BX29" s="80"/>
      <c r="BY29" s="96" t="e">
        <f aca="false">SUM(#REF!/#REF!*'[2]Dental &amp; Other Rates'!$B$39/12)</f>
        <v>#REF!</v>
      </c>
      <c r="BZ29" s="80"/>
      <c r="CA29" s="90" t="n">
        <f aca="false">'[2]Citigroup Rate Max AD&amp;D Life'!Y29</f>
        <v>139.845</v>
      </c>
      <c r="CB29" s="91" t="n">
        <f aca="false">'[2]Citigroup Rate Max AD&amp;D Life'!Z29</f>
        <v>145.06</v>
      </c>
      <c r="CC29" s="97" t="n">
        <f aca="false">SUM(BD29/A29)</f>
        <v>0.0417448</v>
      </c>
    </row>
    <row r="30" customFormat="false" ht="14.25" hidden="false" customHeight="false" outlineLevel="0" collapsed="false">
      <c r="A30" s="12" t="n">
        <v>40000</v>
      </c>
      <c r="B30" s="24" t="s">
        <v>73</v>
      </c>
      <c r="C30" s="76"/>
      <c r="D30" s="85" t="n">
        <v>322.16</v>
      </c>
      <c r="E30" s="98" t="n">
        <v>330.44</v>
      </c>
      <c r="F30" s="98" t="n">
        <v>302.27</v>
      </c>
      <c r="G30" s="79" t="n">
        <v>180.7</v>
      </c>
      <c r="H30" s="80"/>
      <c r="I30" s="129" t="n">
        <v>47.34</v>
      </c>
      <c r="J30" s="80"/>
      <c r="K30" s="100" t="n">
        <v>14.03</v>
      </c>
      <c r="L30" s="80"/>
      <c r="M30" s="94" t="e">
        <f aca="false">SUM(#REF!/#REF!*'[2]Enron Rates'!$B$16)</f>
        <v>#REF!</v>
      </c>
      <c r="N30" s="101" t="e">
        <f aca="false">SUM(#REF!/#REF!*'[2]Enron Rates'!$B$17)</f>
        <v>#REF!</v>
      </c>
      <c r="O30" s="80"/>
      <c r="P30" s="85" t="e">
        <f aca="false">SUM(#REF!/1000*#REF!)</f>
        <v>#REF!</v>
      </c>
      <c r="Q30" s="86" t="e">
        <f aca="false">SUM(P30*0.5)</f>
        <v>#REF!</v>
      </c>
      <c r="R30" s="79" t="n">
        <v>0.42</v>
      </c>
      <c r="S30" s="80"/>
      <c r="T30" s="80"/>
      <c r="U30" s="87" t="n">
        <v>7.82</v>
      </c>
      <c r="V30" s="102" t="n">
        <v>13.56</v>
      </c>
      <c r="W30" s="102" t="n">
        <v>27.62</v>
      </c>
      <c r="X30" s="89" t="n">
        <v>37.02</v>
      </c>
      <c r="Y30" s="80"/>
      <c r="Z30" s="80"/>
      <c r="AA30" s="90" t="n">
        <f aca="false">'[2]Enron Summary'!AA30</f>
        <v>-365.33</v>
      </c>
      <c r="AB30" s="91" t="n">
        <f aca="false">'[2]Enron Summary'!AB30</f>
        <v>57.46</v>
      </c>
      <c r="AC30" s="91" t="n">
        <f aca="false">'[2]Enron Summary'!AC30</f>
        <v>69.16</v>
      </c>
      <c r="AD30" s="91" t="n">
        <f aca="false">'[2]Comparison '!H31</f>
        <v>669.68</v>
      </c>
      <c r="AE30" s="76"/>
      <c r="AF30" s="85" t="n">
        <v>104</v>
      </c>
      <c r="AG30" s="98" t="n">
        <v>77</v>
      </c>
      <c r="AH30" s="98" t="n">
        <v>67</v>
      </c>
      <c r="AI30" s="98" t="n">
        <v>83</v>
      </c>
      <c r="AJ30" s="79" t="n">
        <v>92</v>
      </c>
      <c r="AK30" s="80"/>
      <c r="AL30" s="129" t="n">
        <v>26</v>
      </c>
      <c r="AM30" s="103" t="n">
        <v>11</v>
      </c>
      <c r="AN30" s="80"/>
      <c r="AO30" s="100" t="n">
        <v>9.72</v>
      </c>
      <c r="AP30" s="80"/>
      <c r="AQ30" s="83" t="e">
        <f aca="false">SUM(#REF!/#REF!*'[2]Dental &amp; Other Rates'!$B$27)</f>
        <v>#REF!</v>
      </c>
      <c r="AR30" s="104" t="e">
        <f aca="false">SUM(#REF!/#REF!*'[2]Dental &amp; Other Rates'!$B$28)</f>
        <v>#REF!</v>
      </c>
      <c r="AS30" s="80"/>
      <c r="AT30" s="85" t="e">
        <f aca="false">SUM(#REF!/1000*#REF!)</f>
        <v>#REF!</v>
      </c>
      <c r="AU30" s="86" t="e">
        <f aca="false">SUM(AT30*0.5)</f>
        <v>#REF!</v>
      </c>
      <c r="AV30" s="79" t="n">
        <v>0.84</v>
      </c>
      <c r="AW30" s="80"/>
      <c r="AX30" s="80"/>
      <c r="AY30" s="96" t="e">
        <f aca="false">SUM(#REF!/#REF!*'[2]Dental &amp; Other Rates'!$B$39/12)</f>
        <v>#REF!</v>
      </c>
      <c r="AZ30" s="80"/>
      <c r="BA30" s="90" t="n">
        <f aca="false">'[2]Citigroup Rate Chart'!Y30</f>
        <v>155.08</v>
      </c>
      <c r="BB30" s="91" t="n">
        <f aca="false">'[2]Citigroup Rate Chart'!Z30</f>
        <v>157.16</v>
      </c>
      <c r="BC30" s="91" t="n">
        <f aca="false">'[2]Citigroup Rate Chart'!AA30</f>
        <v>1885.92</v>
      </c>
      <c r="BD30" s="91" t="n">
        <f aca="false">SUM(BC30-AD30)</f>
        <v>1216.24</v>
      </c>
      <c r="BE30" s="76"/>
      <c r="BF30" s="85" t="n">
        <v>104</v>
      </c>
      <c r="BG30" s="98" t="n">
        <v>77</v>
      </c>
      <c r="BH30" s="98" t="n">
        <v>67</v>
      </c>
      <c r="BI30" s="98" t="n">
        <v>83</v>
      </c>
      <c r="BJ30" s="79" t="n">
        <v>92</v>
      </c>
      <c r="BK30" s="80"/>
      <c r="BL30" s="129" t="n">
        <v>26</v>
      </c>
      <c r="BM30" s="103" t="n">
        <v>11</v>
      </c>
      <c r="BN30" s="80"/>
      <c r="BO30" s="100" t="n">
        <v>9.72</v>
      </c>
      <c r="BP30" s="80"/>
      <c r="BQ30" s="129" t="e">
        <f aca="false">SUM((#REF!*10)/#REF!*'[2]Dental &amp; Other Rates'!$B$27)</f>
        <v>#REF!</v>
      </c>
      <c r="BR30" s="103" t="e">
        <f aca="false">SUM((#REF!*10*0.6)/#REF!*'[2]Dental &amp; Other Rates'!$B$28)</f>
        <v>#REF!</v>
      </c>
      <c r="BS30" s="80"/>
      <c r="BT30" s="85" t="e">
        <f aca="false">SUM((#REF!*7)/1000*#REF!)</f>
        <v>#REF!</v>
      </c>
      <c r="BU30" s="86" t="e">
        <f aca="false">SUM(BT30*0.5)</f>
        <v>#REF!</v>
      </c>
      <c r="BV30" s="79" t="n">
        <v>0.84</v>
      </c>
      <c r="BW30" s="80"/>
      <c r="BX30" s="80"/>
      <c r="BY30" s="96" t="e">
        <f aca="false">SUM(#REF!/#REF!*'[2]Dental &amp; Other Rates'!$B$39/12)</f>
        <v>#REF!</v>
      </c>
      <c r="BZ30" s="80"/>
      <c r="CA30" s="90" t="n">
        <f aca="false">'[2]Citigroup Rate Max AD&amp;D Life'!Y30</f>
        <v>170.32</v>
      </c>
      <c r="CB30" s="91" t="n">
        <f aca="false">'[2]Citigroup Rate Max AD&amp;D Life'!Z30</f>
        <v>178.16</v>
      </c>
      <c r="CC30" s="97" t="n">
        <f aca="false">SUM(BD30/A30)</f>
        <v>0.030406</v>
      </c>
    </row>
    <row r="31" customFormat="false" ht="14.25" hidden="false" customHeight="false" outlineLevel="0" collapsed="false">
      <c r="A31" s="12" t="n">
        <v>60000</v>
      </c>
      <c r="B31" s="24" t="s">
        <v>74</v>
      </c>
      <c r="C31" s="76"/>
      <c r="D31" s="85" t="n">
        <v>322.16</v>
      </c>
      <c r="E31" s="98" t="n">
        <v>330.44</v>
      </c>
      <c r="F31" s="98" t="n">
        <v>302.27</v>
      </c>
      <c r="G31" s="79" t="n">
        <v>180.7</v>
      </c>
      <c r="H31" s="80"/>
      <c r="I31" s="129" t="n">
        <v>47.34</v>
      </c>
      <c r="J31" s="80"/>
      <c r="K31" s="100" t="n">
        <v>14.03</v>
      </c>
      <c r="L31" s="80"/>
      <c r="M31" s="94" t="e">
        <f aca="false">SUM(#REF!/#REF!*'[2]Enron Rates'!$B$16)</f>
        <v>#REF!</v>
      </c>
      <c r="N31" s="101" t="e">
        <f aca="false">SUM(#REF!/#REF!*'[2]Enron Rates'!$B$17)</f>
        <v>#REF!</v>
      </c>
      <c r="O31" s="80"/>
      <c r="P31" s="85" t="e">
        <f aca="false">SUM(#REF!/1000*#REF!)</f>
        <v>#REF!</v>
      </c>
      <c r="Q31" s="86" t="e">
        <f aca="false">SUM(P31*0.5)</f>
        <v>#REF!</v>
      </c>
      <c r="R31" s="79" t="n">
        <v>0.42</v>
      </c>
      <c r="S31" s="80"/>
      <c r="T31" s="80"/>
      <c r="U31" s="87" t="n">
        <v>7.82</v>
      </c>
      <c r="V31" s="102" t="n">
        <v>13.56</v>
      </c>
      <c r="W31" s="102" t="n">
        <v>27.62</v>
      </c>
      <c r="X31" s="89" t="n">
        <v>37.02</v>
      </c>
      <c r="Y31" s="80"/>
      <c r="Z31" s="80"/>
      <c r="AA31" s="90" t="n">
        <f aca="false">'[2]Enron Summary'!AA31</f>
        <v>-365.33</v>
      </c>
      <c r="AB31" s="91" t="n">
        <f aca="false">'[2]Enron Summary'!AB31</f>
        <v>59.14</v>
      </c>
      <c r="AC31" s="91" t="n">
        <f aca="false">'[2]Enron Summary'!AC31</f>
        <v>71.78</v>
      </c>
      <c r="AD31" s="91" t="n">
        <f aca="false">'[2]Comparison '!H32</f>
        <v>843.12</v>
      </c>
      <c r="AE31" s="76"/>
      <c r="AF31" s="85" t="n">
        <v>126</v>
      </c>
      <c r="AG31" s="98" t="n">
        <v>85</v>
      </c>
      <c r="AH31" s="98" t="n">
        <v>85</v>
      </c>
      <c r="AI31" s="98" t="n">
        <v>103</v>
      </c>
      <c r="AJ31" s="79" t="n">
        <v>113</v>
      </c>
      <c r="AK31" s="80"/>
      <c r="AL31" s="129" t="n">
        <v>26</v>
      </c>
      <c r="AM31" s="103" t="n">
        <v>11</v>
      </c>
      <c r="AN31" s="80"/>
      <c r="AO31" s="100" t="n">
        <v>9.72</v>
      </c>
      <c r="AP31" s="80"/>
      <c r="AQ31" s="83" t="e">
        <f aca="false">SUM(#REF!/#REF!*'[2]Dental &amp; Other Rates'!$B$27)</f>
        <v>#REF!</v>
      </c>
      <c r="AR31" s="104" t="e">
        <f aca="false">SUM(#REF!/#REF!*'[2]Dental &amp; Other Rates'!$B$28)</f>
        <v>#REF!</v>
      </c>
      <c r="AS31" s="80"/>
      <c r="AT31" s="85" t="e">
        <f aca="false">SUM(#REF!/1000*#REF!)</f>
        <v>#REF!</v>
      </c>
      <c r="AU31" s="86" t="e">
        <f aca="false">SUM(AT31*0.5)</f>
        <v>#REF!</v>
      </c>
      <c r="AV31" s="79" t="n">
        <v>0.84</v>
      </c>
      <c r="AW31" s="80"/>
      <c r="AX31" s="80"/>
      <c r="AY31" s="96" t="e">
        <f aca="false">SUM(#REF!/#REF!*'[2]Dental &amp; Other Rates'!$B$40/12)</f>
        <v>#REF!</v>
      </c>
      <c r="AZ31" s="80"/>
      <c r="BA31" s="90" t="n">
        <f aca="false">'[2]Citigroup Rate Chart'!Y31</f>
        <v>192.26</v>
      </c>
      <c r="BB31" s="91" t="n">
        <f aca="false">'[2]Citigroup Rate Chart'!Z31</f>
        <v>194.96</v>
      </c>
      <c r="BC31" s="91" t="n">
        <f aca="false">'[2]Citigroup Rate Chart'!AA31</f>
        <v>2339.52</v>
      </c>
      <c r="BD31" s="91" t="n">
        <f aca="false">SUM(BC31-AD31)</f>
        <v>1496.4</v>
      </c>
      <c r="BE31" s="76"/>
      <c r="BF31" s="85" t="n">
        <v>126</v>
      </c>
      <c r="BG31" s="98" t="n">
        <v>85</v>
      </c>
      <c r="BH31" s="98" t="n">
        <v>85</v>
      </c>
      <c r="BI31" s="98" t="n">
        <v>103</v>
      </c>
      <c r="BJ31" s="79" t="n">
        <v>113</v>
      </c>
      <c r="BK31" s="80"/>
      <c r="BL31" s="129" t="n">
        <v>26</v>
      </c>
      <c r="BM31" s="103" t="n">
        <v>11</v>
      </c>
      <c r="BN31" s="80"/>
      <c r="BO31" s="100" t="n">
        <v>9.72</v>
      </c>
      <c r="BP31" s="80"/>
      <c r="BQ31" s="129" t="e">
        <f aca="false">SUM((#REF!*10)/#REF!*'[2]Dental &amp; Other Rates'!$B$27)</f>
        <v>#REF!</v>
      </c>
      <c r="BR31" s="103" t="e">
        <f aca="false">SUM((#REF!*10*0.6)/#REF!*'[2]Dental &amp; Other Rates'!$B$28)</f>
        <v>#REF!</v>
      </c>
      <c r="BS31" s="80"/>
      <c r="BT31" s="85" t="e">
        <f aca="false">SUM((#REF!*7)/1000*#REF!)</f>
        <v>#REF!</v>
      </c>
      <c r="BU31" s="86" t="e">
        <f aca="false">SUM(BT31*0.5)</f>
        <v>#REF!</v>
      </c>
      <c r="BV31" s="79" t="n">
        <v>0.84</v>
      </c>
      <c r="BW31" s="80"/>
      <c r="BX31" s="80"/>
      <c r="BY31" s="96" t="e">
        <f aca="false">SUM(#REF!/#REF!*'[2]Dental &amp; Other Rates'!$B$40/12)</f>
        <v>#REF!</v>
      </c>
      <c r="BZ31" s="80"/>
      <c r="CA31" s="90" t="n">
        <f aca="false">'[2]Citigroup Rate Max AD&amp;D Life'!Y31</f>
        <v>215.12</v>
      </c>
      <c r="CB31" s="91" t="n">
        <f aca="false">'[2]Citigroup Rate Max AD&amp;D Life'!Z31</f>
        <v>226.46</v>
      </c>
      <c r="CC31" s="97" t="n">
        <f aca="false">SUM(BD31/A31)</f>
        <v>0.02494</v>
      </c>
    </row>
    <row r="32" customFormat="false" ht="14.25" hidden="false" customHeight="false" outlineLevel="0" collapsed="false">
      <c r="A32" s="12" t="n">
        <v>80000</v>
      </c>
      <c r="B32" s="24" t="s">
        <v>75</v>
      </c>
      <c r="C32" s="76"/>
      <c r="D32" s="85" t="n">
        <v>322.16</v>
      </c>
      <c r="E32" s="98" t="n">
        <v>330.44</v>
      </c>
      <c r="F32" s="98" t="n">
        <v>302.27</v>
      </c>
      <c r="G32" s="79" t="n">
        <v>180.7</v>
      </c>
      <c r="H32" s="80"/>
      <c r="I32" s="129" t="n">
        <v>47.34</v>
      </c>
      <c r="J32" s="80"/>
      <c r="K32" s="100" t="n">
        <v>14.03</v>
      </c>
      <c r="L32" s="80"/>
      <c r="M32" s="94" t="e">
        <f aca="false">SUM(#REF!/#REF!*'[2]Enron Rates'!$B$16)</f>
        <v>#REF!</v>
      </c>
      <c r="N32" s="101" t="e">
        <f aca="false">SUM(#REF!/#REF!*'[2]Enron Rates'!$B$17)</f>
        <v>#REF!</v>
      </c>
      <c r="O32" s="80"/>
      <c r="P32" s="85" t="e">
        <f aca="false">SUM(#REF!/1000*#REF!)</f>
        <v>#REF!</v>
      </c>
      <c r="Q32" s="86" t="e">
        <f aca="false">SUM(P32*0.5)</f>
        <v>#REF!</v>
      </c>
      <c r="R32" s="79" t="n">
        <v>0.42</v>
      </c>
      <c r="S32" s="80"/>
      <c r="T32" s="80"/>
      <c r="U32" s="87" t="n">
        <v>7.82</v>
      </c>
      <c r="V32" s="102" t="n">
        <v>13.56</v>
      </c>
      <c r="W32" s="102" t="n">
        <v>27.62</v>
      </c>
      <c r="X32" s="89" t="n">
        <v>37.02</v>
      </c>
      <c r="Y32" s="80"/>
      <c r="Z32" s="80"/>
      <c r="AA32" s="90" t="n">
        <f aca="false">'[2]Enron Summary'!AA32</f>
        <v>-365.33</v>
      </c>
      <c r="AB32" s="91" t="n">
        <f aca="false">'[2]Enron Summary'!AB32</f>
        <v>60.82</v>
      </c>
      <c r="AC32" s="91" t="n">
        <f aca="false">'[2]Enron Summary'!AC32</f>
        <v>74.4</v>
      </c>
      <c r="AD32" s="91" t="n">
        <f aca="false">'[2]Comparison '!H33</f>
        <v>1016.56</v>
      </c>
      <c r="AE32" s="76"/>
      <c r="AF32" s="85" t="n">
        <v>149</v>
      </c>
      <c r="AG32" s="98" t="n">
        <v>104</v>
      </c>
      <c r="AH32" s="98" t="n">
        <v>104</v>
      </c>
      <c r="AI32" s="98" t="n">
        <v>124</v>
      </c>
      <c r="AJ32" s="79" t="n">
        <v>135</v>
      </c>
      <c r="AK32" s="80"/>
      <c r="AL32" s="129" t="n">
        <v>26</v>
      </c>
      <c r="AM32" s="103" t="n">
        <v>11</v>
      </c>
      <c r="AN32" s="80"/>
      <c r="AO32" s="100" t="n">
        <v>9.72</v>
      </c>
      <c r="AP32" s="80"/>
      <c r="AQ32" s="83" t="e">
        <f aca="false">SUM(#REF!/#REF!*'[2]Dental &amp; Other Rates'!$B$27)</f>
        <v>#REF!</v>
      </c>
      <c r="AR32" s="104" t="e">
        <f aca="false">SUM(#REF!/#REF!*'[2]Dental &amp; Other Rates'!$B$28)</f>
        <v>#REF!</v>
      </c>
      <c r="AS32" s="80"/>
      <c r="AT32" s="85" t="e">
        <f aca="false">SUM(#REF!/1000*#REF!)</f>
        <v>#REF!</v>
      </c>
      <c r="AU32" s="86" t="e">
        <f aca="false">SUM(AT32*0.5)</f>
        <v>#REF!</v>
      </c>
      <c r="AV32" s="79" t="n">
        <v>0.84</v>
      </c>
      <c r="AW32" s="80"/>
      <c r="AX32" s="80"/>
      <c r="AY32" s="96" t="e">
        <f aca="false">SUM(#REF!/#REF!*'[2]Dental &amp; Other Rates'!$B$40/12)</f>
        <v>#REF!</v>
      </c>
      <c r="AZ32" s="80"/>
      <c r="BA32" s="90" t="n">
        <f aca="false">'[2]Citigroup Rate Chart'!Y32</f>
        <v>225.44</v>
      </c>
      <c r="BB32" s="91" t="n">
        <f aca="false">'[2]Citigroup Rate Chart'!Z32</f>
        <v>228.76</v>
      </c>
      <c r="BC32" s="91" t="n">
        <f aca="false">'[2]Citigroup Rate Chart'!AA32</f>
        <v>2745.12</v>
      </c>
      <c r="BD32" s="91" t="n">
        <f aca="false">SUM(BC32-AD32)</f>
        <v>1728.56</v>
      </c>
      <c r="BE32" s="76"/>
      <c r="BF32" s="85" t="n">
        <v>149</v>
      </c>
      <c r="BG32" s="98" t="n">
        <v>104</v>
      </c>
      <c r="BH32" s="98" t="n">
        <v>104</v>
      </c>
      <c r="BI32" s="98" t="n">
        <v>124</v>
      </c>
      <c r="BJ32" s="79" t="n">
        <v>135</v>
      </c>
      <c r="BK32" s="80"/>
      <c r="BL32" s="129" t="n">
        <v>26</v>
      </c>
      <c r="BM32" s="103" t="n">
        <v>11</v>
      </c>
      <c r="BN32" s="80"/>
      <c r="BO32" s="100" t="n">
        <v>9.72</v>
      </c>
      <c r="BP32" s="80"/>
      <c r="BQ32" s="129" t="e">
        <f aca="false">SUM((#REF!*10)/#REF!*'[2]Dental &amp; Other Rates'!$B$27)</f>
        <v>#REF!</v>
      </c>
      <c r="BR32" s="103" t="e">
        <f aca="false">SUM((#REF!*10*0.6)/#REF!*'[2]Dental &amp; Other Rates'!$B$28)</f>
        <v>#REF!</v>
      </c>
      <c r="BS32" s="80"/>
      <c r="BT32" s="85" t="e">
        <f aca="false">SUM((#REF!*7)/1000*#REF!)</f>
        <v>#REF!</v>
      </c>
      <c r="BU32" s="86" t="e">
        <f aca="false">SUM(BT32*0.5)</f>
        <v>#REF!</v>
      </c>
      <c r="BV32" s="79" t="n">
        <v>0.84</v>
      </c>
      <c r="BW32" s="80"/>
      <c r="BX32" s="80"/>
      <c r="BY32" s="96" t="e">
        <f aca="false">SUM(#REF!/#REF!*'[2]Dental &amp; Other Rates'!$B$40/12)</f>
        <v>#REF!</v>
      </c>
      <c r="BZ32" s="80"/>
      <c r="CA32" s="90" t="n">
        <f aca="false">'[2]Citigroup Rate Max AD&amp;D Life'!Y32</f>
        <v>255.92</v>
      </c>
      <c r="CB32" s="91" t="n">
        <f aca="false">'[2]Citigroup Rate Max AD&amp;D Life'!Z32</f>
        <v>270.76</v>
      </c>
      <c r="CC32" s="97" t="n">
        <f aca="false">SUM(BD32/A32)</f>
        <v>0.021607</v>
      </c>
    </row>
    <row r="33" customFormat="false" ht="14.25" hidden="false" customHeight="false" outlineLevel="0" collapsed="false">
      <c r="A33" s="12" t="n">
        <v>100000</v>
      </c>
      <c r="B33" s="24" t="s">
        <v>76</v>
      </c>
      <c r="C33" s="76"/>
      <c r="D33" s="85" t="n">
        <v>322.16</v>
      </c>
      <c r="E33" s="98" t="n">
        <v>330.44</v>
      </c>
      <c r="F33" s="98" t="n">
        <v>302.27</v>
      </c>
      <c r="G33" s="79" t="n">
        <v>180.7</v>
      </c>
      <c r="H33" s="80"/>
      <c r="I33" s="129" t="n">
        <v>47.34</v>
      </c>
      <c r="J33" s="80"/>
      <c r="K33" s="100" t="n">
        <v>14.03</v>
      </c>
      <c r="L33" s="80"/>
      <c r="M33" s="94" t="e">
        <f aca="false">SUM(#REF!/#REF!*'[2]Enron Rates'!$B$16)</f>
        <v>#REF!</v>
      </c>
      <c r="N33" s="101" t="e">
        <f aca="false">SUM(#REF!/#REF!*'[2]Enron Rates'!$B$17)</f>
        <v>#REF!</v>
      </c>
      <c r="O33" s="80"/>
      <c r="P33" s="85" t="e">
        <f aca="false">SUM(#REF!/1000*#REF!)</f>
        <v>#REF!</v>
      </c>
      <c r="Q33" s="86" t="e">
        <f aca="false">SUM(P33*0.5)</f>
        <v>#REF!</v>
      </c>
      <c r="R33" s="79" t="n">
        <v>0.42</v>
      </c>
      <c r="S33" s="80"/>
      <c r="T33" s="80"/>
      <c r="U33" s="87" t="n">
        <v>7.82</v>
      </c>
      <c r="V33" s="102" t="n">
        <v>13.56</v>
      </c>
      <c r="W33" s="102" t="n">
        <v>27.62</v>
      </c>
      <c r="X33" s="89" t="n">
        <v>37.02</v>
      </c>
      <c r="Y33" s="80"/>
      <c r="Z33" s="80"/>
      <c r="AA33" s="90" t="n">
        <f aca="false">'[2]Enron Summary'!AA33</f>
        <v>-365.33</v>
      </c>
      <c r="AB33" s="91" t="n">
        <f aca="false">'[2]Enron Summary'!AB33</f>
        <v>62.5</v>
      </c>
      <c r="AC33" s="91" t="n">
        <f aca="false">'[2]Enron Summary'!AC33</f>
        <v>77.02</v>
      </c>
      <c r="AD33" s="91" t="n">
        <f aca="false">'[2]Comparison '!H34</f>
        <v>1190</v>
      </c>
      <c r="AE33" s="76"/>
      <c r="AF33" s="85" t="n">
        <v>178</v>
      </c>
      <c r="AG33" s="98" t="n">
        <v>121</v>
      </c>
      <c r="AH33" s="98" t="n">
        <v>126</v>
      </c>
      <c r="AI33" s="98" t="n">
        <v>148</v>
      </c>
      <c r="AJ33" s="79" t="n">
        <v>162</v>
      </c>
      <c r="AK33" s="80"/>
      <c r="AL33" s="129" t="n">
        <v>26</v>
      </c>
      <c r="AM33" s="103" t="n">
        <v>11</v>
      </c>
      <c r="AN33" s="80"/>
      <c r="AO33" s="100" t="n">
        <v>9.72</v>
      </c>
      <c r="AP33" s="80"/>
      <c r="AQ33" s="83" t="e">
        <f aca="false">SUM(#REF!/#REF!*'[2]Dental &amp; Other Rates'!$B$27)</f>
        <v>#REF!</v>
      </c>
      <c r="AR33" s="104" t="e">
        <f aca="false">SUM(#REF!/#REF!*'[2]Dental &amp; Other Rates'!$B$28)</f>
        <v>#REF!</v>
      </c>
      <c r="AS33" s="80"/>
      <c r="AT33" s="85" t="e">
        <f aca="false">SUM(#REF!/1000*#REF!)</f>
        <v>#REF!</v>
      </c>
      <c r="AU33" s="86" t="e">
        <f aca="false">SUM(AT33*0.5)</f>
        <v>#REF!</v>
      </c>
      <c r="AV33" s="79" t="n">
        <v>0.84</v>
      </c>
      <c r="AW33" s="80"/>
      <c r="AX33" s="80"/>
      <c r="AY33" s="96" t="e">
        <f aca="false">SUM(#REF!/#REF!*'[2]Dental &amp; Other Rates'!$B$40/12)</f>
        <v>#REF!</v>
      </c>
      <c r="AZ33" s="80"/>
      <c r="BA33" s="90" t="n">
        <f aca="false">'[2]Citigroup Rate Chart'!Y33</f>
        <v>264.62</v>
      </c>
      <c r="BB33" s="91" t="n">
        <f aca="false">'[2]Citigroup Rate Chart'!Z33</f>
        <v>268.56</v>
      </c>
      <c r="BC33" s="91" t="n">
        <f aca="false">'[2]Citigroup Rate Chart'!AA33</f>
        <v>3222.72</v>
      </c>
      <c r="BD33" s="91" t="n">
        <f aca="false">SUM(BC33-AD33)</f>
        <v>2032.72</v>
      </c>
      <c r="BE33" s="76"/>
      <c r="BF33" s="85" t="n">
        <v>178</v>
      </c>
      <c r="BG33" s="98" t="n">
        <v>121</v>
      </c>
      <c r="BH33" s="98" t="n">
        <v>126</v>
      </c>
      <c r="BI33" s="98" t="n">
        <v>148</v>
      </c>
      <c r="BJ33" s="79" t="n">
        <v>162</v>
      </c>
      <c r="BK33" s="80"/>
      <c r="BL33" s="129" t="n">
        <v>26</v>
      </c>
      <c r="BM33" s="103" t="n">
        <v>11</v>
      </c>
      <c r="BN33" s="80"/>
      <c r="BO33" s="100" t="n">
        <v>9.72</v>
      </c>
      <c r="BP33" s="80"/>
      <c r="BQ33" s="129" t="e">
        <f aca="false">SUM((#REF!*10)/#REF!*'[2]Dental &amp; Other Rates'!$B$27)</f>
        <v>#REF!</v>
      </c>
      <c r="BR33" s="103" t="e">
        <f aca="false">SUM((#REF!*10*0.6)/#REF!*'[2]Dental &amp; Other Rates'!$B$28)</f>
        <v>#REF!</v>
      </c>
      <c r="BS33" s="80"/>
      <c r="BT33" s="85" t="e">
        <f aca="false">SUM((#REF!*7)/1000*#REF!)</f>
        <v>#REF!</v>
      </c>
      <c r="BU33" s="86" t="e">
        <f aca="false">SUM(BT33*0.5)</f>
        <v>#REF!</v>
      </c>
      <c r="BV33" s="79" t="n">
        <v>0.84</v>
      </c>
      <c r="BW33" s="80"/>
      <c r="BX33" s="80"/>
      <c r="BY33" s="96" t="e">
        <f aca="false">SUM(#REF!/#REF!*'[2]Dental &amp; Other Rates'!$B$40/12)</f>
        <v>#REF!</v>
      </c>
      <c r="BZ33" s="80"/>
      <c r="CA33" s="90" t="n">
        <f aca="false">'[2]Citigroup Rate Max AD&amp;D Life'!Y33</f>
        <v>302.72</v>
      </c>
      <c r="CB33" s="91" t="n">
        <f aca="false">'[2]Citigroup Rate Max AD&amp;D Life'!Z33</f>
        <v>321.06</v>
      </c>
      <c r="CC33" s="97" t="n">
        <f aca="false">SUM(BD33/A33)</f>
        <v>0.0203272</v>
      </c>
    </row>
    <row r="34" customFormat="false" ht="14.25" hidden="false" customHeight="false" outlineLevel="0" collapsed="false">
      <c r="A34" s="12" t="n">
        <v>150000</v>
      </c>
      <c r="B34" s="24" t="s">
        <v>77</v>
      </c>
      <c r="C34" s="76"/>
      <c r="D34" s="85" t="n">
        <v>322.16</v>
      </c>
      <c r="E34" s="98" t="n">
        <v>330.44</v>
      </c>
      <c r="F34" s="98" t="n">
        <v>302.27</v>
      </c>
      <c r="G34" s="79" t="n">
        <v>180.7</v>
      </c>
      <c r="H34" s="80"/>
      <c r="I34" s="129" t="n">
        <v>47.34</v>
      </c>
      <c r="J34" s="80"/>
      <c r="K34" s="100" t="n">
        <v>14.03</v>
      </c>
      <c r="L34" s="80"/>
      <c r="M34" s="94" t="e">
        <f aca="false">SUM(#REF!/#REF!*'[2]Enron Rates'!$B$16)</f>
        <v>#REF!</v>
      </c>
      <c r="N34" s="101" t="e">
        <f aca="false">SUM(#REF!/#REF!*'[2]Enron Rates'!$B$17)</f>
        <v>#REF!</v>
      </c>
      <c r="O34" s="80"/>
      <c r="P34" s="85" t="e">
        <f aca="false">SUM(#REF!/1000*#REF!)</f>
        <v>#REF!</v>
      </c>
      <c r="Q34" s="86" t="e">
        <f aca="false">SUM(P34*0.5)</f>
        <v>#REF!</v>
      </c>
      <c r="R34" s="79" t="n">
        <v>0.42</v>
      </c>
      <c r="S34" s="80"/>
      <c r="T34" s="80"/>
      <c r="U34" s="87" t="n">
        <v>7.82</v>
      </c>
      <c r="V34" s="102" t="n">
        <v>13.56</v>
      </c>
      <c r="W34" s="102" t="n">
        <v>27.62</v>
      </c>
      <c r="X34" s="89" t="n">
        <v>37.02</v>
      </c>
      <c r="Y34" s="80"/>
      <c r="Z34" s="80"/>
      <c r="AA34" s="90" t="n">
        <f aca="false">'[2]Enron Summary'!AA34</f>
        <v>-365.33</v>
      </c>
      <c r="AB34" s="91" t="n">
        <f aca="false">'[2]Enron Summary'!AB34</f>
        <v>66.7</v>
      </c>
      <c r="AC34" s="91" t="n">
        <f aca="false">'[2]Enron Summary'!AC34</f>
        <v>83.57</v>
      </c>
      <c r="AD34" s="91" t="n">
        <f aca="false">'[2]Comparison '!H35</f>
        <v>1623.6</v>
      </c>
      <c r="AE34" s="76"/>
      <c r="AF34" s="85" t="n">
        <v>232</v>
      </c>
      <c r="AG34" s="98" t="n">
        <v>162</v>
      </c>
      <c r="AH34" s="98" t="n">
        <v>169</v>
      </c>
      <c r="AI34" s="98" t="n">
        <v>200</v>
      </c>
      <c r="AJ34" s="79" t="n">
        <v>216</v>
      </c>
      <c r="AK34" s="80"/>
      <c r="AL34" s="129" t="n">
        <v>26</v>
      </c>
      <c r="AM34" s="103" t="n">
        <v>11</v>
      </c>
      <c r="AN34" s="80"/>
      <c r="AO34" s="100" t="n">
        <v>9.72</v>
      </c>
      <c r="AP34" s="80"/>
      <c r="AQ34" s="83" t="e">
        <f aca="false">SUM(#REF!/#REF!*'[2]Dental &amp; Other Rates'!$B$27)</f>
        <v>#REF!</v>
      </c>
      <c r="AR34" s="104" t="e">
        <f aca="false">SUM(#REF!/#REF!*'[2]Dental &amp; Other Rates'!$B$28)</f>
        <v>#REF!</v>
      </c>
      <c r="AS34" s="80"/>
      <c r="AT34" s="85" t="e">
        <f aca="false">SUM(#REF!/1000*#REF!)</f>
        <v>#REF!</v>
      </c>
      <c r="AU34" s="86" t="e">
        <f aca="false">SUM(AT34*0.5)</f>
        <v>#REF!</v>
      </c>
      <c r="AV34" s="79" t="n">
        <v>0.84</v>
      </c>
      <c r="AW34" s="80"/>
      <c r="AX34" s="80"/>
      <c r="AY34" s="96" t="e">
        <f aca="false">SUM(#REF!/#REF!*'[2]Dental &amp; Other Rates'!$B$41/12)</f>
        <v>#REF!</v>
      </c>
      <c r="AZ34" s="80"/>
      <c r="BA34" s="90" t="n">
        <f aca="false">'[2]Citigroup Rate Chart'!Y34</f>
        <v>381.57</v>
      </c>
      <c r="BB34" s="91" t="n">
        <f aca="false">'[2]Citigroup Rate Chart'!Z34</f>
        <v>387.06</v>
      </c>
      <c r="BC34" s="91" t="n">
        <f aca="false">'[2]Citigroup Rate Chart'!AA34</f>
        <v>4644.72</v>
      </c>
      <c r="BD34" s="91" t="n">
        <f aca="false">SUM(BC34-AD34)</f>
        <v>3021.12</v>
      </c>
      <c r="BE34" s="76"/>
      <c r="BF34" s="85" t="n">
        <v>232</v>
      </c>
      <c r="BG34" s="98" t="n">
        <v>162</v>
      </c>
      <c r="BH34" s="98" t="n">
        <v>169</v>
      </c>
      <c r="BI34" s="98" t="n">
        <v>200</v>
      </c>
      <c r="BJ34" s="79" t="n">
        <v>216</v>
      </c>
      <c r="BK34" s="80"/>
      <c r="BL34" s="129" t="n">
        <v>26</v>
      </c>
      <c r="BM34" s="103" t="n">
        <v>11</v>
      </c>
      <c r="BN34" s="80"/>
      <c r="BO34" s="100" t="n">
        <v>9.72</v>
      </c>
      <c r="BP34" s="80"/>
      <c r="BQ34" s="129" t="e">
        <f aca="false">SUM((#REF!*10)/#REF!*'[2]Dental &amp; Other Rates'!$B$27)</f>
        <v>#REF!</v>
      </c>
      <c r="BR34" s="103" t="e">
        <f aca="false">SUM((#REF!*10*0.6)/#REF!*'[2]Dental &amp; Other Rates'!$B$28)</f>
        <v>#REF!</v>
      </c>
      <c r="BS34" s="80"/>
      <c r="BT34" s="85" t="e">
        <f aca="false">SUM((#REF!*7)/1000*#REF!)</f>
        <v>#REF!</v>
      </c>
      <c r="BU34" s="86" t="e">
        <f aca="false">SUM(BT34*0.5)</f>
        <v>#REF!</v>
      </c>
      <c r="BV34" s="79" t="n">
        <v>0.84</v>
      </c>
      <c r="BW34" s="80"/>
      <c r="BX34" s="80"/>
      <c r="BY34" s="96" t="e">
        <f aca="false">SUM(#REF!/#REF!*'[2]Dental &amp; Other Rates'!$B$41/12)</f>
        <v>#REF!</v>
      </c>
      <c r="BZ34" s="80"/>
      <c r="CA34" s="90" t="n">
        <f aca="false">'[2]Citigroup Rate Max AD&amp;D Life'!Y34</f>
        <v>438.72</v>
      </c>
      <c r="CB34" s="91" t="n">
        <f aca="false">'[2]Citigroup Rate Max AD&amp;D Life'!Z34</f>
        <v>465.81</v>
      </c>
      <c r="CC34" s="97" t="n">
        <f aca="false">SUM(BD34/A34)</f>
        <v>0.0201408</v>
      </c>
    </row>
    <row r="35" customFormat="false" ht="14.25" hidden="false" customHeight="false" outlineLevel="0" collapsed="false">
      <c r="A35" s="12" t="n">
        <v>200000</v>
      </c>
      <c r="B35" s="24" t="s">
        <v>78</v>
      </c>
      <c r="C35" s="76"/>
      <c r="D35" s="85" t="n">
        <v>322.16</v>
      </c>
      <c r="E35" s="98" t="n">
        <v>330.44</v>
      </c>
      <c r="F35" s="98" t="n">
        <v>302.27</v>
      </c>
      <c r="G35" s="79" t="n">
        <v>180.7</v>
      </c>
      <c r="H35" s="80"/>
      <c r="I35" s="129" t="n">
        <v>47.34</v>
      </c>
      <c r="J35" s="80"/>
      <c r="K35" s="100" t="n">
        <v>14.03</v>
      </c>
      <c r="L35" s="80"/>
      <c r="M35" s="94" t="e">
        <f aca="false">SUM(#REF!/#REF!*'[2]Enron Rates'!$B$16)</f>
        <v>#REF!</v>
      </c>
      <c r="N35" s="101" t="e">
        <f aca="false">SUM(#REF!/#REF!*'[2]Enron Rates'!$B$17)</f>
        <v>#REF!</v>
      </c>
      <c r="O35" s="80"/>
      <c r="P35" s="85" t="e">
        <f aca="false">SUM(#REF!/1000*#REF!)</f>
        <v>#REF!</v>
      </c>
      <c r="Q35" s="86" t="e">
        <f aca="false">SUM(P35*0.5)</f>
        <v>#REF!</v>
      </c>
      <c r="R35" s="79" t="n">
        <v>0.42</v>
      </c>
      <c r="S35" s="80"/>
      <c r="T35" s="80"/>
      <c r="U35" s="87" t="n">
        <v>7.82</v>
      </c>
      <c r="V35" s="102" t="n">
        <v>13.56</v>
      </c>
      <c r="W35" s="102" t="n">
        <v>27.62</v>
      </c>
      <c r="X35" s="89" t="n">
        <v>37.02</v>
      </c>
      <c r="Y35" s="80"/>
      <c r="Z35" s="80"/>
      <c r="AA35" s="90" t="n">
        <f aca="false">'[2]Enron Summary'!AA35</f>
        <v>-365.33</v>
      </c>
      <c r="AB35" s="91" t="n">
        <f aca="false">'[2]Enron Summary'!AB35</f>
        <v>70.9</v>
      </c>
      <c r="AC35" s="91" t="n">
        <f aca="false">'[2]Enron Summary'!AC35</f>
        <v>90.12</v>
      </c>
      <c r="AD35" s="91" t="n">
        <f aca="false">'[2]Comparison '!H36</f>
        <v>2057.2</v>
      </c>
      <c r="AE35" s="76"/>
      <c r="AF35" s="85" t="n">
        <v>250</v>
      </c>
      <c r="AG35" s="98" t="n">
        <v>171</v>
      </c>
      <c r="AH35" s="98" t="n">
        <v>178</v>
      </c>
      <c r="AI35" s="98" t="n">
        <v>211</v>
      </c>
      <c r="AJ35" s="79" t="n">
        <v>227</v>
      </c>
      <c r="AK35" s="80"/>
      <c r="AL35" s="129" t="n">
        <v>26</v>
      </c>
      <c r="AM35" s="103" t="n">
        <v>11</v>
      </c>
      <c r="AN35" s="80"/>
      <c r="AO35" s="100" t="n">
        <v>9.72</v>
      </c>
      <c r="AP35" s="80"/>
      <c r="AQ35" s="83" t="e">
        <f aca="false">SUM(#REF!/#REF!*'[2]Dental &amp; Other Rates'!$B$27)</f>
        <v>#REF!</v>
      </c>
      <c r="AR35" s="104" t="e">
        <f aca="false">SUM(#REF!/#REF!*'[2]Dental &amp; Other Rates'!$B$28)</f>
        <v>#REF!</v>
      </c>
      <c r="AS35" s="80"/>
      <c r="AT35" s="85" t="e">
        <f aca="false">SUM(#REF!/1000*#REF!)</f>
        <v>#REF!</v>
      </c>
      <c r="AU35" s="86" t="e">
        <f aca="false">SUM(AT35*0.5)</f>
        <v>#REF!</v>
      </c>
      <c r="AV35" s="79" t="n">
        <v>0.84</v>
      </c>
      <c r="AW35" s="80"/>
      <c r="AX35" s="80"/>
      <c r="AY35" s="96" t="e">
        <f aca="false">SUM(#REF!/#REF!*'[2]Dental &amp; Other Rates'!$B$41/12)</f>
        <v>#REF!</v>
      </c>
      <c r="AZ35" s="80"/>
      <c r="BA35" s="90" t="n">
        <f aca="false">'[2]Citigroup Rate Chart'!Y35</f>
        <v>437.52</v>
      </c>
      <c r="BB35" s="91" t="n">
        <f aca="false">'[2]Citigroup Rate Chart'!Z35</f>
        <v>444.56</v>
      </c>
      <c r="BC35" s="91" t="n">
        <f aca="false">'[2]Citigroup Rate Chart'!AA35</f>
        <v>5334.72</v>
      </c>
      <c r="BD35" s="91" t="n">
        <f aca="false">SUM(BC35-AD35)</f>
        <v>3277.52</v>
      </c>
      <c r="BE35" s="76"/>
      <c r="BF35" s="85" t="n">
        <v>250</v>
      </c>
      <c r="BG35" s="98" t="n">
        <v>171</v>
      </c>
      <c r="BH35" s="98" t="n">
        <v>178</v>
      </c>
      <c r="BI35" s="98" t="n">
        <v>211</v>
      </c>
      <c r="BJ35" s="79" t="n">
        <v>227</v>
      </c>
      <c r="BK35" s="80"/>
      <c r="BL35" s="129" t="n">
        <v>26</v>
      </c>
      <c r="BM35" s="103" t="n">
        <v>11</v>
      </c>
      <c r="BN35" s="80"/>
      <c r="BO35" s="100" t="n">
        <v>9.72</v>
      </c>
      <c r="BP35" s="80"/>
      <c r="BQ35" s="129" t="n">
        <v>13.5</v>
      </c>
      <c r="BR35" s="103" t="n">
        <v>13.5</v>
      </c>
      <c r="BS35" s="80"/>
      <c r="BT35" s="85" t="e">
        <f aca="false">SUM((#REF!*7)/1000*#REF!)</f>
        <v>#REF!</v>
      </c>
      <c r="BU35" s="86" t="e">
        <f aca="false">SUM(BT35*0.5)</f>
        <v>#REF!</v>
      </c>
      <c r="BV35" s="79" t="n">
        <v>0.84</v>
      </c>
      <c r="BW35" s="80"/>
      <c r="BX35" s="80"/>
      <c r="BY35" s="96" t="e">
        <f aca="false">SUM(#REF!/#REF!*'[2]Dental &amp; Other Rates'!$B$41/12)</f>
        <v>#REF!</v>
      </c>
      <c r="BZ35" s="80"/>
      <c r="CA35" s="90" t="n">
        <f aca="false">'[2]Citigroup Rate Max AD&amp;D Life'!Y35</f>
        <v>509.22</v>
      </c>
      <c r="CB35" s="91" t="n">
        <f aca="false">'[2]Citigroup Rate Max AD&amp;D Life'!Z35</f>
        <v>545.06</v>
      </c>
      <c r="CC35" s="97" t="n">
        <f aca="false">SUM(BD35/A35)</f>
        <v>0.0163876</v>
      </c>
    </row>
    <row r="36" customFormat="false" ht="14.25" hidden="false" customHeight="false" outlineLevel="0" collapsed="false">
      <c r="A36" s="12" t="n">
        <v>300000</v>
      </c>
      <c r="B36" s="24" t="s">
        <v>79</v>
      </c>
      <c r="C36" s="76"/>
      <c r="D36" s="85" t="n">
        <v>322.16</v>
      </c>
      <c r="E36" s="98" t="n">
        <v>330.44</v>
      </c>
      <c r="F36" s="98" t="n">
        <v>302.27</v>
      </c>
      <c r="G36" s="79" t="n">
        <v>180.7</v>
      </c>
      <c r="H36" s="80"/>
      <c r="I36" s="129" t="n">
        <v>47.34</v>
      </c>
      <c r="J36" s="80"/>
      <c r="K36" s="100" t="n">
        <v>14.03</v>
      </c>
      <c r="L36" s="80"/>
      <c r="M36" s="94" t="e">
        <f aca="false">SUM(#REF!/#REF!*'[2]Enron Rates'!$B$16)</f>
        <v>#REF!</v>
      </c>
      <c r="N36" s="101" t="e">
        <f aca="false">SUM(#REF!/#REF!*'[2]Enron Rates'!$B$17)</f>
        <v>#REF!</v>
      </c>
      <c r="O36" s="80"/>
      <c r="P36" s="85" t="e">
        <f aca="false">SUM(#REF!/1000*#REF!)</f>
        <v>#REF!</v>
      </c>
      <c r="Q36" s="86" t="e">
        <f aca="false">SUM(P36*0.5)</f>
        <v>#REF!</v>
      </c>
      <c r="R36" s="79" t="n">
        <v>0.42</v>
      </c>
      <c r="S36" s="80"/>
      <c r="T36" s="80"/>
      <c r="U36" s="87" t="n">
        <v>7.82</v>
      </c>
      <c r="V36" s="102" t="n">
        <v>13.56</v>
      </c>
      <c r="W36" s="102" t="n">
        <v>27.62</v>
      </c>
      <c r="X36" s="89" t="n">
        <v>37.02</v>
      </c>
      <c r="Y36" s="80"/>
      <c r="Z36" s="80"/>
      <c r="AA36" s="90" t="n">
        <f aca="false">'[2]Enron Summary'!AA36</f>
        <v>-365.33</v>
      </c>
      <c r="AB36" s="91" t="n">
        <f aca="false">'[2]Enron Summary'!AB36</f>
        <v>79.3</v>
      </c>
      <c r="AC36" s="91" t="n">
        <f aca="false">'[2]Enron Summary'!AC36</f>
        <v>103.22</v>
      </c>
      <c r="AD36" s="91" t="n">
        <f aca="false">'[2]Comparison '!H37</f>
        <v>2924.4</v>
      </c>
      <c r="AE36" s="76"/>
      <c r="AF36" s="85" t="n">
        <v>263</v>
      </c>
      <c r="AG36" s="98" t="n">
        <v>178</v>
      </c>
      <c r="AH36" s="98" t="n">
        <v>185</v>
      </c>
      <c r="AI36" s="98" t="n">
        <v>220</v>
      </c>
      <c r="AJ36" s="79" t="n">
        <v>238</v>
      </c>
      <c r="AK36" s="80"/>
      <c r="AL36" s="129" t="n">
        <v>26</v>
      </c>
      <c r="AM36" s="103" t="n">
        <v>11</v>
      </c>
      <c r="AN36" s="80"/>
      <c r="AO36" s="100" t="n">
        <v>9.72</v>
      </c>
      <c r="AP36" s="80"/>
      <c r="AQ36" s="83" t="e">
        <f aca="false">SUM(#REF!/#REF!*'[2]Dental &amp; Other Rates'!$B$27)</f>
        <v>#REF!</v>
      </c>
      <c r="AR36" s="104" t="e">
        <f aca="false">SUM(#REF!/#REF!*'[2]Dental &amp; Other Rates'!$B$28)</f>
        <v>#REF!</v>
      </c>
      <c r="AS36" s="80"/>
      <c r="AT36" s="85" t="e">
        <f aca="false">SUM(#REF!/1000*#REF!)</f>
        <v>#REF!</v>
      </c>
      <c r="AU36" s="86" t="e">
        <f aca="false">SUM(AT36*0.5)</f>
        <v>#REF!</v>
      </c>
      <c r="AV36" s="79" t="n">
        <v>0.84</v>
      </c>
      <c r="AW36" s="80"/>
      <c r="AX36" s="80"/>
      <c r="AY36" s="96" t="e">
        <f aca="false">SUM(#REF!/#REF!*'[2]Dental &amp; Other Rates'!$B$42/12)</f>
        <v>#REF!</v>
      </c>
      <c r="AZ36" s="80"/>
      <c r="BA36" s="90" t="n">
        <f aca="false">'[2]Citigroup Rate Chart'!Y36</f>
        <v>551.42</v>
      </c>
      <c r="BB36" s="91" t="n">
        <f aca="false">'[2]Citigroup Rate Chart'!Z36</f>
        <v>561.56</v>
      </c>
      <c r="BC36" s="91" t="n">
        <f aca="false">'[2]Citigroup Rate Chart'!AA36</f>
        <v>6738.72</v>
      </c>
      <c r="BD36" s="91" t="n">
        <f aca="false">SUM(BC36-AD36)</f>
        <v>3814.32</v>
      </c>
      <c r="BE36" s="76"/>
      <c r="BF36" s="85" t="n">
        <v>263</v>
      </c>
      <c r="BG36" s="98" t="n">
        <v>178</v>
      </c>
      <c r="BH36" s="98" t="n">
        <v>185</v>
      </c>
      <c r="BI36" s="98" t="n">
        <v>220</v>
      </c>
      <c r="BJ36" s="79" t="n">
        <v>238</v>
      </c>
      <c r="BK36" s="80"/>
      <c r="BL36" s="129" t="n">
        <v>26</v>
      </c>
      <c r="BM36" s="103" t="n">
        <v>11</v>
      </c>
      <c r="BN36" s="80"/>
      <c r="BO36" s="100" t="n">
        <v>9.72</v>
      </c>
      <c r="BP36" s="80"/>
      <c r="BQ36" s="129" t="n">
        <v>13.5</v>
      </c>
      <c r="BR36" s="103" t="n">
        <v>13.5</v>
      </c>
      <c r="BS36" s="80"/>
      <c r="BT36" s="85" t="e">
        <f aca="false">SUM((#REF!*7)/1000*#REF!)</f>
        <v>#REF!</v>
      </c>
      <c r="BU36" s="86" t="e">
        <f aca="false">SUM(BT36*0.5)</f>
        <v>#REF!</v>
      </c>
      <c r="BV36" s="79" t="n">
        <v>0.84</v>
      </c>
      <c r="BW36" s="80"/>
      <c r="BX36" s="80"/>
      <c r="BY36" s="96" t="e">
        <f aca="false">SUM(#REF!/#REF!*'[2]Dental &amp; Other Rates'!$B$42/12)</f>
        <v>#REF!</v>
      </c>
      <c r="BZ36" s="80"/>
      <c r="CA36" s="90" t="n">
        <f aca="false">'[2]Citigroup Rate Max AD&amp;D Life'!Y36</f>
        <v>652.22</v>
      </c>
      <c r="CB36" s="91" t="n">
        <f aca="false">'[2]Citigroup Rate Max AD&amp;D Life'!Z36</f>
        <v>705.56</v>
      </c>
      <c r="CC36" s="97" t="n">
        <f aca="false">SUM(BD36/A36)</f>
        <v>0.0127144</v>
      </c>
    </row>
    <row r="37" customFormat="false" ht="14.25" hidden="false" customHeight="false" outlineLevel="0" collapsed="false">
      <c r="A37" s="12" t="n">
        <v>500000</v>
      </c>
      <c r="B37" s="24" t="s">
        <v>80</v>
      </c>
      <c r="C37" s="76"/>
      <c r="D37" s="105" t="n">
        <v>322.16</v>
      </c>
      <c r="E37" s="106" t="n">
        <v>330.44</v>
      </c>
      <c r="F37" s="106" t="n">
        <v>302.27</v>
      </c>
      <c r="G37" s="107" t="n">
        <v>180.7</v>
      </c>
      <c r="H37" s="80"/>
      <c r="I37" s="129" t="n">
        <v>47.34</v>
      </c>
      <c r="J37" s="80"/>
      <c r="K37" s="108" t="n">
        <v>14.03</v>
      </c>
      <c r="L37" s="80"/>
      <c r="M37" s="131" t="e">
        <f aca="false">SUM(#REF!/#REF!*'[2]Enron Rates'!$B$16)</f>
        <v>#REF!</v>
      </c>
      <c r="N37" s="132" t="e">
        <f aca="false">SUM(#REF!/#REF!*'[2]Enron Rates'!$B$17)</f>
        <v>#REF!</v>
      </c>
      <c r="O37" s="80"/>
      <c r="P37" s="85" t="e">
        <f aca="false">SUM(#REF!/1000*#REF!)</f>
        <v>#REF!</v>
      </c>
      <c r="Q37" s="86" t="e">
        <f aca="false">SUM(P37*0.5)</f>
        <v>#REF!</v>
      </c>
      <c r="R37" s="79" t="n">
        <v>0.42</v>
      </c>
      <c r="S37" s="80"/>
      <c r="T37" s="80"/>
      <c r="U37" s="87" t="n">
        <v>7.82</v>
      </c>
      <c r="V37" s="102" t="n">
        <v>13.56</v>
      </c>
      <c r="W37" s="102" t="n">
        <v>27.62</v>
      </c>
      <c r="X37" s="89" t="n">
        <v>37.02</v>
      </c>
      <c r="Y37" s="80"/>
      <c r="Z37" s="80"/>
      <c r="AA37" s="109" t="n">
        <f aca="false">'[2]Enron Summary'!AA37</f>
        <v>-365.33</v>
      </c>
      <c r="AB37" s="110" t="n">
        <f aca="false">'[2]Enron Summary'!AB37</f>
        <v>96.1</v>
      </c>
      <c r="AC37" s="110" t="n">
        <f aca="false">'[2]Enron Summary'!AC37</f>
        <v>129.42</v>
      </c>
      <c r="AD37" s="110" t="n">
        <f aca="false">'[2]Comparison '!H38</f>
        <v>4658.8</v>
      </c>
      <c r="AE37" s="76"/>
      <c r="AF37" s="111" t="n">
        <v>274</v>
      </c>
      <c r="AG37" s="112" t="n">
        <v>187</v>
      </c>
      <c r="AH37" s="112" t="n">
        <v>194</v>
      </c>
      <c r="AI37" s="112" t="n">
        <v>230</v>
      </c>
      <c r="AJ37" s="113" t="n">
        <v>248</v>
      </c>
      <c r="AK37" s="80"/>
      <c r="AL37" s="129" t="n">
        <v>26</v>
      </c>
      <c r="AM37" s="103" t="n">
        <v>11</v>
      </c>
      <c r="AN37" s="80"/>
      <c r="AO37" s="108" t="n">
        <v>9.72</v>
      </c>
      <c r="AP37" s="80"/>
      <c r="AQ37" s="83" t="e">
        <f aca="false">SUM(#REF!/#REF!*'[2]Dental &amp; Other Rates'!$B$27)</f>
        <v>#REF!</v>
      </c>
      <c r="AR37" s="104" t="e">
        <f aca="false">SUM(#REF!/#REF!*'[2]Dental &amp; Other Rates'!$B$28)</f>
        <v>#REF!</v>
      </c>
      <c r="AS37" s="80"/>
      <c r="AT37" s="85" t="e">
        <f aca="false">SUM(#REF!/1000*#REF!)</f>
        <v>#REF!</v>
      </c>
      <c r="AU37" s="86" t="e">
        <f aca="false">SUM(AT37*0.5)</f>
        <v>#REF!</v>
      </c>
      <c r="AV37" s="79" t="n">
        <v>0.84</v>
      </c>
      <c r="AW37" s="80"/>
      <c r="AX37" s="80"/>
      <c r="AY37" s="96" t="e">
        <f aca="false">SUM(#REF!/#REF!*'[2]Dental &amp; Other Rates'!$B$42/12)</f>
        <v>#REF!</v>
      </c>
      <c r="AZ37" s="80"/>
      <c r="BA37" s="109" t="n">
        <f aca="false">'[2]Citigroup Rate Chart'!Y37</f>
        <v>730.886666666667</v>
      </c>
      <c r="BB37" s="110" t="n">
        <f aca="false">'[2]Citigroup Rate Chart'!Z37</f>
        <v>747.226666666667</v>
      </c>
      <c r="BC37" s="110" t="n">
        <f aca="false">'[2]Citigroup Rate Chart'!AA37</f>
        <v>8966.72</v>
      </c>
      <c r="BD37" s="110" t="n">
        <f aca="false">SUM(BC37-AD37)</f>
        <v>4307.92</v>
      </c>
      <c r="BE37" s="76"/>
      <c r="BF37" s="111" t="n">
        <v>274</v>
      </c>
      <c r="BG37" s="112" t="n">
        <v>187</v>
      </c>
      <c r="BH37" s="112" t="n">
        <v>194</v>
      </c>
      <c r="BI37" s="112" t="n">
        <v>230</v>
      </c>
      <c r="BJ37" s="113" t="n">
        <v>248</v>
      </c>
      <c r="BK37" s="80"/>
      <c r="BL37" s="129" t="n">
        <v>26</v>
      </c>
      <c r="BM37" s="103" t="n">
        <v>11</v>
      </c>
      <c r="BN37" s="80"/>
      <c r="BO37" s="108" t="n">
        <v>9.72</v>
      </c>
      <c r="BP37" s="80"/>
      <c r="BQ37" s="129" t="n">
        <v>13.5</v>
      </c>
      <c r="BR37" s="103" t="n">
        <v>13.5</v>
      </c>
      <c r="BS37" s="80"/>
      <c r="BT37" s="85" t="e">
        <f aca="false">SUM((#REF!*7)/1000*#REF!)</f>
        <v>#REF!</v>
      </c>
      <c r="BU37" s="86" t="e">
        <f aca="false">SUM(BT37*0.5)</f>
        <v>#REF!</v>
      </c>
      <c r="BV37" s="79" t="n">
        <v>0.84</v>
      </c>
      <c r="BW37" s="80"/>
      <c r="BX37" s="80"/>
      <c r="BY37" s="96" t="e">
        <f aca="false">SUM(#REF!/#REF!*'[2]Dental &amp; Other Rates'!$B$42/12)</f>
        <v>#REF!</v>
      </c>
      <c r="BZ37" s="80"/>
      <c r="CA37" s="90" t="n">
        <f aca="false">'[2]Citigroup Rate Max AD&amp;D Life'!Y37</f>
        <v>889.886666666667</v>
      </c>
      <c r="CB37" s="91" t="n">
        <f aca="false">'[2]Citigroup Rate Max AD&amp;D Life'!Z37</f>
        <v>978.226666666667</v>
      </c>
      <c r="CC37" s="97" t="n">
        <f aca="false">SUM(BD37/A37)</f>
        <v>0.00861584</v>
      </c>
    </row>
    <row r="38" customFormat="false" ht="14.25" hidden="false" customHeight="true" outlineLevel="0" collapsed="false">
      <c r="B38" s="45" t="s">
        <v>59</v>
      </c>
      <c r="C38" s="114"/>
      <c r="D38" s="115" t="s">
        <v>86</v>
      </c>
      <c r="E38" s="115"/>
      <c r="F38" s="115"/>
      <c r="G38" s="115"/>
      <c r="H38" s="116"/>
      <c r="I38" s="117" t="s">
        <v>59</v>
      </c>
      <c r="J38" s="48"/>
      <c r="K38" s="118" t="s">
        <v>87</v>
      </c>
      <c r="L38" s="116"/>
      <c r="M38" s="119" t="s">
        <v>57</v>
      </c>
      <c r="N38" s="120" t="s">
        <v>59</v>
      </c>
      <c r="O38" s="116"/>
      <c r="P38" s="121" t="s">
        <v>60</v>
      </c>
      <c r="Q38" s="122" t="s">
        <v>61</v>
      </c>
      <c r="R38" s="123" t="s">
        <v>62</v>
      </c>
      <c r="S38" s="48"/>
      <c r="T38" s="116"/>
      <c r="U38" s="55" t="s">
        <v>63</v>
      </c>
      <c r="V38" s="55" t="s">
        <v>64</v>
      </c>
      <c r="W38" s="55" t="s">
        <v>65</v>
      </c>
      <c r="X38" s="55" t="s">
        <v>66</v>
      </c>
      <c r="Y38" s="116"/>
      <c r="Z38" s="116"/>
      <c r="AA38" s="124"/>
      <c r="AB38" s="124"/>
      <c r="AC38" s="124"/>
      <c r="AD38" s="148" t="n">
        <f aca="false">'[2]Comparison '!H39</f>
        <v>0</v>
      </c>
      <c r="AE38" s="114"/>
      <c r="AF38" s="118" t="s">
        <v>86</v>
      </c>
      <c r="AG38" s="118"/>
      <c r="AH38" s="118"/>
      <c r="AI38" s="118"/>
      <c r="AJ38" s="118"/>
      <c r="AK38" s="116"/>
      <c r="AL38" s="125" t="s">
        <v>59</v>
      </c>
      <c r="AM38" s="125"/>
      <c r="AN38" s="48"/>
      <c r="AO38" s="118" t="s">
        <v>87</v>
      </c>
      <c r="AP38" s="116"/>
      <c r="AQ38" s="119" t="s">
        <v>57</v>
      </c>
      <c r="AR38" s="120" t="s">
        <v>59</v>
      </c>
      <c r="AS38" s="116"/>
      <c r="AT38" s="121" t="s">
        <v>60</v>
      </c>
      <c r="AU38" s="122" t="s">
        <v>61</v>
      </c>
      <c r="AV38" s="123" t="s">
        <v>62</v>
      </c>
      <c r="AW38" s="48"/>
      <c r="AX38" s="116"/>
      <c r="AY38" s="126" t="s">
        <v>68</v>
      </c>
      <c r="AZ38" s="116"/>
      <c r="BA38" s="127"/>
      <c r="BB38" s="127"/>
      <c r="BC38" s="127"/>
      <c r="BD38" s="127"/>
      <c r="BE38" s="114"/>
      <c r="BF38" s="118" t="s">
        <v>86</v>
      </c>
      <c r="BG38" s="118"/>
      <c r="BH38" s="118"/>
      <c r="BI38" s="118"/>
      <c r="BJ38" s="118"/>
      <c r="BK38" s="116"/>
      <c r="BL38" s="125" t="s">
        <v>59</v>
      </c>
      <c r="BM38" s="125"/>
      <c r="BN38" s="48"/>
      <c r="BO38" s="118" t="s">
        <v>87</v>
      </c>
      <c r="BP38" s="116"/>
      <c r="BQ38" s="119" t="s">
        <v>57</v>
      </c>
      <c r="BR38" s="120" t="s">
        <v>59</v>
      </c>
      <c r="BS38" s="116"/>
      <c r="BT38" s="121" t="s">
        <v>60</v>
      </c>
      <c r="BU38" s="122" t="s">
        <v>61</v>
      </c>
      <c r="BV38" s="123" t="s">
        <v>62</v>
      </c>
      <c r="BW38" s="48"/>
      <c r="BX38" s="116"/>
      <c r="BY38" s="126" t="s">
        <v>68</v>
      </c>
      <c r="BZ38" s="116"/>
      <c r="CA38" s="127"/>
      <c r="CB38" s="127"/>
      <c r="CC38" s="128"/>
    </row>
    <row r="39" customFormat="false" ht="14.25" hidden="false" customHeight="false" outlineLevel="0" collapsed="false">
      <c r="A39" s="12" t="n">
        <v>24000</v>
      </c>
      <c r="B39" s="24" t="s">
        <v>71</v>
      </c>
      <c r="C39" s="76"/>
      <c r="D39" s="77" t="n">
        <v>486.43</v>
      </c>
      <c r="E39" s="78" t="n">
        <v>494.71</v>
      </c>
      <c r="F39" s="78" t="n">
        <v>453.4</v>
      </c>
      <c r="G39" s="79" t="n">
        <v>271.05</v>
      </c>
      <c r="H39" s="80"/>
      <c r="I39" s="129" t="n">
        <v>76.07</v>
      </c>
      <c r="J39" s="80"/>
      <c r="K39" s="130" t="n">
        <v>22.62</v>
      </c>
      <c r="L39" s="80"/>
      <c r="M39" s="83" t="e">
        <f aca="false">SUM(#REF!/#REF!*'[2]Enron Rates'!$B$16)</f>
        <v>#REF!</v>
      </c>
      <c r="N39" s="84" t="e">
        <f aca="false">SUM(#REF!/#REF!*'[2]Enron Rates'!$B$17)</f>
        <v>#REF!</v>
      </c>
      <c r="O39" s="80"/>
      <c r="P39" s="85" t="e">
        <f aca="false">SUM(#REF!/1000*#REF!)</f>
        <v>#REF!</v>
      </c>
      <c r="Q39" s="86" t="e">
        <f aca="false">SUM(P39*0.5)</f>
        <v>#REF!</v>
      </c>
      <c r="R39" s="79" t="n">
        <v>0.42</v>
      </c>
      <c r="S39" s="80"/>
      <c r="T39" s="80"/>
      <c r="U39" s="87" t="n">
        <v>7.82</v>
      </c>
      <c r="V39" s="88" t="n">
        <v>13.56</v>
      </c>
      <c r="W39" s="88" t="n">
        <v>27.62</v>
      </c>
      <c r="X39" s="89" t="n">
        <v>37.02</v>
      </c>
      <c r="Y39" s="80"/>
      <c r="Z39" s="80"/>
      <c r="AA39" s="90" t="n">
        <f aca="false">'[2]Enron Summary'!AA39</f>
        <v>-440.66</v>
      </c>
      <c r="AB39" s="91" t="n">
        <f aca="false">'[2]Enron Summary'!AB39</f>
        <v>182.376</v>
      </c>
      <c r="AC39" s="91" t="n">
        <f aca="false">'[2]Enron Summary'!AC39</f>
        <v>193.324</v>
      </c>
      <c r="AD39" s="91" t="n">
        <f aca="false">'[2]Comparison '!H40</f>
        <v>2046.048</v>
      </c>
      <c r="AE39" s="76"/>
      <c r="AF39" s="77" t="n">
        <v>97</v>
      </c>
      <c r="AG39" s="78" t="n">
        <v>77</v>
      </c>
      <c r="AH39" s="78" t="n">
        <v>61</v>
      </c>
      <c r="AI39" s="78" t="n">
        <v>84</v>
      </c>
      <c r="AJ39" s="92" t="n">
        <v>91</v>
      </c>
      <c r="AK39" s="80"/>
      <c r="AL39" s="129" t="n">
        <v>53</v>
      </c>
      <c r="AM39" s="103" t="n">
        <v>18</v>
      </c>
      <c r="AN39" s="80"/>
      <c r="AO39" s="130" t="n">
        <v>14.6</v>
      </c>
      <c r="AP39" s="80"/>
      <c r="AQ39" s="83" t="e">
        <f aca="false">SUM(#REF!/#REF!*'[2]Dental &amp; Other Rates'!$B$27)</f>
        <v>#REF!</v>
      </c>
      <c r="AR39" s="104" t="e">
        <f aca="false">SUM(#REF!/#REF!*'[2]Dental &amp; Other Rates'!$B$28)</f>
        <v>#REF!</v>
      </c>
      <c r="AS39" s="80"/>
      <c r="AT39" s="85" t="e">
        <f aca="false">SUM(#REF!/1000*#REF!)</f>
        <v>#REF!</v>
      </c>
      <c r="AU39" s="86" t="e">
        <f aca="false">SUM(AT39*0.5)</f>
        <v>#REF!</v>
      </c>
      <c r="AV39" s="79" t="n">
        <v>0.84</v>
      </c>
      <c r="AW39" s="80"/>
      <c r="AX39" s="80"/>
      <c r="AY39" s="96" t="e">
        <f aca="false">SUM(#REF!/#REF!*'[2]Dental &amp; Other Rates'!$B$39/12)</f>
        <v>#REF!</v>
      </c>
      <c r="AZ39" s="80"/>
      <c r="BA39" s="90" t="n">
        <f aca="false">'[2]Citigroup Rate Chart'!Y39</f>
        <v>173.816</v>
      </c>
      <c r="BB39" s="91" t="n">
        <f aca="false">'[2]Citigroup Rate Chart'!Z39</f>
        <v>175.4</v>
      </c>
      <c r="BC39" s="91" t="n">
        <f aca="false">'[2]Citigroup Rate Chart'!AA39</f>
        <v>2104.8</v>
      </c>
      <c r="BD39" s="91" t="n">
        <f aca="false">SUM(BC39-AD39)</f>
        <v>58.7520000000009</v>
      </c>
      <c r="BE39" s="76"/>
      <c r="BF39" s="77" t="n">
        <v>97</v>
      </c>
      <c r="BG39" s="78" t="n">
        <v>77</v>
      </c>
      <c r="BH39" s="78" t="n">
        <v>61</v>
      </c>
      <c r="BI39" s="78" t="n">
        <v>84</v>
      </c>
      <c r="BJ39" s="92" t="n">
        <v>91</v>
      </c>
      <c r="BK39" s="80"/>
      <c r="BL39" s="129" t="n">
        <v>53</v>
      </c>
      <c r="BM39" s="103" t="n">
        <v>18</v>
      </c>
      <c r="BN39" s="80"/>
      <c r="BO39" s="130" t="n">
        <v>14.6</v>
      </c>
      <c r="BP39" s="80"/>
      <c r="BQ39" s="129" t="e">
        <f aca="false">SUM((#REF!*10)/#REF!*'[2]Dental &amp; Other Rates'!$B$27)</f>
        <v>#REF!</v>
      </c>
      <c r="BR39" s="103" t="e">
        <f aca="false">SUM((#REF!*10*0.6)/#REF!*'[2]Dental &amp; Other Rates'!$B$28)</f>
        <v>#REF!</v>
      </c>
      <c r="BS39" s="80"/>
      <c r="BT39" s="85" t="e">
        <f aca="false">SUM((#REF!*7)/1000*#REF!)</f>
        <v>#REF!</v>
      </c>
      <c r="BU39" s="86" t="e">
        <f aca="false">SUM(BT39*0.5)</f>
        <v>#REF!</v>
      </c>
      <c r="BV39" s="79" t="n">
        <v>0.84</v>
      </c>
      <c r="BW39" s="80"/>
      <c r="BX39" s="80"/>
      <c r="BY39" s="96" t="e">
        <f aca="false">SUM(#REF!/#REF!*'[2]Dental &amp; Other Rates'!$B$39/12)</f>
        <v>#REF!</v>
      </c>
      <c r="BZ39" s="80"/>
      <c r="CA39" s="90" t="n">
        <f aca="false">'[2]Citigroup Rate Max AD&amp;D Life'!Y39</f>
        <v>182.96</v>
      </c>
      <c r="CB39" s="91" t="n">
        <f aca="false">'[2]Citigroup Rate Max AD&amp;D Life'!Z39</f>
        <v>188</v>
      </c>
      <c r="CC39" s="97" t="n">
        <f aca="false">SUM(BD39/A39)</f>
        <v>0.00244800000000004</v>
      </c>
    </row>
    <row r="40" customFormat="false" ht="14.25" hidden="false" customHeight="false" outlineLevel="0" collapsed="false">
      <c r="A40" s="12" t="n">
        <v>25000</v>
      </c>
      <c r="B40" s="24" t="s">
        <v>72</v>
      </c>
      <c r="C40" s="76"/>
      <c r="D40" s="85" t="n">
        <v>486.43</v>
      </c>
      <c r="E40" s="98" t="n">
        <v>494.71</v>
      </c>
      <c r="F40" s="98" t="n">
        <v>453.4</v>
      </c>
      <c r="G40" s="79" t="n">
        <v>271.05</v>
      </c>
      <c r="H40" s="80"/>
      <c r="I40" s="129" t="n">
        <v>76.07</v>
      </c>
      <c r="J40" s="80"/>
      <c r="K40" s="100" t="n">
        <v>22.62</v>
      </c>
      <c r="L40" s="80"/>
      <c r="M40" s="94" t="e">
        <f aca="false">SUM(#REF!/#REF!*'[2]Enron Rates'!$B$16)</f>
        <v>#REF!</v>
      </c>
      <c r="N40" s="101" t="e">
        <f aca="false">SUM(#REF!/#REF!*'[2]Enron Rates'!$B$17)</f>
        <v>#REF!</v>
      </c>
      <c r="O40" s="80"/>
      <c r="P40" s="85" t="e">
        <f aca="false">SUM(#REF!/1000*#REF!)</f>
        <v>#REF!</v>
      </c>
      <c r="Q40" s="86" t="e">
        <f aca="false">SUM(P40*0.5)</f>
        <v>#REF!</v>
      </c>
      <c r="R40" s="79" t="n">
        <v>0.42</v>
      </c>
      <c r="S40" s="80"/>
      <c r="T40" s="80"/>
      <c r="U40" s="87" t="n">
        <v>7.82</v>
      </c>
      <c r="V40" s="102" t="n">
        <v>13.56</v>
      </c>
      <c r="W40" s="102" t="n">
        <v>27.62</v>
      </c>
      <c r="X40" s="89" t="n">
        <v>37.02</v>
      </c>
      <c r="Y40" s="80"/>
      <c r="Z40" s="80"/>
      <c r="AA40" s="90" t="n">
        <f aca="false">'[2]Enron Summary'!AA40</f>
        <v>-440.66</v>
      </c>
      <c r="AB40" s="91" t="n">
        <f aca="false">'[2]Enron Summary'!AB40</f>
        <v>182.46</v>
      </c>
      <c r="AC40" s="91" t="n">
        <f aca="false">'[2]Enron Summary'!AC40</f>
        <v>193.455</v>
      </c>
      <c r="AD40" s="91" t="n">
        <f aca="false">'[2]Comparison '!H41</f>
        <v>2054.72</v>
      </c>
      <c r="AE40" s="76"/>
      <c r="AF40" s="85" t="n">
        <v>117</v>
      </c>
      <c r="AG40" s="98" t="n">
        <v>93</v>
      </c>
      <c r="AH40" s="98" t="n">
        <v>74</v>
      </c>
      <c r="AI40" s="98" t="n">
        <v>101</v>
      </c>
      <c r="AJ40" s="79" t="n">
        <v>110</v>
      </c>
      <c r="AK40" s="80"/>
      <c r="AL40" s="129" t="n">
        <v>53</v>
      </c>
      <c r="AM40" s="103" t="n">
        <v>18</v>
      </c>
      <c r="AN40" s="80"/>
      <c r="AO40" s="100" t="n">
        <v>14.6</v>
      </c>
      <c r="AP40" s="80"/>
      <c r="AQ40" s="83" t="e">
        <f aca="false">SUM(#REF!/#REF!*'[2]Dental &amp; Other Rates'!$B$27)</f>
        <v>#REF!</v>
      </c>
      <c r="AR40" s="104" t="e">
        <f aca="false">SUM(#REF!/#REF!*'[2]Dental &amp; Other Rates'!$B$28)</f>
        <v>#REF!</v>
      </c>
      <c r="AS40" s="80"/>
      <c r="AT40" s="85" t="e">
        <f aca="false">SUM(#REF!/1000*#REF!)</f>
        <v>#REF!</v>
      </c>
      <c r="AU40" s="86" t="e">
        <f aca="false">SUM(AT40*0.5)</f>
        <v>#REF!</v>
      </c>
      <c r="AV40" s="79" t="n">
        <v>0.84</v>
      </c>
      <c r="AW40" s="80"/>
      <c r="AX40" s="80"/>
      <c r="AY40" s="96" t="e">
        <f aca="false">SUM(#REF!/#REF!*'[2]Dental &amp; Other Rates'!$B$39/12)</f>
        <v>#REF!</v>
      </c>
      <c r="AZ40" s="80"/>
      <c r="BA40" s="90" t="n">
        <f aca="false">'[2]Citigroup Rate Chart'!Y40</f>
        <v>194.2</v>
      </c>
      <c r="BB40" s="91" t="n">
        <f aca="false">'[2]Citigroup Rate Chart'!Z40</f>
        <v>195.815</v>
      </c>
      <c r="BC40" s="91" t="n">
        <f aca="false">'[2]Citigroup Rate Chart'!AA40</f>
        <v>2349.78</v>
      </c>
      <c r="BD40" s="91" t="n">
        <f aca="false">SUM(BC40-AD40)</f>
        <v>295.06</v>
      </c>
      <c r="BE40" s="76"/>
      <c r="BF40" s="85" t="n">
        <v>117</v>
      </c>
      <c r="BG40" s="98" t="n">
        <v>93</v>
      </c>
      <c r="BH40" s="98" t="n">
        <v>74</v>
      </c>
      <c r="BI40" s="98" t="n">
        <v>101</v>
      </c>
      <c r="BJ40" s="79" t="n">
        <v>110</v>
      </c>
      <c r="BK40" s="80"/>
      <c r="BL40" s="129" t="n">
        <v>53</v>
      </c>
      <c r="BM40" s="103" t="n">
        <v>18</v>
      </c>
      <c r="BN40" s="80"/>
      <c r="BO40" s="100" t="n">
        <v>14.6</v>
      </c>
      <c r="BP40" s="80"/>
      <c r="BQ40" s="129" t="e">
        <f aca="false">SUM((#REF!*10)/#REF!*'[2]Dental &amp; Other Rates'!$B$27)</f>
        <v>#REF!</v>
      </c>
      <c r="BR40" s="103" t="e">
        <f aca="false">SUM((#REF!*10*0.6)/#REF!*'[2]Dental &amp; Other Rates'!$B$28)</f>
        <v>#REF!</v>
      </c>
      <c r="BS40" s="80"/>
      <c r="BT40" s="85" t="e">
        <f aca="false">SUM((#REF!*7)/1000*#REF!)</f>
        <v>#REF!</v>
      </c>
      <c r="BU40" s="86" t="e">
        <f aca="false">SUM(BT40*0.5)</f>
        <v>#REF!</v>
      </c>
      <c r="BV40" s="79" t="n">
        <v>0.84</v>
      </c>
      <c r="BW40" s="80"/>
      <c r="BX40" s="80"/>
      <c r="BY40" s="96" t="e">
        <f aca="false">SUM(#REF!/#REF!*'[2]Dental &amp; Other Rates'!$B$39/12)</f>
        <v>#REF!</v>
      </c>
      <c r="BZ40" s="80"/>
      <c r="CA40" s="90" t="n">
        <f aca="false">'[2]Citigroup Rate Max AD&amp;D Life'!Y40</f>
        <v>203.725</v>
      </c>
      <c r="CB40" s="91" t="n">
        <f aca="false">'[2]Citigroup Rate Max AD&amp;D Life'!Z40</f>
        <v>208.94</v>
      </c>
      <c r="CC40" s="97" t="n">
        <f aca="false">SUM(BD40/A40)</f>
        <v>0.0118024</v>
      </c>
    </row>
    <row r="41" customFormat="false" ht="14.25" hidden="false" customHeight="false" outlineLevel="0" collapsed="false">
      <c r="A41" s="12" t="n">
        <v>40000</v>
      </c>
      <c r="B41" s="24" t="s">
        <v>73</v>
      </c>
      <c r="C41" s="76"/>
      <c r="D41" s="85" t="n">
        <v>486.43</v>
      </c>
      <c r="E41" s="98" t="n">
        <v>494.71</v>
      </c>
      <c r="F41" s="98" t="n">
        <v>453.4</v>
      </c>
      <c r="G41" s="79" t="n">
        <v>271.05</v>
      </c>
      <c r="H41" s="80"/>
      <c r="I41" s="129" t="n">
        <v>76.07</v>
      </c>
      <c r="J41" s="80"/>
      <c r="K41" s="100" t="n">
        <v>22.62</v>
      </c>
      <c r="L41" s="80"/>
      <c r="M41" s="94" t="e">
        <f aca="false">SUM(#REF!/#REF!*'[2]Enron Rates'!$B$16)</f>
        <v>#REF!</v>
      </c>
      <c r="N41" s="101" t="e">
        <f aca="false">SUM(#REF!/#REF!*'[2]Enron Rates'!$B$17)</f>
        <v>#REF!</v>
      </c>
      <c r="O41" s="80"/>
      <c r="P41" s="85" t="e">
        <f aca="false">SUM(#REF!/1000*#REF!)</f>
        <v>#REF!</v>
      </c>
      <c r="Q41" s="86" t="e">
        <f aca="false">SUM(P41*0.5)</f>
        <v>#REF!</v>
      </c>
      <c r="R41" s="79" t="n">
        <v>0.42</v>
      </c>
      <c r="S41" s="80"/>
      <c r="T41" s="80"/>
      <c r="U41" s="87" t="n">
        <v>7.82</v>
      </c>
      <c r="V41" s="102" t="n">
        <v>13.56</v>
      </c>
      <c r="W41" s="102" t="n">
        <v>27.62</v>
      </c>
      <c r="X41" s="89" t="n">
        <v>37.02</v>
      </c>
      <c r="Y41" s="80"/>
      <c r="Z41" s="80"/>
      <c r="AA41" s="90" t="n">
        <f aca="false">'[2]Enron Summary'!AA41</f>
        <v>-440.66</v>
      </c>
      <c r="AB41" s="91" t="n">
        <f aca="false">'[2]Enron Summary'!AB41</f>
        <v>183.72</v>
      </c>
      <c r="AC41" s="91" t="n">
        <f aca="false">'[2]Enron Summary'!AC41</f>
        <v>195.42</v>
      </c>
      <c r="AD41" s="91" t="n">
        <f aca="false">'[2]Comparison '!H42</f>
        <v>2184.8</v>
      </c>
      <c r="AE41" s="76"/>
      <c r="AF41" s="85" t="n">
        <v>143</v>
      </c>
      <c r="AG41" s="98" t="n">
        <v>112</v>
      </c>
      <c r="AH41" s="98" t="n">
        <v>93</v>
      </c>
      <c r="AI41" s="98" t="n">
        <v>123</v>
      </c>
      <c r="AJ41" s="79" t="n">
        <v>131</v>
      </c>
      <c r="AK41" s="80"/>
      <c r="AL41" s="129" t="n">
        <v>53</v>
      </c>
      <c r="AM41" s="103" t="n">
        <v>18</v>
      </c>
      <c r="AN41" s="80"/>
      <c r="AO41" s="100" t="n">
        <v>14.6</v>
      </c>
      <c r="AP41" s="80"/>
      <c r="AQ41" s="83" t="e">
        <f aca="false">SUM(#REF!/#REF!*'[2]Dental &amp; Other Rates'!$B$27)</f>
        <v>#REF!</v>
      </c>
      <c r="AR41" s="104" t="e">
        <f aca="false">SUM(#REF!/#REF!*'[2]Dental &amp; Other Rates'!$B$28)</f>
        <v>#REF!</v>
      </c>
      <c r="AS41" s="80"/>
      <c r="AT41" s="85" t="e">
        <f aca="false">SUM(#REF!/1000*#REF!)</f>
        <v>#REF!</v>
      </c>
      <c r="AU41" s="86" t="e">
        <f aca="false">SUM(AT41*0.5)</f>
        <v>#REF!</v>
      </c>
      <c r="AV41" s="79" t="n">
        <v>0.84</v>
      </c>
      <c r="AW41" s="80"/>
      <c r="AX41" s="80"/>
      <c r="AY41" s="96" t="e">
        <f aca="false">SUM(#REF!/#REF!*'[2]Dental &amp; Other Rates'!$B$39/12)</f>
        <v>#REF!</v>
      </c>
      <c r="AZ41" s="80"/>
      <c r="BA41" s="90" t="n">
        <f aca="false">'[2]Citigroup Rate Chart'!Y41</f>
        <v>225.96</v>
      </c>
      <c r="BB41" s="91" t="n">
        <f aca="false">'[2]Citigroup Rate Chart'!Z41</f>
        <v>228.04</v>
      </c>
      <c r="BC41" s="91" t="n">
        <f aca="false">'[2]Citigroup Rate Chart'!AA41</f>
        <v>2736.48</v>
      </c>
      <c r="BD41" s="91" t="n">
        <f aca="false">SUM(BC41-AD41)</f>
        <v>551.680000000001</v>
      </c>
      <c r="BE41" s="76"/>
      <c r="BF41" s="85" t="n">
        <v>143</v>
      </c>
      <c r="BG41" s="98" t="n">
        <v>112</v>
      </c>
      <c r="BH41" s="98" t="n">
        <v>93</v>
      </c>
      <c r="BI41" s="98" t="n">
        <v>123</v>
      </c>
      <c r="BJ41" s="79" t="n">
        <v>131</v>
      </c>
      <c r="BK41" s="80"/>
      <c r="BL41" s="129" t="n">
        <v>53</v>
      </c>
      <c r="BM41" s="103" t="n">
        <v>18</v>
      </c>
      <c r="BN41" s="80"/>
      <c r="BO41" s="100" t="n">
        <v>14.6</v>
      </c>
      <c r="BP41" s="80"/>
      <c r="BQ41" s="129" t="e">
        <f aca="false">SUM((#REF!*10)/#REF!*'[2]Dental &amp; Other Rates'!$B$27)</f>
        <v>#REF!</v>
      </c>
      <c r="BR41" s="103" t="e">
        <f aca="false">SUM((#REF!*10*0.6)/#REF!*'[2]Dental &amp; Other Rates'!$B$28)</f>
        <v>#REF!</v>
      </c>
      <c r="BS41" s="80"/>
      <c r="BT41" s="85" t="e">
        <f aca="false">SUM((#REF!*7)/1000*#REF!)</f>
        <v>#REF!</v>
      </c>
      <c r="BU41" s="86" t="e">
        <f aca="false">SUM(BT41*0.5)</f>
        <v>#REF!</v>
      </c>
      <c r="BV41" s="79" t="n">
        <v>0.84</v>
      </c>
      <c r="BW41" s="80"/>
      <c r="BX41" s="80"/>
      <c r="BY41" s="96" t="e">
        <f aca="false">SUM(#REF!/#REF!*'[2]Dental &amp; Other Rates'!$B$39/12)</f>
        <v>#REF!</v>
      </c>
      <c r="BZ41" s="80"/>
      <c r="CA41" s="90" t="n">
        <f aca="false">'[2]Citigroup Rate Max AD&amp;D Life'!Y41</f>
        <v>241.2</v>
      </c>
      <c r="CB41" s="91" t="n">
        <f aca="false">'[2]Citigroup Rate Max AD&amp;D Life'!Z41</f>
        <v>249.04</v>
      </c>
      <c r="CC41" s="97" t="n">
        <f aca="false">SUM(BD41/A41)</f>
        <v>0.013792</v>
      </c>
    </row>
    <row r="42" customFormat="false" ht="14.25" hidden="false" customHeight="false" outlineLevel="0" collapsed="false">
      <c r="A42" s="12" t="n">
        <v>60000</v>
      </c>
      <c r="B42" s="24" t="s">
        <v>74</v>
      </c>
      <c r="C42" s="76"/>
      <c r="D42" s="85" t="n">
        <v>486.43</v>
      </c>
      <c r="E42" s="98" t="n">
        <v>494.71</v>
      </c>
      <c r="F42" s="98" t="n">
        <v>453.4</v>
      </c>
      <c r="G42" s="79" t="n">
        <v>271.05</v>
      </c>
      <c r="H42" s="80"/>
      <c r="I42" s="129" t="n">
        <v>76.07</v>
      </c>
      <c r="J42" s="80"/>
      <c r="K42" s="100" t="n">
        <v>22.62</v>
      </c>
      <c r="L42" s="80"/>
      <c r="M42" s="94" t="e">
        <f aca="false">SUM(#REF!/#REF!*'[2]Enron Rates'!$B$16)</f>
        <v>#REF!</v>
      </c>
      <c r="N42" s="101" t="e">
        <f aca="false">SUM(#REF!/#REF!*'[2]Enron Rates'!$B$17)</f>
        <v>#REF!</v>
      </c>
      <c r="O42" s="80"/>
      <c r="P42" s="85" t="e">
        <f aca="false">SUM(#REF!/1000*#REF!)</f>
        <v>#REF!</v>
      </c>
      <c r="Q42" s="86" t="e">
        <f aca="false">SUM(P42*0.5)</f>
        <v>#REF!</v>
      </c>
      <c r="R42" s="79" t="n">
        <v>0.42</v>
      </c>
      <c r="S42" s="80"/>
      <c r="T42" s="80"/>
      <c r="U42" s="87" t="n">
        <v>7.82</v>
      </c>
      <c r="V42" s="102" t="n">
        <v>13.56</v>
      </c>
      <c r="W42" s="102" t="n">
        <v>27.62</v>
      </c>
      <c r="X42" s="89" t="n">
        <v>37.02</v>
      </c>
      <c r="Y42" s="80"/>
      <c r="Z42" s="80"/>
      <c r="AA42" s="90" t="n">
        <f aca="false">'[2]Enron Summary'!AA42</f>
        <v>-440.66</v>
      </c>
      <c r="AB42" s="91" t="n">
        <f aca="false">'[2]Enron Summary'!AB42</f>
        <v>185.4</v>
      </c>
      <c r="AC42" s="91" t="n">
        <f aca="false">'[2]Enron Summary'!AC42</f>
        <v>198.04</v>
      </c>
      <c r="AD42" s="91" t="n">
        <f aca="false">'[2]Comparison '!H43</f>
        <v>2358.24</v>
      </c>
      <c r="AE42" s="76"/>
      <c r="AF42" s="85" t="n">
        <v>179</v>
      </c>
      <c r="AG42" s="98" t="n">
        <v>118</v>
      </c>
      <c r="AH42" s="98" t="n">
        <v>118</v>
      </c>
      <c r="AI42" s="98" t="n">
        <v>153</v>
      </c>
      <c r="AJ42" s="79" t="n">
        <v>166</v>
      </c>
      <c r="AK42" s="80"/>
      <c r="AL42" s="129" t="n">
        <v>53</v>
      </c>
      <c r="AM42" s="103" t="n">
        <v>18</v>
      </c>
      <c r="AN42" s="80"/>
      <c r="AO42" s="100" t="n">
        <v>14.6</v>
      </c>
      <c r="AP42" s="80"/>
      <c r="AQ42" s="83" t="e">
        <f aca="false">SUM(#REF!/#REF!*'[2]Dental &amp; Other Rates'!$B$27)</f>
        <v>#REF!</v>
      </c>
      <c r="AR42" s="104" t="e">
        <f aca="false">SUM(#REF!/#REF!*'[2]Dental &amp; Other Rates'!$B$28)</f>
        <v>#REF!</v>
      </c>
      <c r="AS42" s="80"/>
      <c r="AT42" s="85" t="e">
        <f aca="false">SUM(#REF!/1000*#REF!)</f>
        <v>#REF!</v>
      </c>
      <c r="AU42" s="86" t="e">
        <f aca="false">SUM(AT42*0.5)</f>
        <v>#REF!</v>
      </c>
      <c r="AV42" s="79" t="n">
        <v>0.84</v>
      </c>
      <c r="AW42" s="80"/>
      <c r="AX42" s="80"/>
      <c r="AY42" s="96" t="e">
        <f aca="false">SUM(#REF!/#REF!*'[2]Dental &amp; Other Rates'!$B$40/12)</f>
        <v>#REF!</v>
      </c>
      <c r="AZ42" s="80"/>
      <c r="BA42" s="90" t="n">
        <f aca="false">'[2]Citigroup Rate Chart'!Y42</f>
        <v>277.14</v>
      </c>
      <c r="BB42" s="91" t="n">
        <f aca="false">'[2]Citigroup Rate Chart'!Z42</f>
        <v>279.84</v>
      </c>
      <c r="BC42" s="91" t="n">
        <f aca="false">'[2]Citigroup Rate Chart'!AA42</f>
        <v>3358.08</v>
      </c>
      <c r="BD42" s="91" t="n">
        <f aca="false">SUM(BC42-AD42)</f>
        <v>999.840000000002</v>
      </c>
      <c r="BE42" s="76"/>
      <c r="BF42" s="85" t="n">
        <v>179</v>
      </c>
      <c r="BG42" s="98" t="n">
        <v>118</v>
      </c>
      <c r="BH42" s="98" t="n">
        <v>118</v>
      </c>
      <c r="BI42" s="98" t="n">
        <v>153</v>
      </c>
      <c r="BJ42" s="79" t="n">
        <v>166</v>
      </c>
      <c r="BK42" s="80"/>
      <c r="BL42" s="129" t="n">
        <v>53</v>
      </c>
      <c r="BM42" s="103" t="n">
        <v>18</v>
      </c>
      <c r="BN42" s="80"/>
      <c r="BO42" s="100" t="n">
        <v>14.6</v>
      </c>
      <c r="BP42" s="80"/>
      <c r="BQ42" s="129" t="e">
        <f aca="false">SUM((#REF!*10)/#REF!*'[2]Dental &amp; Other Rates'!$B$27)</f>
        <v>#REF!</v>
      </c>
      <c r="BR42" s="103" t="e">
        <f aca="false">SUM((#REF!*10*0.6)/#REF!*'[2]Dental &amp; Other Rates'!$B$28)</f>
        <v>#REF!</v>
      </c>
      <c r="BS42" s="80"/>
      <c r="BT42" s="85" t="e">
        <f aca="false">SUM((#REF!*7)/1000*#REF!)</f>
        <v>#REF!</v>
      </c>
      <c r="BU42" s="86" t="e">
        <f aca="false">SUM(BT42*0.5)</f>
        <v>#REF!</v>
      </c>
      <c r="BV42" s="79" t="n">
        <v>0.84</v>
      </c>
      <c r="BW42" s="80"/>
      <c r="BX42" s="80"/>
      <c r="BY42" s="96" t="e">
        <f aca="false">SUM(#REF!/#REF!*'[2]Dental &amp; Other Rates'!$B$40/12)</f>
        <v>#REF!</v>
      </c>
      <c r="BZ42" s="80"/>
      <c r="CA42" s="90" t="n">
        <f aca="false">'[2]Citigroup Rate Max AD&amp;D Life'!Y42</f>
        <v>300</v>
      </c>
      <c r="CB42" s="91" t="n">
        <f aca="false">'[2]Citigroup Rate Max AD&amp;D Life'!Z42</f>
        <v>311.34</v>
      </c>
      <c r="CC42" s="97" t="n">
        <f aca="false">SUM(BD42/A42)</f>
        <v>0.016664</v>
      </c>
    </row>
    <row r="43" customFormat="false" ht="14.25" hidden="false" customHeight="false" outlineLevel="0" collapsed="false">
      <c r="A43" s="12" t="n">
        <v>80000</v>
      </c>
      <c r="B43" s="24" t="s">
        <v>75</v>
      </c>
      <c r="C43" s="76"/>
      <c r="D43" s="85" t="n">
        <v>486.43</v>
      </c>
      <c r="E43" s="98" t="n">
        <v>494.71</v>
      </c>
      <c r="F43" s="98" t="n">
        <v>453.4</v>
      </c>
      <c r="G43" s="79" t="n">
        <v>271.05</v>
      </c>
      <c r="H43" s="80"/>
      <c r="I43" s="129" t="n">
        <v>76.07</v>
      </c>
      <c r="J43" s="80"/>
      <c r="K43" s="100" t="n">
        <v>22.62</v>
      </c>
      <c r="L43" s="80"/>
      <c r="M43" s="94" t="e">
        <f aca="false">SUM(#REF!/#REF!*'[2]Enron Rates'!$B$16)</f>
        <v>#REF!</v>
      </c>
      <c r="N43" s="101" t="e">
        <f aca="false">SUM(#REF!/#REF!*'[2]Enron Rates'!$B$17)</f>
        <v>#REF!</v>
      </c>
      <c r="O43" s="80"/>
      <c r="P43" s="85" t="e">
        <f aca="false">SUM(#REF!/1000*#REF!)</f>
        <v>#REF!</v>
      </c>
      <c r="Q43" s="86" t="e">
        <f aca="false">SUM(P43*0.5)</f>
        <v>#REF!</v>
      </c>
      <c r="R43" s="79" t="n">
        <v>0.42</v>
      </c>
      <c r="S43" s="80"/>
      <c r="T43" s="80"/>
      <c r="U43" s="87" t="n">
        <v>7.82</v>
      </c>
      <c r="V43" s="102" t="n">
        <v>13.56</v>
      </c>
      <c r="W43" s="102" t="n">
        <v>27.62</v>
      </c>
      <c r="X43" s="89" t="n">
        <v>37.02</v>
      </c>
      <c r="Y43" s="80"/>
      <c r="Z43" s="80"/>
      <c r="AA43" s="90" t="n">
        <f aca="false">'[2]Enron Summary'!AA43</f>
        <v>-440.66</v>
      </c>
      <c r="AB43" s="91" t="n">
        <f aca="false">'[2]Enron Summary'!AB43</f>
        <v>187.08</v>
      </c>
      <c r="AC43" s="91" t="n">
        <f aca="false">'[2]Enron Summary'!AC43</f>
        <v>200.66</v>
      </c>
      <c r="AD43" s="91" t="n">
        <f aca="false">'[2]Comparison '!H44</f>
        <v>2531.68</v>
      </c>
      <c r="AE43" s="76"/>
      <c r="AF43" s="85" t="n">
        <v>215</v>
      </c>
      <c r="AG43" s="98" t="n">
        <v>142</v>
      </c>
      <c r="AH43" s="98" t="n">
        <v>142</v>
      </c>
      <c r="AI43" s="98" t="n">
        <v>186</v>
      </c>
      <c r="AJ43" s="79" t="n">
        <v>200</v>
      </c>
      <c r="AK43" s="80"/>
      <c r="AL43" s="129" t="n">
        <v>53</v>
      </c>
      <c r="AM43" s="103" t="n">
        <v>18</v>
      </c>
      <c r="AN43" s="80"/>
      <c r="AO43" s="100" t="n">
        <v>14.6</v>
      </c>
      <c r="AP43" s="80"/>
      <c r="AQ43" s="83" t="e">
        <f aca="false">SUM(#REF!/#REF!*'[2]Dental &amp; Other Rates'!$B$27)</f>
        <v>#REF!</v>
      </c>
      <c r="AR43" s="104" t="e">
        <f aca="false">SUM(#REF!/#REF!*'[2]Dental &amp; Other Rates'!$B$28)</f>
        <v>#REF!</v>
      </c>
      <c r="AS43" s="80"/>
      <c r="AT43" s="85" t="e">
        <f aca="false">SUM(#REF!/1000*#REF!)</f>
        <v>#REF!</v>
      </c>
      <c r="AU43" s="86" t="e">
        <f aca="false">SUM(AT43*0.5)</f>
        <v>#REF!</v>
      </c>
      <c r="AV43" s="79" t="n">
        <v>0.84</v>
      </c>
      <c r="AW43" s="80"/>
      <c r="AX43" s="80"/>
      <c r="AY43" s="96" t="e">
        <f aca="false">SUM(#REF!/#REF!*'[2]Dental &amp; Other Rates'!$B$40/12)</f>
        <v>#REF!</v>
      </c>
      <c r="AZ43" s="80"/>
      <c r="BA43" s="90" t="n">
        <f aca="false">'[2]Citigroup Rate Chart'!Y43</f>
        <v>323.32</v>
      </c>
      <c r="BB43" s="91" t="n">
        <f aca="false">'[2]Citigroup Rate Chart'!Z43</f>
        <v>326.64</v>
      </c>
      <c r="BC43" s="91" t="n">
        <f aca="false">'[2]Citigroup Rate Chart'!AA43</f>
        <v>3919.68</v>
      </c>
      <c r="BD43" s="91" t="n">
        <f aca="false">SUM(BC43-AD43)</f>
        <v>1388</v>
      </c>
      <c r="BE43" s="76"/>
      <c r="BF43" s="85" t="n">
        <v>215</v>
      </c>
      <c r="BG43" s="98" t="n">
        <v>142</v>
      </c>
      <c r="BH43" s="98" t="n">
        <v>142</v>
      </c>
      <c r="BI43" s="98" t="n">
        <v>186</v>
      </c>
      <c r="BJ43" s="79" t="n">
        <v>200</v>
      </c>
      <c r="BK43" s="80"/>
      <c r="BL43" s="129" t="n">
        <v>53</v>
      </c>
      <c r="BM43" s="103" t="n">
        <v>18</v>
      </c>
      <c r="BN43" s="80"/>
      <c r="BO43" s="100" t="n">
        <v>14.6</v>
      </c>
      <c r="BP43" s="80"/>
      <c r="BQ43" s="129" t="e">
        <f aca="false">SUM((#REF!*10)/#REF!*'[2]Dental &amp; Other Rates'!$B$27)</f>
        <v>#REF!</v>
      </c>
      <c r="BR43" s="103" t="e">
        <f aca="false">SUM((#REF!*10*0.6)/#REF!*'[2]Dental &amp; Other Rates'!$B$28)</f>
        <v>#REF!</v>
      </c>
      <c r="BS43" s="80"/>
      <c r="BT43" s="85" t="e">
        <f aca="false">SUM((#REF!*7)/1000*#REF!)</f>
        <v>#REF!</v>
      </c>
      <c r="BU43" s="86" t="e">
        <f aca="false">SUM(BT43*0.5)</f>
        <v>#REF!</v>
      </c>
      <c r="BV43" s="79" t="n">
        <v>0.84</v>
      </c>
      <c r="BW43" s="80"/>
      <c r="BX43" s="80"/>
      <c r="BY43" s="96" t="e">
        <f aca="false">SUM(#REF!/#REF!*'[2]Dental &amp; Other Rates'!$B$40/12)</f>
        <v>#REF!</v>
      </c>
      <c r="BZ43" s="80"/>
      <c r="CA43" s="90" t="n">
        <f aca="false">'[2]Citigroup Rate Max AD&amp;D Life'!Y43</f>
        <v>353.8</v>
      </c>
      <c r="CB43" s="91" t="n">
        <f aca="false">'[2]Citigroup Rate Max AD&amp;D Life'!Z43</f>
        <v>368.64</v>
      </c>
      <c r="CC43" s="97" t="n">
        <f aca="false">SUM(BD43/A43)</f>
        <v>0.01735</v>
      </c>
    </row>
    <row r="44" customFormat="false" ht="14.25" hidden="false" customHeight="false" outlineLevel="0" collapsed="false">
      <c r="A44" s="12" t="n">
        <v>100000</v>
      </c>
      <c r="B44" s="24" t="s">
        <v>76</v>
      </c>
      <c r="C44" s="76"/>
      <c r="D44" s="85" t="n">
        <v>486.43</v>
      </c>
      <c r="E44" s="98" t="n">
        <v>494.71</v>
      </c>
      <c r="F44" s="98" t="n">
        <v>453.4</v>
      </c>
      <c r="G44" s="79" t="n">
        <v>271.05</v>
      </c>
      <c r="H44" s="80"/>
      <c r="I44" s="129" t="n">
        <v>76.07</v>
      </c>
      <c r="J44" s="80"/>
      <c r="K44" s="100" t="n">
        <v>22.62</v>
      </c>
      <c r="L44" s="80"/>
      <c r="M44" s="94" t="e">
        <f aca="false">SUM(#REF!/#REF!*'[2]Enron Rates'!$B$16)</f>
        <v>#REF!</v>
      </c>
      <c r="N44" s="101" t="e">
        <f aca="false">SUM(#REF!/#REF!*'[2]Enron Rates'!$B$17)</f>
        <v>#REF!</v>
      </c>
      <c r="O44" s="80"/>
      <c r="P44" s="85" t="e">
        <f aca="false">SUM(#REF!/1000*#REF!)</f>
        <v>#REF!</v>
      </c>
      <c r="Q44" s="86" t="e">
        <f aca="false">SUM(P44*0.5)</f>
        <v>#REF!</v>
      </c>
      <c r="R44" s="79" t="n">
        <v>0.42</v>
      </c>
      <c r="S44" s="80"/>
      <c r="T44" s="80"/>
      <c r="U44" s="87" t="n">
        <v>7.82</v>
      </c>
      <c r="V44" s="102" t="n">
        <v>13.56</v>
      </c>
      <c r="W44" s="102" t="n">
        <v>27.62</v>
      </c>
      <c r="X44" s="89" t="n">
        <v>37.02</v>
      </c>
      <c r="Y44" s="80"/>
      <c r="Z44" s="80"/>
      <c r="AA44" s="90" t="n">
        <f aca="false">'[2]Enron Summary'!AA44</f>
        <v>-440.66</v>
      </c>
      <c r="AB44" s="91" t="n">
        <f aca="false">'[2]Enron Summary'!AB44</f>
        <v>188.76</v>
      </c>
      <c r="AC44" s="91" t="n">
        <f aca="false">'[2]Enron Summary'!AC44</f>
        <v>203.28</v>
      </c>
      <c r="AD44" s="91" t="n">
        <f aca="false">'[2]Comparison '!H45</f>
        <v>2705.12</v>
      </c>
      <c r="AE44" s="76"/>
      <c r="AF44" s="85" t="n">
        <v>252</v>
      </c>
      <c r="AG44" s="98" t="n">
        <v>167</v>
      </c>
      <c r="AH44" s="98" t="n">
        <v>172</v>
      </c>
      <c r="AI44" s="98" t="n">
        <v>216</v>
      </c>
      <c r="AJ44" s="79" t="n">
        <v>234</v>
      </c>
      <c r="AK44" s="80"/>
      <c r="AL44" s="129" t="n">
        <v>53</v>
      </c>
      <c r="AM44" s="103" t="n">
        <v>18</v>
      </c>
      <c r="AN44" s="80"/>
      <c r="AO44" s="100" t="n">
        <v>14.6</v>
      </c>
      <c r="AP44" s="80"/>
      <c r="AQ44" s="83" t="e">
        <f aca="false">SUM(#REF!/#REF!*'[2]Dental &amp; Other Rates'!$B$27)</f>
        <v>#REF!</v>
      </c>
      <c r="AR44" s="104" t="e">
        <f aca="false">SUM(#REF!/#REF!*'[2]Dental &amp; Other Rates'!$B$28)</f>
        <v>#REF!</v>
      </c>
      <c r="AS44" s="80"/>
      <c r="AT44" s="85" t="e">
        <f aca="false">SUM(#REF!/1000*#REF!)</f>
        <v>#REF!</v>
      </c>
      <c r="AU44" s="86" t="e">
        <f aca="false">SUM(AT44*0.5)</f>
        <v>#REF!</v>
      </c>
      <c r="AV44" s="79" t="n">
        <v>0.84</v>
      </c>
      <c r="AW44" s="80"/>
      <c r="AX44" s="80"/>
      <c r="AY44" s="96" t="e">
        <f aca="false">SUM(#REF!/#REF!*'[2]Dental &amp; Other Rates'!$B$40/12)</f>
        <v>#REF!</v>
      </c>
      <c r="AZ44" s="80"/>
      <c r="BA44" s="90" t="n">
        <f aca="false">'[2]Citigroup Rate Chart'!Y44</f>
        <v>370.5</v>
      </c>
      <c r="BB44" s="91" t="n">
        <f aca="false">'[2]Citigroup Rate Chart'!Z44</f>
        <v>374.44</v>
      </c>
      <c r="BC44" s="91" t="n">
        <f aca="false">'[2]Citigroup Rate Chart'!AA44</f>
        <v>4493.28</v>
      </c>
      <c r="BD44" s="91" t="n">
        <f aca="false">SUM(BC44-AD44)</f>
        <v>1788.16</v>
      </c>
      <c r="BE44" s="76"/>
      <c r="BF44" s="85" t="n">
        <v>252</v>
      </c>
      <c r="BG44" s="98" t="n">
        <v>167</v>
      </c>
      <c r="BH44" s="98" t="n">
        <v>172</v>
      </c>
      <c r="BI44" s="98" t="n">
        <v>216</v>
      </c>
      <c r="BJ44" s="79" t="n">
        <v>234</v>
      </c>
      <c r="BK44" s="80"/>
      <c r="BL44" s="129" t="n">
        <v>53</v>
      </c>
      <c r="BM44" s="103" t="n">
        <v>18</v>
      </c>
      <c r="BN44" s="80"/>
      <c r="BO44" s="100" t="n">
        <v>14.6</v>
      </c>
      <c r="BP44" s="80"/>
      <c r="BQ44" s="129" t="e">
        <f aca="false">SUM((#REF!*10)/#REF!*'[2]Dental &amp; Other Rates'!$B$27)</f>
        <v>#REF!</v>
      </c>
      <c r="BR44" s="103" t="e">
        <f aca="false">SUM((#REF!*10*0.6)/#REF!*'[2]Dental &amp; Other Rates'!$B$28)</f>
        <v>#REF!</v>
      </c>
      <c r="BS44" s="80"/>
      <c r="BT44" s="85" t="e">
        <f aca="false">SUM((#REF!*7)/1000*#REF!)</f>
        <v>#REF!</v>
      </c>
      <c r="BU44" s="86" t="e">
        <f aca="false">SUM(BT44*0.5)</f>
        <v>#REF!</v>
      </c>
      <c r="BV44" s="79" t="n">
        <v>0.84</v>
      </c>
      <c r="BW44" s="80"/>
      <c r="BX44" s="80"/>
      <c r="BY44" s="96" t="e">
        <f aca="false">SUM(#REF!/#REF!*'[2]Dental &amp; Other Rates'!$B$40/12)</f>
        <v>#REF!</v>
      </c>
      <c r="BZ44" s="80"/>
      <c r="CA44" s="90" t="n">
        <f aca="false">'[2]Citigroup Rate Max AD&amp;D Life'!Y44</f>
        <v>408.6</v>
      </c>
      <c r="CB44" s="91" t="n">
        <f aca="false">'[2]Citigroup Rate Max AD&amp;D Life'!Z44</f>
        <v>426.94</v>
      </c>
      <c r="CC44" s="97" t="n">
        <f aca="false">SUM(BD44/A44)</f>
        <v>0.0178816</v>
      </c>
    </row>
    <row r="45" customFormat="false" ht="14.25" hidden="false" customHeight="false" outlineLevel="0" collapsed="false">
      <c r="A45" s="12" t="n">
        <v>150000</v>
      </c>
      <c r="B45" s="24" t="s">
        <v>77</v>
      </c>
      <c r="C45" s="76"/>
      <c r="D45" s="85" t="n">
        <v>486.43</v>
      </c>
      <c r="E45" s="98" t="n">
        <v>494.71</v>
      </c>
      <c r="F45" s="98" t="n">
        <v>453.4</v>
      </c>
      <c r="G45" s="79" t="n">
        <v>271.05</v>
      </c>
      <c r="H45" s="80"/>
      <c r="I45" s="129" t="n">
        <v>76.07</v>
      </c>
      <c r="J45" s="80"/>
      <c r="K45" s="100" t="n">
        <v>22.62</v>
      </c>
      <c r="L45" s="80"/>
      <c r="M45" s="94" t="e">
        <f aca="false">SUM(#REF!/#REF!*'[2]Enron Rates'!$B$16)</f>
        <v>#REF!</v>
      </c>
      <c r="N45" s="101" t="e">
        <f aca="false">SUM(#REF!/#REF!*'[2]Enron Rates'!$B$17)</f>
        <v>#REF!</v>
      </c>
      <c r="O45" s="80"/>
      <c r="P45" s="85" t="e">
        <f aca="false">SUM(#REF!/1000*#REF!)</f>
        <v>#REF!</v>
      </c>
      <c r="Q45" s="86" t="e">
        <f aca="false">SUM(P45*0.5)</f>
        <v>#REF!</v>
      </c>
      <c r="R45" s="79" t="n">
        <v>0.42</v>
      </c>
      <c r="S45" s="80"/>
      <c r="T45" s="80"/>
      <c r="U45" s="87" t="n">
        <v>7.82</v>
      </c>
      <c r="V45" s="102" t="n">
        <v>13.56</v>
      </c>
      <c r="W45" s="102" t="n">
        <v>27.62</v>
      </c>
      <c r="X45" s="89" t="n">
        <v>37.02</v>
      </c>
      <c r="Y45" s="80"/>
      <c r="Z45" s="80"/>
      <c r="AA45" s="90" t="n">
        <f aca="false">'[2]Enron Summary'!AA45</f>
        <v>-440.66</v>
      </c>
      <c r="AB45" s="91" t="n">
        <f aca="false">'[2]Enron Summary'!AB45</f>
        <v>192.96</v>
      </c>
      <c r="AC45" s="91" t="n">
        <f aca="false">'[2]Enron Summary'!AC45</f>
        <v>209.83</v>
      </c>
      <c r="AD45" s="91" t="n">
        <f aca="false">'[2]Comparison '!H46</f>
        <v>3138.72</v>
      </c>
      <c r="AE45" s="76"/>
      <c r="AF45" s="85" t="n">
        <v>320</v>
      </c>
      <c r="AG45" s="98" t="n">
        <v>230</v>
      </c>
      <c r="AH45" s="98" t="n">
        <v>235</v>
      </c>
      <c r="AI45" s="98" t="n">
        <v>291</v>
      </c>
      <c r="AJ45" s="79" t="n">
        <v>312</v>
      </c>
      <c r="AK45" s="80"/>
      <c r="AL45" s="129" t="n">
        <v>53</v>
      </c>
      <c r="AM45" s="103" t="n">
        <v>18</v>
      </c>
      <c r="AN45" s="80"/>
      <c r="AO45" s="100" t="n">
        <v>14.6</v>
      </c>
      <c r="AP45" s="80"/>
      <c r="AQ45" s="83" t="e">
        <f aca="false">SUM(#REF!/#REF!*'[2]Dental &amp; Other Rates'!$B$27)</f>
        <v>#REF!</v>
      </c>
      <c r="AR45" s="104" t="e">
        <f aca="false">SUM(#REF!/#REF!*'[2]Dental &amp; Other Rates'!$B$28)</f>
        <v>#REF!</v>
      </c>
      <c r="AS45" s="80"/>
      <c r="AT45" s="85" t="e">
        <f aca="false">SUM(#REF!/1000*#REF!)</f>
        <v>#REF!</v>
      </c>
      <c r="AU45" s="86" t="e">
        <f aca="false">SUM(AT45*0.5)</f>
        <v>#REF!</v>
      </c>
      <c r="AV45" s="79" t="n">
        <v>0.84</v>
      </c>
      <c r="AW45" s="80"/>
      <c r="AX45" s="80"/>
      <c r="AY45" s="96" t="e">
        <f aca="false">SUM(#REF!/#REF!*'[2]Dental &amp; Other Rates'!$B$41/12)</f>
        <v>#REF!</v>
      </c>
      <c r="AZ45" s="80"/>
      <c r="BA45" s="90" t="n">
        <f aca="false">'[2]Citigroup Rate Chart'!Y45</f>
        <v>501.45</v>
      </c>
      <c r="BB45" s="91" t="n">
        <f aca="false">'[2]Citigroup Rate Chart'!Z45</f>
        <v>506.94</v>
      </c>
      <c r="BC45" s="91" t="n">
        <f aca="false">'[2]Citigroup Rate Chart'!AA45</f>
        <v>6083.28</v>
      </c>
      <c r="BD45" s="91" t="n">
        <f aca="false">SUM(BC45-AD45)</f>
        <v>2944.56</v>
      </c>
      <c r="BE45" s="76"/>
      <c r="BF45" s="85" t="n">
        <v>320</v>
      </c>
      <c r="BG45" s="98" t="n">
        <v>230</v>
      </c>
      <c r="BH45" s="98" t="n">
        <v>235</v>
      </c>
      <c r="BI45" s="98" t="n">
        <v>291</v>
      </c>
      <c r="BJ45" s="79" t="n">
        <v>312</v>
      </c>
      <c r="BK45" s="80"/>
      <c r="BL45" s="129" t="n">
        <v>53</v>
      </c>
      <c r="BM45" s="103" t="n">
        <v>18</v>
      </c>
      <c r="BN45" s="80"/>
      <c r="BO45" s="100" t="n">
        <v>14.6</v>
      </c>
      <c r="BP45" s="80"/>
      <c r="BQ45" s="129" t="e">
        <f aca="false">SUM((#REF!*10)/#REF!*'[2]Dental &amp; Other Rates'!$B$27)</f>
        <v>#REF!</v>
      </c>
      <c r="BR45" s="103" t="e">
        <f aca="false">SUM((#REF!*10*0.6)/#REF!*'[2]Dental &amp; Other Rates'!$B$28)</f>
        <v>#REF!</v>
      </c>
      <c r="BS45" s="80"/>
      <c r="BT45" s="85" t="e">
        <f aca="false">SUM((#REF!*7)/1000*#REF!)</f>
        <v>#REF!</v>
      </c>
      <c r="BU45" s="86" t="e">
        <f aca="false">SUM(BT45*0.5)</f>
        <v>#REF!</v>
      </c>
      <c r="BV45" s="79" t="n">
        <v>0.84</v>
      </c>
      <c r="BW45" s="80"/>
      <c r="BX45" s="80"/>
      <c r="BY45" s="96" t="e">
        <f aca="false">SUM(#REF!/#REF!*'[2]Dental &amp; Other Rates'!$B$41/12)</f>
        <v>#REF!</v>
      </c>
      <c r="BZ45" s="80"/>
      <c r="CA45" s="90" t="n">
        <f aca="false">'[2]Citigroup Rate Max AD&amp;D Life'!Y45</f>
        <v>558.6</v>
      </c>
      <c r="CB45" s="91" t="n">
        <f aca="false">'[2]Citigroup Rate Max AD&amp;D Life'!Z45</f>
        <v>585.69</v>
      </c>
      <c r="CC45" s="97" t="n">
        <f aca="false">SUM(BD45/A45)</f>
        <v>0.0196304</v>
      </c>
    </row>
    <row r="46" customFormat="false" ht="14.25" hidden="false" customHeight="false" outlineLevel="0" collapsed="false">
      <c r="A46" s="12" t="n">
        <v>200000</v>
      </c>
      <c r="B46" s="24" t="s">
        <v>78</v>
      </c>
      <c r="C46" s="76"/>
      <c r="D46" s="85" t="n">
        <v>486.43</v>
      </c>
      <c r="E46" s="98" t="n">
        <v>494.71</v>
      </c>
      <c r="F46" s="98" t="n">
        <v>453.4</v>
      </c>
      <c r="G46" s="79" t="n">
        <v>271.05</v>
      </c>
      <c r="H46" s="80"/>
      <c r="I46" s="129" t="n">
        <v>76.07</v>
      </c>
      <c r="J46" s="80"/>
      <c r="K46" s="100" t="n">
        <v>22.62</v>
      </c>
      <c r="L46" s="80"/>
      <c r="M46" s="94" t="e">
        <f aca="false">SUM(#REF!/#REF!*'[2]Enron Rates'!$B$16)</f>
        <v>#REF!</v>
      </c>
      <c r="N46" s="101" t="e">
        <f aca="false">SUM(#REF!/#REF!*'[2]Enron Rates'!$B$17)</f>
        <v>#REF!</v>
      </c>
      <c r="O46" s="80"/>
      <c r="P46" s="85" t="e">
        <f aca="false">SUM(#REF!/1000*#REF!)</f>
        <v>#REF!</v>
      </c>
      <c r="Q46" s="86" t="e">
        <f aca="false">SUM(P46*0.5)</f>
        <v>#REF!</v>
      </c>
      <c r="R46" s="79" t="n">
        <v>0.42</v>
      </c>
      <c r="S46" s="80"/>
      <c r="T46" s="80"/>
      <c r="U46" s="87" t="n">
        <v>7.82</v>
      </c>
      <c r="V46" s="102" t="n">
        <v>13.56</v>
      </c>
      <c r="W46" s="102" t="n">
        <v>27.62</v>
      </c>
      <c r="X46" s="89" t="n">
        <v>37.02</v>
      </c>
      <c r="Y46" s="80"/>
      <c r="Z46" s="80"/>
      <c r="AA46" s="90" t="n">
        <f aca="false">'[2]Enron Summary'!AA46</f>
        <v>-440.66</v>
      </c>
      <c r="AB46" s="91" t="n">
        <f aca="false">'[2]Enron Summary'!AB46</f>
        <v>197.16</v>
      </c>
      <c r="AC46" s="91" t="n">
        <f aca="false">'[2]Enron Summary'!AC46</f>
        <v>216.38</v>
      </c>
      <c r="AD46" s="91" t="n">
        <f aca="false">'[2]Comparison '!H47</f>
        <v>3572.32</v>
      </c>
      <c r="AE46" s="76"/>
      <c r="AF46" s="85" t="n">
        <v>346</v>
      </c>
      <c r="AG46" s="98" t="n">
        <v>242</v>
      </c>
      <c r="AH46" s="98" t="n">
        <v>247</v>
      </c>
      <c r="AI46" s="98" t="n">
        <v>306</v>
      </c>
      <c r="AJ46" s="79" t="n">
        <v>328</v>
      </c>
      <c r="AK46" s="80"/>
      <c r="AL46" s="129" t="n">
        <v>53</v>
      </c>
      <c r="AM46" s="103" t="n">
        <v>18</v>
      </c>
      <c r="AN46" s="80"/>
      <c r="AO46" s="100" t="n">
        <v>14.6</v>
      </c>
      <c r="AP46" s="80"/>
      <c r="AQ46" s="83" t="e">
        <f aca="false">SUM(#REF!/#REF!*'[2]Dental &amp; Other Rates'!$B$27)</f>
        <v>#REF!</v>
      </c>
      <c r="AR46" s="104" t="e">
        <f aca="false">SUM(#REF!/#REF!*'[2]Dental &amp; Other Rates'!$B$28)</f>
        <v>#REF!</v>
      </c>
      <c r="AS46" s="80"/>
      <c r="AT46" s="85" t="e">
        <f aca="false">SUM(#REF!/1000*#REF!)</f>
        <v>#REF!</v>
      </c>
      <c r="AU46" s="86" t="e">
        <f aca="false">SUM(AT46*0.5)</f>
        <v>#REF!</v>
      </c>
      <c r="AV46" s="79" t="n">
        <v>0.84</v>
      </c>
      <c r="AW46" s="80"/>
      <c r="AX46" s="80"/>
      <c r="AY46" s="96" t="e">
        <f aca="false">SUM(#REF!/#REF!*'[2]Dental &amp; Other Rates'!$B$41/12)</f>
        <v>#REF!</v>
      </c>
      <c r="AZ46" s="80"/>
      <c r="BA46" s="90" t="n">
        <f aca="false">'[2]Citigroup Rate Chart'!Y46</f>
        <v>565.4</v>
      </c>
      <c r="BB46" s="91" t="n">
        <f aca="false">'[2]Citigroup Rate Chart'!Z46</f>
        <v>572.44</v>
      </c>
      <c r="BC46" s="91" t="n">
        <f aca="false">'[2]Citigroup Rate Chart'!AA46</f>
        <v>6869.28</v>
      </c>
      <c r="BD46" s="91" t="n">
        <f aca="false">SUM(BC46-AD46)</f>
        <v>3296.96</v>
      </c>
      <c r="BE46" s="76"/>
      <c r="BF46" s="85" t="n">
        <v>346</v>
      </c>
      <c r="BG46" s="98" t="n">
        <v>242</v>
      </c>
      <c r="BH46" s="98" t="n">
        <v>247</v>
      </c>
      <c r="BI46" s="98" t="n">
        <v>306</v>
      </c>
      <c r="BJ46" s="79" t="n">
        <v>328</v>
      </c>
      <c r="BK46" s="80"/>
      <c r="BL46" s="129" t="n">
        <v>53</v>
      </c>
      <c r="BM46" s="103" t="n">
        <v>18</v>
      </c>
      <c r="BN46" s="80"/>
      <c r="BO46" s="100" t="n">
        <v>14.6</v>
      </c>
      <c r="BP46" s="80"/>
      <c r="BQ46" s="129" t="n">
        <v>13.5</v>
      </c>
      <c r="BR46" s="103" t="n">
        <v>13.5</v>
      </c>
      <c r="BS46" s="80"/>
      <c r="BT46" s="85" t="e">
        <f aca="false">SUM((#REF!*7)/1000*#REF!)</f>
        <v>#REF!</v>
      </c>
      <c r="BU46" s="86" t="e">
        <f aca="false">SUM(BT46*0.5)</f>
        <v>#REF!</v>
      </c>
      <c r="BV46" s="79" t="n">
        <v>0.84</v>
      </c>
      <c r="BW46" s="80"/>
      <c r="BX46" s="80"/>
      <c r="BY46" s="96" t="e">
        <f aca="false">SUM(#REF!/#REF!*'[2]Dental &amp; Other Rates'!$B$41/12)</f>
        <v>#REF!</v>
      </c>
      <c r="BZ46" s="80"/>
      <c r="CA46" s="90" t="n">
        <f aca="false">'[2]Citigroup Rate Max AD&amp;D Life'!Y46</f>
        <v>637.1</v>
      </c>
      <c r="CB46" s="91" t="n">
        <f aca="false">'[2]Citigroup Rate Max AD&amp;D Life'!Z46</f>
        <v>672.94</v>
      </c>
      <c r="CC46" s="97" t="n">
        <f aca="false">SUM(BD46/A46)</f>
        <v>0.0164848</v>
      </c>
    </row>
    <row r="47" customFormat="false" ht="14.25" hidden="false" customHeight="false" outlineLevel="0" collapsed="false">
      <c r="A47" s="12" t="n">
        <v>300000</v>
      </c>
      <c r="B47" s="24" t="s">
        <v>79</v>
      </c>
      <c r="C47" s="76"/>
      <c r="D47" s="85" t="n">
        <v>486.43</v>
      </c>
      <c r="E47" s="98" t="n">
        <v>494.71</v>
      </c>
      <c r="F47" s="98" t="n">
        <v>453.4</v>
      </c>
      <c r="G47" s="79" t="n">
        <v>271.05</v>
      </c>
      <c r="H47" s="80"/>
      <c r="I47" s="129" t="n">
        <v>76.07</v>
      </c>
      <c r="J47" s="80"/>
      <c r="K47" s="100" t="n">
        <v>22.62</v>
      </c>
      <c r="L47" s="80"/>
      <c r="M47" s="94" t="e">
        <f aca="false">SUM(#REF!/#REF!*'[2]Enron Rates'!$B$16)</f>
        <v>#REF!</v>
      </c>
      <c r="N47" s="101" t="e">
        <f aca="false">SUM(#REF!/#REF!*'[2]Enron Rates'!$B$17)</f>
        <v>#REF!</v>
      </c>
      <c r="O47" s="80"/>
      <c r="P47" s="85" t="e">
        <f aca="false">SUM(#REF!/1000*#REF!)</f>
        <v>#REF!</v>
      </c>
      <c r="Q47" s="86" t="e">
        <f aca="false">SUM(P47*0.5)</f>
        <v>#REF!</v>
      </c>
      <c r="R47" s="79" t="n">
        <v>0.42</v>
      </c>
      <c r="S47" s="80"/>
      <c r="T47" s="80"/>
      <c r="U47" s="87" t="n">
        <v>7.82</v>
      </c>
      <c r="V47" s="102" t="n">
        <v>13.56</v>
      </c>
      <c r="W47" s="102" t="n">
        <v>27.62</v>
      </c>
      <c r="X47" s="89" t="n">
        <v>37.02</v>
      </c>
      <c r="Y47" s="80"/>
      <c r="Z47" s="80"/>
      <c r="AA47" s="90" t="n">
        <f aca="false">'[2]Enron Summary'!AA47</f>
        <v>-440.66</v>
      </c>
      <c r="AB47" s="91" t="n">
        <f aca="false">'[2]Enron Summary'!AB47</f>
        <v>205.56</v>
      </c>
      <c r="AC47" s="91" t="n">
        <f aca="false">'[2]Enron Summary'!AC47</f>
        <v>229.48</v>
      </c>
      <c r="AD47" s="91" t="n">
        <f aca="false">'[2]Comparison '!H48</f>
        <v>4439.52</v>
      </c>
      <c r="AE47" s="76"/>
      <c r="AF47" s="85" t="n">
        <v>362</v>
      </c>
      <c r="AG47" s="98" t="n">
        <v>253</v>
      </c>
      <c r="AH47" s="98" t="n">
        <v>259</v>
      </c>
      <c r="AI47" s="98" t="n">
        <v>320</v>
      </c>
      <c r="AJ47" s="79" t="n">
        <v>343</v>
      </c>
      <c r="AK47" s="80"/>
      <c r="AL47" s="129" t="n">
        <v>53</v>
      </c>
      <c r="AM47" s="103" t="n">
        <v>18</v>
      </c>
      <c r="AN47" s="80"/>
      <c r="AO47" s="100" t="n">
        <v>14.6</v>
      </c>
      <c r="AP47" s="80"/>
      <c r="AQ47" s="83" t="e">
        <f aca="false">SUM(#REF!/#REF!*'[2]Dental &amp; Other Rates'!$B$27)</f>
        <v>#REF!</v>
      </c>
      <c r="AR47" s="104" t="e">
        <f aca="false">SUM(#REF!/#REF!*'[2]Dental &amp; Other Rates'!$B$28)</f>
        <v>#REF!</v>
      </c>
      <c r="AS47" s="80"/>
      <c r="AT47" s="85" t="e">
        <f aca="false">SUM(#REF!/1000*#REF!)</f>
        <v>#REF!</v>
      </c>
      <c r="AU47" s="86" t="e">
        <f aca="false">SUM(AT47*0.5)</f>
        <v>#REF!</v>
      </c>
      <c r="AV47" s="79" t="n">
        <v>0.84</v>
      </c>
      <c r="AW47" s="80"/>
      <c r="AX47" s="80"/>
      <c r="AY47" s="96" t="e">
        <f aca="false">SUM(#REF!/#REF!*'[2]Dental &amp; Other Rates'!$B$42/12)</f>
        <v>#REF!</v>
      </c>
      <c r="AZ47" s="80"/>
      <c r="BA47" s="90" t="n">
        <f aca="false">'[2]Citigroup Rate Chart'!Y47</f>
        <v>682.3</v>
      </c>
      <c r="BB47" s="91" t="n">
        <f aca="false">'[2]Citigroup Rate Chart'!Z47</f>
        <v>692.44</v>
      </c>
      <c r="BC47" s="91" t="n">
        <f aca="false">'[2]Citigroup Rate Chart'!AA47</f>
        <v>8309.28</v>
      </c>
      <c r="BD47" s="91" t="n">
        <f aca="false">SUM(BC47-AD47)</f>
        <v>3869.76</v>
      </c>
      <c r="BE47" s="76"/>
      <c r="BF47" s="85" t="n">
        <v>362</v>
      </c>
      <c r="BG47" s="98" t="n">
        <v>253</v>
      </c>
      <c r="BH47" s="98" t="n">
        <v>259</v>
      </c>
      <c r="BI47" s="98" t="n">
        <v>320</v>
      </c>
      <c r="BJ47" s="79" t="n">
        <v>343</v>
      </c>
      <c r="BK47" s="80"/>
      <c r="BL47" s="129" t="n">
        <v>53</v>
      </c>
      <c r="BM47" s="103" t="n">
        <v>18</v>
      </c>
      <c r="BN47" s="80"/>
      <c r="BO47" s="100" t="n">
        <v>14.6</v>
      </c>
      <c r="BP47" s="80"/>
      <c r="BQ47" s="129" t="n">
        <v>13.5</v>
      </c>
      <c r="BR47" s="103" t="n">
        <v>13.5</v>
      </c>
      <c r="BS47" s="80"/>
      <c r="BT47" s="85" t="e">
        <f aca="false">SUM((#REF!*7)/1000*#REF!)</f>
        <v>#REF!</v>
      </c>
      <c r="BU47" s="86" t="e">
        <f aca="false">SUM(BT47*0.5)</f>
        <v>#REF!</v>
      </c>
      <c r="BV47" s="79" t="n">
        <v>0.84</v>
      </c>
      <c r="BW47" s="80"/>
      <c r="BX47" s="80"/>
      <c r="BY47" s="96" t="e">
        <f aca="false">SUM(#REF!/#REF!*'[2]Dental &amp; Other Rates'!$B$42/12)</f>
        <v>#REF!</v>
      </c>
      <c r="BZ47" s="80"/>
      <c r="CA47" s="90" t="n">
        <f aca="false">'[2]Citigroup Rate Max AD&amp;D Life'!Y47</f>
        <v>783.1</v>
      </c>
      <c r="CB47" s="91" t="n">
        <f aca="false">'[2]Citigroup Rate Max AD&amp;D Life'!Z47</f>
        <v>836.44</v>
      </c>
      <c r="CC47" s="97" t="n">
        <f aca="false">SUM(BD47/A47)</f>
        <v>0.0128992</v>
      </c>
    </row>
    <row r="48" customFormat="false" ht="14.25" hidden="false" customHeight="false" outlineLevel="0" collapsed="false">
      <c r="A48" s="12" t="n">
        <v>500000</v>
      </c>
      <c r="B48" s="24" t="s">
        <v>80</v>
      </c>
      <c r="C48" s="76"/>
      <c r="D48" s="111" t="n">
        <v>486.43</v>
      </c>
      <c r="E48" s="112" t="n">
        <v>494.71</v>
      </c>
      <c r="F48" s="112" t="n">
        <v>453.4</v>
      </c>
      <c r="G48" s="113" t="n">
        <v>271.05</v>
      </c>
      <c r="H48" s="80"/>
      <c r="I48" s="133" t="n">
        <v>76.07</v>
      </c>
      <c r="J48" s="80"/>
      <c r="K48" s="108" t="n">
        <v>22.62</v>
      </c>
      <c r="L48" s="80"/>
      <c r="M48" s="131" t="e">
        <f aca="false">SUM(#REF!/#REF!*'[2]Enron Rates'!$B$16)</f>
        <v>#REF!</v>
      </c>
      <c r="N48" s="132" t="e">
        <f aca="false">SUM(#REF!/#REF!*'[2]Enron Rates'!$B$17)</f>
        <v>#REF!</v>
      </c>
      <c r="O48" s="80"/>
      <c r="P48" s="111" t="e">
        <f aca="false">SUM(#REF!/1000*#REF!)</f>
        <v>#REF!</v>
      </c>
      <c r="Q48" s="134" t="e">
        <f aca="false">SUM(P48*0.5)</f>
        <v>#REF!</v>
      </c>
      <c r="R48" s="113" t="n">
        <v>0.42</v>
      </c>
      <c r="S48" s="80"/>
      <c r="T48" s="80"/>
      <c r="U48" s="135" t="n">
        <v>7.82</v>
      </c>
      <c r="V48" s="136" t="n">
        <v>13.56</v>
      </c>
      <c r="W48" s="136" t="n">
        <v>27.62</v>
      </c>
      <c r="X48" s="137" t="n">
        <v>37.02</v>
      </c>
      <c r="Y48" s="80"/>
      <c r="Z48" s="80"/>
      <c r="AA48" s="109" t="n">
        <f aca="false">'[2]Enron Summary'!AA48</f>
        <v>-440.66</v>
      </c>
      <c r="AB48" s="110" t="n">
        <f aca="false">'[2]Enron Summary'!AB48</f>
        <v>222.36</v>
      </c>
      <c r="AC48" s="110" t="n">
        <f aca="false">'[2]Enron Summary'!AC48</f>
        <v>255.68</v>
      </c>
      <c r="AD48" s="110" t="n">
        <f aca="false">'[2]Comparison '!H49</f>
        <v>6173.92</v>
      </c>
      <c r="AE48" s="76"/>
      <c r="AF48" s="111" t="n">
        <v>378</v>
      </c>
      <c r="AG48" s="112" t="n">
        <v>265</v>
      </c>
      <c r="AH48" s="112" t="n">
        <v>270</v>
      </c>
      <c r="AI48" s="112" t="n">
        <v>335</v>
      </c>
      <c r="AJ48" s="113" t="n">
        <v>359</v>
      </c>
      <c r="AK48" s="80"/>
      <c r="AL48" s="133" t="n">
        <v>53</v>
      </c>
      <c r="AM48" s="138" t="n">
        <v>18</v>
      </c>
      <c r="AN48" s="80"/>
      <c r="AO48" s="108" t="n">
        <v>14.6</v>
      </c>
      <c r="AP48" s="80"/>
      <c r="AQ48" s="131" t="e">
        <f aca="false">SUM(#REF!/#REF!*'[2]Dental &amp; Other Rates'!$B$27)</f>
        <v>#REF!</v>
      </c>
      <c r="AR48" s="139" t="e">
        <f aca="false">SUM(#REF!/#REF!*'[2]Dental &amp; Other Rates'!$B$28)</f>
        <v>#REF!</v>
      </c>
      <c r="AS48" s="80"/>
      <c r="AT48" s="111" t="e">
        <f aca="false">SUM(#REF!/1000*#REF!)</f>
        <v>#REF!</v>
      </c>
      <c r="AU48" s="134" t="e">
        <f aca="false">SUM(AT48*0.5)</f>
        <v>#REF!</v>
      </c>
      <c r="AV48" s="113" t="n">
        <v>0.84</v>
      </c>
      <c r="AW48" s="80"/>
      <c r="AX48" s="80"/>
      <c r="AY48" s="140" t="e">
        <f aca="false">SUM(#REF!/#REF!*'[2]Dental &amp; Other Rates'!$B$42/12)</f>
        <v>#REF!</v>
      </c>
      <c r="AZ48" s="80"/>
      <c r="BA48" s="109" t="n">
        <f aca="false">'[2]Citigroup Rate Chart'!Y48</f>
        <v>866.766666666667</v>
      </c>
      <c r="BB48" s="110" t="n">
        <f aca="false">'[2]Citigroup Rate Chart'!Z48</f>
        <v>883.106666666667</v>
      </c>
      <c r="BC48" s="110" t="n">
        <f aca="false">'[2]Citigroup Rate Chart'!AA48</f>
        <v>10597.28</v>
      </c>
      <c r="BD48" s="110" t="n">
        <f aca="false">SUM(BC48-AD48)</f>
        <v>4423.36</v>
      </c>
      <c r="BE48" s="76"/>
      <c r="BF48" s="111" t="n">
        <v>378</v>
      </c>
      <c r="BG48" s="112" t="n">
        <v>265</v>
      </c>
      <c r="BH48" s="112" t="n">
        <v>270</v>
      </c>
      <c r="BI48" s="112" t="n">
        <v>335</v>
      </c>
      <c r="BJ48" s="113" t="n">
        <v>359</v>
      </c>
      <c r="BK48" s="80"/>
      <c r="BL48" s="133" t="n">
        <v>53</v>
      </c>
      <c r="BM48" s="138" t="n">
        <v>18</v>
      </c>
      <c r="BN48" s="80"/>
      <c r="BO48" s="108" t="n">
        <v>14.6</v>
      </c>
      <c r="BP48" s="80"/>
      <c r="BQ48" s="133" t="n">
        <v>13.5</v>
      </c>
      <c r="BR48" s="138" t="n">
        <v>13.5</v>
      </c>
      <c r="BS48" s="80"/>
      <c r="BT48" s="141" t="e">
        <f aca="false">SUM((#REF!*7)/1000*#REF!)</f>
        <v>#REF!</v>
      </c>
      <c r="BU48" s="134" t="e">
        <f aca="false">SUM(BT48*0.5)</f>
        <v>#REF!</v>
      </c>
      <c r="BV48" s="113" t="n">
        <v>0.84</v>
      </c>
      <c r="BW48" s="80"/>
      <c r="BX48" s="80"/>
      <c r="BY48" s="140" t="e">
        <f aca="false">SUM(#REF!/#REF!*'[2]Dental &amp; Other Rates'!$B$42/12)</f>
        <v>#REF!</v>
      </c>
      <c r="BZ48" s="80"/>
      <c r="CA48" s="109" t="n">
        <f aca="false">'[2]Citigroup Rate Max AD&amp;D Life'!Y48</f>
        <v>1025.76666666667</v>
      </c>
      <c r="CB48" s="110" t="n">
        <f aca="false">'[2]Citigroup Rate Max AD&amp;D Life'!Z48</f>
        <v>1114.10666666667</v>
      </c>
      <c r="CC48" s="97" t="n">
        <f aca="false">SUM(BD48/A48)</f>
        <v>0.00884672</v>
      </c>
    </row>
    <row r="49" customFormat="false" ht="13.5" hidden="false" customHeight="false" outlineLevel="0" collapsed="false">
      <c r="B49" s="142"/>
      <c r="AA49" s="143" t="n">
        <f aca="false">'[2]Enron Summary'!AA49</f>
        <v>0</v>
      </c>
      <c r="AB49" s="143" t="n">
        <f aca="false">'[2]Enron Summary'!AB49</f>
        <v>0</v>
      </c>
      <c r="AC49" s="143" t="n">
        <f aca="false">'[2]Enron Summary'!AC49</f>
        <v>0</v>
      </c>
      <c r="AD49" s="144"/>
      <c r="BA49" s="0" t="n">
        <f aca="false">'[2]Citigroup Rate Chart'!Y49</f>
        <v>0</v>
      </c>
      <c r="BB49" s="0" t="n">
        <f aca="false">'[2]Citigroup Rate Chart'!Z49</f>
        <v>0</v>
      </c>
      <c r="BC49" s="145"/>
      <c r="BD49" s="145"/>
      <c r="CA49" s="0" t="n">
        <f aca="false">'[2]Citigroup Rate Max AD&amp;D Life'!Y49</f>
        <v>0</v>
      </c>
      <c r="CB49" s="0" t="n">
        <f aca="false">'[2]Citigroup Rate Max AD&amp;D Life'!Z49</f>
        <v>0</v>
      </c>
      <c r="CC49" s="146"/>
    </row>
  </sheetData>
  <mergeCells count="25">
    <mergeCell ref="B1:CC1"/>
    <mergeCell ref="AD2:AD5"/>
    <mergeCell ref="BC2:BC5"/>
    <mergeCell ref="BD2:BD5"/>
    <mergeCell ref="CC2:CC5"/>
    <mergeCell ref="D4:G4"/>
    <mergeCell ref="AF4:AJ4"/>
    <mergeCell ref="AL4:AM4"/>
    <mergeCell ref="BF4:BJ4"/>
    <mergeCell ref="BL4:BM4"/>
    <mergeCell ref="D16:G16"/>
    <mergeCell ref="AF16:AJ16"/>
    <mergeCell ref="AL16:AM16"/>
    <mergeCell ref="BF16:BJ16"/>
    <mergeCell ref="BL16:BM16"/>
    <mergeCell ref="D27:G27"/>
    <mergeCell ref="AF27:AJ27"/>
    <mergeCell ref="AL27:AM27"/>
    <mergeCell ref="BF27:BJ27"/>
    <mergeCell ref="BL27:BM27"/>
    <mergeCell ref="D38:G38"/>
    <mergeCell ref="AF38:AJ38"/>
    <mergeCell ref="AL38:AM38"/>
    <mergeCell ref="BF38:BJ38"/>
    <mergeCell ref="BL38:BM38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77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&amp;C&amp;"Arial,Bold"&amp;18BENEFIT PROJECTION COMPARISON</oddHeader>
    <oddFooter>&amp;L&amp;F, &amp;A
&amp;D, &amp;T&amp;RPage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N5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H7" activeCellId="0" sqref="H7:H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false" hidden="true" outlineLevel="0" max="4" min="2" style="0" width="9.06"/>
    <col collapsed="false" customWidth="true" hidden="true" outlineLevel="0" max="5" min="5" style="0" width="8.85"/>
    <col collapsed="false" customWidth="true" hidden="true" outlineLevel="0" max="6" min="6" style="0" width="8.99"/>
    <col collapsed="false" customWidth="true" hidden="true" outlineLevel="0" max="7" min="7" style="0" width="9.28"/>
    <col collapsed="false" customWidth="true" hidden="false" outlineLevel="0" max="8" min="8" style="0" width="9.28"/>
    <col collapsed="false" customWidth="true" hidden="false" outlineLevel="0" max="9" min="9" style="0" width="11.28"/>
    <col collapsed="false" customWidth="true" hidden="false" outlineLevel="0" max="10" min="10" style="0" width="9.28"/>
    <col collapsed="false" customWidth="true" hidden="false" outlineLevel="0" max="11" min="11" style="0" width="24.41"/>
    <col collapsed="false" customWidth="false" hidden="true" outlineLevel="0" max="33" min="12" style="0" width="9.06"/>
    <col collapsed="false" customWidth="true" hidden="true" outlineLevel="0" max="34" min="34" style="0" width="14.14"/>
    <col collapsed="false" customWidth="true" hidden="true" outlineLevel="0" max="35" min="35" style="0" width="12.99"/>
    <col collapsed="false" customWidth="true" hidden="false" outlineLevel="0" max="36" min="36" style="0" width="15.13"/>
    <col collapsed="false" customWidth="true" hidden="false" outlineLevel="0" max="37" min="37" style="0" width="13.99"/>
    <col collapsed="false" customWidth="true" hidden="false" outlineLevel="0" max="39" min="39" style="0" width="24.41"/>
    <col collapsed="false" customWidth="false" hidden="true" outlineLevel="0" max="61" min="40" style="0" width="9.06"/>
    <col collapsed="false" customWidth="true" hidden="true" outlineLevel="0" max="62" min="62" style="0" width="14.14"/>
    <col collapsed="false" customWidth="true" hidden="true" outlineLevel="0" max="63" min="63" style="0" width="12.99"/>
    <col collapsed="false" customWidth="true" hidden="false" outlineLevel="0" max="64" min="64" style="0" width="15.13"/>
    <col collapsed="false" customWidth="true" hidden="false" outlineLevel="0" max="65" min="65" style="0" width="13.99"/>
  </cols>
  <sheetData>
    <row r="1" customFormat="false" ht="37.5" hidden="false" customHeight="true" outlineLevel="0" collapsed="false">
      <c r="A1" s="23" t="s">
        <v>91</v>
      </c>
      <c r="B1" s="23"/>
      <c r="C1" s="23"/>
      <c r="D1" s="23"/>
      <c r="E1" s="23"/>
      <c r="F1" s="23"/>
      <c r="G1" s="23"/>
      <c r="H1" s="23"/>
      <c r="I1" s="23"/>
      <c r="J1" s="22"/>
      <c r="K1" s="23" t="s">
        <v>92</v>
      </c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2"/>
      <c r="AM1" s="23" t="s">
        <v>93</v>
      </c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</row>
    <row r="2" customFormat="false" ht="14.25" hidden="false" customHeight="true" outlineLevel="0" collapsed="false">
      <c r="A2" s="24"/>
      <c r="B2" s="25"/>
      <c r="C2" s="31"/>
      <c r="D2" s="31"/>
      <c r="E2" s="149" t="s">
        <v>94</v>
      </c>
      <c r="F2" s="149"/>
      <c r="G2" s="149"/>
      <c r="H2" s="149"/>
      <c r="I2" s="149"/>
      <c r="K2" s="24"/>
      <c r="L2" s="25"/>
      <c r="M2" s="150" t="s">
        <v>95</v>
      </c>
      <c r="N2" s="150"/>
      <c r="O2" s="150"/>
      <c r="P2" s="150"/>
      <c r="Q2" s="150"/>
      <c r="R2" s="28"/>
      <c r="S2" s="151" t="s">
        <v>96</v>
      </c>
      <c r="T2" s="151"/>
      <c r="U2" s="28"/>
      <c r="V2" s="150" t="s">
        <v>97</v>
      </c>
      <c r="W2" s="28"/>
      <c r="X2" s="151" t="s">
        <v>98</v>
      </c>
      <c r="Y2" s="151"/>
      <c r="Z2" s="28"/>
      <c r="AA2" s="150" t="s">
        <v>99</v>
      </c>
      <c r="AB2" s="150"/>
      <c r="AC2" s="150"/>
      <c r="AD2" s="28"/>
      <c r="AE2" s="28"/>
      <c r="AF2" s="152" t="s">
        <v>100</v>
      </c>
      <c r="AG2" s="31"/>
      <c r="AH2" s="153" t="s">
        <v>94</v>
      </c>
      <c r="AI2" s="153"/>
      <c r="AJ2" s="153"/>
      <c r="AK2" s="153"/>
      <c r="AM2" s="24"/>
      <c r="AN2" s="25"/>
      <c r="AO2" s="150" t="s">
        <v>95</v>
      </c>
      <c r="AP2" s="150"/>
      <c r="AQ2" s="150"/>
      <c r="AR2" s="150"/>
      <c r="AS2" s="150"/>
      <c r="AT2" s="28"/>
      <c r="AU2" s="151" t="s">
        <v>96</v>
      </c>
      <c r="AV2" s="151"/>
      <c r="AW2" s="28"/>
      <c r="AX2" s="150" t="s">
        <v>97</v>
      </c>
      <c r="AY2" s="28"/>
      <c r="AZ2" s="151" t="s">
        <v>98</v>
      </c>
      <c r="BA2" s="151"/>
      <c r="BB2" s="28"/>
      <c r="BC2" s="150" t="s">
        <v>99</v>
      </c>
      <c r="BD2" s="150"/>
      <c r="BE2" s="150"/>
      <c r="BF2" s="28"/>
      <c r="BG2" s="28"/>
      <c r="BH2" s="152" t="s">
        <v>100</v>
      </c>
      <c r="BI2" s="31"/>
      <c r="BJ2" s="153" t="s">
        <v>101</v>
      </c>
      <c r="BK2" s="153"/>
      <c r="BL2" s="153"/>
      <c r="BM2" s="153"/>
    </row>
    <row r="3" customFormat="false" ht="90.75" hidden="false" customHeight="false" outlineLevel="0" collapsed="false">
      <c r="A3" s="37" t="s">
        <v>29</v>
      </c>
      <c r="B3" s="38"/>
      <c r="C3" s="42"/>
      <c r="D3" s="42"/>
      <c r="E3" s="44" t="s">
        <v>42</v>
      </c>
      <c r="F3" s="44" t="s">
        <v>43</v>
      </c>
      <c r="G3" s="44" t="s">
        <v>44</v>
      </c>
      <c r="H3" s="44" t="s">
        <v>102</v>
      </c>
      <c r="I3" s="154" t="s">
        <v>103</v>
      </c>
      <c r="J3" s="22"/>
      <c r="K3" s="37" t="s">
        <v>29</v>
      </c>
      <c r="L3" s="38"/>
      <c r="M3" s="39" t="s">
        <v>45</v>
      </c>
      <c r="N3" s="40" t="s">
        <v>46</v>
      </c>
      <c r="O3" s="40" t="s">
        <v>47</v>
      </c>
      <c r="P3" s="40" t="s">
        <v>48</v>
      </c>
      <c r="Q3" s="41" t="s">
        <v>49</v>
      </c>
      <c r="R3" s="42"/>
      <c r="S3" s="42" t="s">
        <v>50</v>
      </c>
      <c r="T3" s="42" t="s">
        <v>51</v>
      </c>
      <c r="U3" s="42"/>
      <c r="V3" s="43" t="s">
        <v>52</v>
      </c>
      <c r="W3" s="42"/>
      <c r="X3" s="42" t="s">
        <v>53</v>
      </c>
      <c r="Y3" s="42" t="s">
        <v>53</v>
      </c>
      <c r="Z3" s="42"/>
      <c r="AA3" s="39" t="s">
        <v>37</v>
      </c>
      <c r="AB3" s="40" t="s">
        <v>38</v>
      </c>
      <c r="AC3" s="41" t="s">
        <v>39</v>
      </c>
      <c r="AD3" s="42"/>
      <c r="AE3" s="42"/>
      <c r="AF3" s="42" t="s">
        <v>54</v>
      </c>
      <c r="AG3" s="42"/>
      <c r="AH3" s="44" t="s">
        <v>55</v>
      </c>
      <c r="AI3" s="44" t="s">
        <v>56</v>
      </c>
      <c r="AJ3" s="44" t="s">
        <v>102</v>
      </c>
      <c r="AK3" s="44" t="s">
        <v>103</v>
      </c>
      <c r="AM3" s="37" t="s">
        <v>29</v>
      </c>
      <c r="AN3" s="38"/>
      <c r="AO3" s="39" t="s">
        <v>45</v>
      </c>
      <c r="AP3" s="40" t="s">
        <v>46</v>
      </c>
      <c r="AQ3" s="40" t="s">
        <v>47</v>
      </c>
      <c r="AR3" s="40" t="s">
        <v>48</v>
      </c>
      <c r="AS3" s="41" t="s">
        <v>49</v>
      </c>
      <c r="AT3" s="42"/>
      <c r="AU3" s="42" t="s">
        <v>50</v>
      </c>
      <c r="AV3" s="42" t="s">
        <v>51</v>
      </c>
      <c r="AW3" s="42"/>
      <c r="AX3" s="43" t="s">
        <v>52</v>
      </c>
      <c r="AY3" s="42"/>
      <c r="AZ3" s="42" t="s">
        <v>53</v>
      </c>
      <c r="BA3" s="42" t="s">
        <v>53</v>
      </c>
      <c r="BB3" s="42"/>
      <c r="BC3" s="39" t="s">
        <v>37</v>
      </c>
      <c r="BD3" s="40" t="s">
        <v>38</v>
      </c>
      <c r="BE3" s="41" t="s">
        <v>39</v>
      </c>
      <c r="BF3" s="42"/>
      <c r="BG3" s="42"/>
      <c r="BH3" s="42" t="s">
        <v>54</v>
      </c>
      <c r="BI3" s="42"/>
      <c r="BJ3" s="44" t="s">
        <v>55</v>
      </c>
      <c r="BK3" s="44" t="s">
        <v>56</v>
      </c>
      <c r="BL3" s="44" t="s">
        <v>102</v>
      </c>
      <c r="BM3" s="44" t="s">
        <v>103</v>
      </c>
    </row>
    <row r="4" customFormat="false" ht="27" hidden="false" customHeight="true" outlineLevel="0" collapsed="false">
      <c r="A4" s="45" t="s">
        <v>57</v>
      </c>
      <c r="B4" s="46"/>
      <c r="C4" s="48"/>
      <c r="D4" s="48"/>
      <c r="E4" s="56"/>
      <c r="F4" s="56"/>
      <c r="G4" s="56"/>
      <c r="H4" s="155" t="s">
        <v>104</v>
      </c>
      <c r="I4" s="56"/>
      <c r="J4" s="22"/>
      <c r="K4" s="45" t="s">
        <v>57</v>
      </c>
      <c r="L4" s="46"/>
      <c r="M4" s="47" t="s">
        <v>58</v>
      </c>
      <c r="N4" s="47"/>
      <c r="O4" s="47"/>
      <c r="P4" s="47"/>
      <c r="Q4" s="47"/>
      <c r="R4" s="48"/>
      <c r="S4" s="57" t="s">
        <v>57</v>
      </c>
      <c r="T4" s="57"/>
      <c r="U4" s="48"/>
      <c r="V4" s="47" t="s">
        <v>67</v>
      </c>
      <c r="W4" s="48"/>
      <c r="X4" s="50" t="s">
        <v>57</v>
      </c>
      <c r="Y4" s="51" t="s">
        <v>59</v>
      </c>
      <c r="Z4" s="48"/>
      <c r="AA4" s="52" t="s">
        <v>60</v>
      </c>
      <c r="AB4" s="53" t="s">
        <v>61</v>
      </c>
      <c r="AC4" s="54" t="s">
        <v>62</v>
      </c>
      <c r="AD4" s="48"/>
      <c r="AE4" s="48"/>
      <c r="AF4" s="55" t="s">
        <v>68</v>
      </c>
      <c r="AG4" s="48"/>
      <c r="AH4" s="56"/>
      <c r="AI4" s="56"/>
      <c r="AJ4" s="155" t="s">
        <v>105</v>
      </c>
      <c r="AK4" s="56"/>
      <c r="AM4" s="45" t="s">
        <v>57</v>
      </c>
      <c r="AN4" s="46"/>
      <c r="AO4" s="47" t="s">
        <v>58</v>
      </c>
      <c r="AP4" s="47"/>
      <c r="AQ4" s="47"/>
      <c r="AR4" s="47"/>
      <c r="AS4" s="47"/>
      <c r="AT4" s="48"/>
      <c r="AU4" s="57" t="s">
        <v>57</v>
      </c>
      <c r="AV4" s="57"/>
      <c r="AW4" s="48"/>
      <c r="AX4" s="47" t="s">
        <v>67</v>
      </c>
      <c r="AY4" s="48"/>
      <c r="AZ4" s="50" t="s">
        <v>57</v>
      </c>
      <c r="BA4" s="51" t="s">
        <v>59</v>
      </c>
      <c r="BB4" s="48"/>
      <c r="BC4" s="52" t="s">
        <v>60</v>
      </c>
      <c r="BD4" s="53" t="s">
        <v>61</v>
      </c>
      <c r="BE4" s="54" t="s">
        <v>62</v>
      </c>
      <c r="BF4" s="48"/>
      <c r="BG4" s="48"/>
      <c r="BH4" s="55" t="s">
        <v>68</v>
      </c>
      <c r="BI4" s="48"/>
      <c r="BJ4" s="56"/>
      <c r="BK4" s="56"/>
      <c r="BL4" s="155" t="s">
        <v>105</v>
      </c>
      <c r="BM4" s="56"/>
    </row>
    <row r="5" customFormat="false" ht="14.25" hidden="false" customHeight="false" outlineLevel="0" collapsed="false">
      <c r="A5" s="24"/>
      <c r="B5" s="25"/>
      <c r="C5" s="28"/>
      <c r="D5" s="28"/>
      <c r="E5" s="156"/>
      <c r="F5" s="157"/>
      <c r="G5" s="157"/>
      <c r="H5" s="158"/>
      <c r="I5" s="159"/>
      <c r="K5" s="24"/>
      <c r="L5" s="25"/>
      <c r="M5" s="26"/>
      <c r="N5" s="25"/>
      <c r="O5" s="25"/>
      <c r="P5" s="25"/>
      <c r="Q5" s="27"/>
      <c r="R5" s="28"/>
      <c r="S5" s="160"/>
      <c r="T5" s="161"/>
      <c r="U5" s="162"/>
      <c r="V5" s="29"/>
      <c r="W5" s="28"/>
      <c r="X5" s="163" t="n">
        <v>10000</v>
      </c>
      <c r="Y5" s="164"/>
      <c r="Z5" s="28"/>
      <c r="AA5" s="165" t="n">
        <v>0.05</v>
      </c>
      <c r="AB5" s="166" t="n">
        <v>0.05</v>
      </c>
      <c r="AC5" s="167"/>
      <c r="AD5" s="162"/>
      <c r="AE5" s="28"/>
      <c r="AF5" s="168" t="n">
        <v>1000</v>
      </c>
      <c r="AG5" s="28"/>
      <c r="AH5" s="169"/>
      <c r="AI5" s="169"/>
      <c r="AJ5" s="169"/>
      <c r="AK5" s="169"/>
      <c r="AM5" s="24"/>
      <c r="AN5" s="25"/>
      <c r="AO5" s="26"/>
      <c r="AP5" s="25"/>
      <c r="AQ5" s="25"/>
      <c r="AR5" s="25"/>
      <c r="AS5" s="27"/>
      <c r="AT5" s="28"/>
      <c r="AU5" s="160"/>
      <c r="AV5" s="161"/>
      <c r="AW5" s="162"/>
      <c r="AX5" s="29"/>
      <c r="AY5" s="28"/>
      <c r="AZ5" s="163" t="n">
        <v>10000</v>
      </c>
      <c r="BA5" s="164"/>
      <c r="BB5" s="28"/>
      <c r="BC5" s="165" t="n">
        <v>0.05</v>
      </c>
      <c r="BD5" s="166" t="n">
        <v>0.05</v>
      </c>
      <c r="BE5" s="167"/>
      <c r="BF5" s="162"/>
      <c r="BG5" s="28"/>
      <c r="BH5" s="168" t="n">
        <v>1000</v>
      </c>
      <c r="BI5" s="28"/>
      <c r="BJ5" s="170"/>
      <c r="BK5" s="170"/>
      <c r="BL5" s="170"/>
      <c r="BM5" s="170"/>
    </row>
    <row r="6" customFormat="false" ht="27" hidden="false" customHeight="true" outlineLevel="0" collapsed="false">
      <c r="A6" s="58" t="s">
        <v>69</v>
      </c>
      <c r="B6" s="25"/>
      <c r="C6" s="28"/>
      <c r="D6" s="28"/>
      <c r="E6" s="71" t="s">
        <v>70</v>
      </c>
      <c r="F6" s="72" t="s">
        <v>70</v>
      </c>
      <c r="G6" s="72" t="s">
        <v>70</v>
      </c>
      <c r="H6" s="171"/>
      <c r="I6" s="172"/>
      <c r="K6" s="58" t="s">
        <v>69</v>
      </c>
      <c r="L6" s="25"/>
      <c r="M6" s="73" t="n">
        <v>1</v>
      </c>
      <c r="N6" s="68" t="n">
        <v>2</v>
      </c>
      <c r="O6" s="68" t="n">
        <v>3</v>
      </c>
      <c r="P6" s="68" t="n">
        <v>4</v>
      </c>
      <c r="Q6" s="69" t="n">
        <v>5</v>
      </c>
      <c r="R6" s="28"/>
      <c r="S6" s="62" t="n">
        <v>6</v>
      </c>
      <c r="T6" s="74" t="n">
        <v>7</v>
      </c>
      <c r="U6" s="63"/>
      <c r="V6" s="64" t="n">
        <v>8</v>
      </c>
      <c r="W6" s="28"/>
      <c r="X6" s="65" t="n">
        <v>9</v>
      </c>
      <c r="Y6" s="66" t="n">
        <v>10</v>
      </c>
      <c r="Z6" s="28"/>
      <c r="AA6" s="67" t="n">
        <v>11</v>
      </c>
      <c r="AB6" s="68" t="n">
        <v>12</v>
      </c>
      <c r="AC6" s="69" t="n">
        <v>13</v>
      </c>
      <c r="AD6" s="63"/>
      <c r="AE6" s="28"/>
      <c r="AF6" s="62" t="n">
        <v>14</v>
      </c>
      <c r="AG6" s="28"/>
      <c r="AH6" s="75" t="str">
        <f aca="false">'[2]Citigroup Rate Chart'!Y5</f>
        <v>Monthly</v>
      </c>
      <c r="AI6" s="75" t="str">
        <f aca="false">'[2]Citigroup Rate Chart'!Z5</f>
        <v>Monthly</v>
      </c>
      <c r="AJ6" s="173"/>
      <c r="AK6" s="173"/>
      <c r="AM6" s="58" t="s">
        <v>69</v>
      </c>
      <c r="AN6" s="25"/>
      <c r="AO6" s="73" t="n">
        <v>1</v>
      </c>
      <c r="AP6" s="68" t="n">
        <v>2</v>
      </c>
      <c r="AQ6" s="68" t="n">
        <v>3</v>
      </c>
      <c r="AR6" s="68" t="n">
        <v>4</v>
      </c>
      <c r="AS6" s="69" t="n">
        <v>5</v>
      </c>
      <c r="AT6" s="28"/>
      <c r="AU6" s="62" t="n">
        <v>6</v>
      </c>
      <c r="AV6" s="74" t="n">
        <v>7</v>
      </c>
      <c r="AW6" s="63"/>
      <c r="AX6" s="64" t="n">
        <v>8</v>
      </c>
      <c r="AY6" s="28"/>
      <c r="AZ6" s="65" t="n">
        <v>9</v>
      </c>
      <c r="BA6" s="66" t="n">
        <v>10</v>
      </c>
      <c r="BB6" s="28"/>
      <c r="BC6" s="67" t="n">
        <v>11</v>
      </c>
      <c r="BD6" s="68" t="n">
        <v>12</v>
      </c>
      <c r="BE6" s="69" t="n">
        <v>13</v>
      </c>
      <c r="BF6" s="63"/>
      <c r="BG6" s="28"/>
      <c r="BH6" s="62" t="n">
        <v>14</v>
      </c>
      <c r="BI6" s="28"/>
      <c r="BJ6" s="75" t="str">
        <f aca="false">'[2]Citigroup Rate Max AD&amp;D Life'!Y5</f>
        <v>Monthly</v>
      </c>
      <c r="BK6" s="75" t="str">
        <f aca="false">'[2]Citigroup Rate Max AD&amp;D Life'!Z5</f>
        <v>Monthly</v>
      </c>
      <c r="BL6" s="174"/>
      <c r="BM6" s="174"/>
    </row>
    <row r="7" customFormat="false" ht="14.25" hidden="false" customHeight="false" outlineLevel="0" collapsed="false">
      <c r="A7" s="24" t="s">
        <v>71</v>
      </c>
      <c r="B7" s="76"/>
      <c r="C7" s="80"/>
      <c r="D7" s="80"/>
      <c r="E7" s="90" t="n">
        <f aca="false">'[2]Enron Rate Chart'!AA6</f>
        <v>-328.58</v>
      </c>
      <c r="F7" s="91" t="n">
        <f aca="false">'[2]Enron Rate Chart'!AB6</f>
        <v>-65.944</v>
      </c>
      <c r="G7" s="91" t="n">
        <f aca="false">'[2]Enron Rate Chart'!AC6</f>
        <v>-60.796</v>
      </c>
      <c r="H7" s="91" t="n">
        <f aca="false">'[2]Enron Rate Chart'!AD6</f>
        <v>-729.552</v>
      </c>
      <c r="I7" s="175" t="n">
        <f aca="false">'[2]Enron Rate Chart'!AE6</f>
        <v>-0.030398</v>
      </c>
      <c r="J7" s="143"/>
      <c r="K7" s="24" t="s">
        <v>71</v>
      </c>
      <c r="L7" s="76"/>
      <c r="M7" s="77" t="n">
        <v>40</v>
      </c>
      <c r="N7" s="78" t="n">
        <v>30</v>
      </c>
      <c r="O7" s="78" t="n">
        <v>23</v>
      </c>
      <c r="P7" s="78" t="n">
        <v>32</v>
      </c>
      <c r="Q7" s="92" t="n">
        <v>35</v>
      </c>
      <c r="R7" s="80"/>
      <c r="S7" s="81" t="n">
        <v>14</v>
      </c>
      <c r="T7" s="93" t="n">
        <v>6</v>
      </c>
      <c r="U7" s="80"/>
      <c r="V7" s="82" t="n">
        <v>5.4</v>
      </c>
      <c r="W7" s="80"/>
      <c r="X7" s="94" t="e">
        <f aca="false">SUM(J7/#REF!*'[2]Dental &amp; Other Rates'!$B$27)</f>
        <v>#REF!</v>
      </c>
      <c r="Y7" s="95" t="e">
        <f aca="false">SUM(J7/#REF!*'[2]Dental &amp; Other Rates'!$B$28)</f>
        <v>#REF!</v>
      </c>
      <c r="Z7" s="80"/>
      <c r="AA7" s="85" t="e">
        <f aca="false">SUM(J7/1000*#REF!)</f>
        <v>#REF!</v>
      </c>
      <c r="AB7" s="86" t="e">
        <f aca="false">SUM(AA7*0.5)</f>
        <v>#REF!</v>
      </c>
      <c r="AC7" s="79" t="n">
        <v>0.84</v>
      </c>
      <c r="AD7" s="80"/>
      <c r="AE7" s="80"/>
      <c r="AF7" s="96" t="e">
        <f aca="false">SUM(J7/#REF!*'[2]Dental &amp; Other Rates'!$B$39/12)</f>
        <v>#REF!</v>
      </c>
      <c r="AG7" s="80"/>
      <c r="AH7" s="90" t="n">
        <f aca="false">'[2]Citigroup Rate Chart'!Y6</f>
        <v>68.616</v>
      </c>
      <c r="AI7" s="91" t="n">
        <f aca="false">'[2]Citigroup Rate Chart'!Z6</f>
        <v>70.2</v>
      </c>
      <c r="AJ7" s="91" t="n">
        <f aca="false">'[2]Citigroup Rate Chart'!AA6</f>
        <v>842.4</v>
      </c>
      <c r="AK7" s="175" t="n">
        <f aca="false">'[2]Citigroup Rate Chart'!AB6</f>
        <v>0.0351</v>
      </c>
      <c r="AL7" s="143"/>
      <c r="AM7" s="24" t="s">
        <v>71</v>
      </c>
      <c r="AN7" s="76"/>
      <c r="AO7" s="77" t="n">
        <v>40</v>
      </c>
      <c r="AP7" s="78" t="n">
        <v>30</v>
      </c>
      <c r="AQ7" s="78" t="n">
        <v>23</v>
      </c>
      <c r="AR7" s="78" t="n">
        <v>32</v>
      </c>
      <c r="AS7" s="92" t="n">
        <v>35</v>
      </c>
      <c r="AT7" s="80"/>
      <c r="AU7" s="81" t="n">
        <v>14</v>
      </c>
      <c r="AV7" s="93" t="n">
        <v>6</v>
      </c>
      <c r="AW7" s="80"/>
      <c r="AX7" s="82" t="n">
        <v>5.4</v>
      </c>
      <c r="AY7" s="80"/>
      <c r="AZ7" s="81" t="e">
        <f aca="false">SUM((AL7*10)/#REF!*'[2]Dental &amp; Other Rates'!$B$27)</f>
        <v>#REF!</v>
      </c>
      <c r="BA7" s="93" t="e">
        <f aca="false">SUM((AL7*10*0.6)/#REF!*'[2]Dental &amp; Other Rates'!$B$28)</f>
        <v>#REF!</v>
      </c>
      <c r="BB7" s="80"/>
      <c r="BC7" s="85" t="e">
        <f aca="false">SUM((AL7*7)/1000*#REF!)</f>
        <v>#REF!</v>
      </c>
      <c r="BD7" s="86" t="e">
        <f aca="false">SUM(BC7*0.5)</f>
        <v>#REF!</v>
      </c>
      <c r="BE7" s="79" t="n">
        <v>0.84</v>
      </c>
      <c r="BF7" s="80"/>
      <c r="BG7" s="80"/>
      <c r="BH7" s="96" t="e">
        <f aca="false">SUM(AL7/#REF!*'[2]Dental &amp; Other Rates'!$B$39/12)</f>
        <v>#REF!</v>
      </c>
      <c r="BI7" s="80"/>
      <c r="BJ7" s="90" t="n">
        <f aca="false">'[2]Citigroup Rate Max AD&amp;D Life'!Y6</f>
        <v>77.76</v>
      </c>
      <c r="BK7" s="91" t="n">
        <f aca="false">'[2]Citigroup Rate Max AD&amp;D Life'!Z6</f>
        <v>82.8</v>
      </c>
      <c r="BL7" s="91" t="n">
        <f aca="false">'[2]Citigroup Rate Max AD&amp;D Life'!AA6</f>
        <v>993.6</v>
      </c>
      <c r="BM7" s="175" t="n">
        <f aca="false">'[2]Citigroup Rate Max AD&amp;D Life'!AB6</f>
        <v>0.0414</v>
      </c>
    </row>
    <row r="8" customFormat="false" ht="14.25" hidden="false" customHeight="false" outlineLevel="0" collapsed="false">
      <c r="A8" s="24" t="s">
        <v>72</v>
      </c>
      <c r="B8" s="76"/>
      <c r="C8" s="80"/>
      <c r="D8" s="80"/>
      <c r="E8" s="90" t="n">
        <f aca="false">'[2]Enron Rate Chart'!AA7</f>
        <v>-328.58</v>
      </c>
      <c r="F8" s="91" t="n">
        <f aca="false">'[2]Enron Rate Chart'!AB7</f>
        <v>-65.4183333333333</v>
      </c>
      <c r="G8" s="91" t="n">
        <f aca="false">'[2]Enron Rate Chart'!AC7</f>
        <v>-60.0733333333333</v>
      </c>
      <c r="H8" s="91" t="n">
        <f aca="false">'[2]Enron Rate Chart'!AD7</f>
        <v>-720.88</v>
      </c>
      <c r="I8" s="175" t="n">
        <f aca="false">'[2]Enron Rate Chart'!AE7</f>
        <v>-0.0288352</v>
      </c>
      <c r="J8" s="143"/>
      <c r="K8" s="24" t="s">
        <v>72</v>
      </c>
      <c r="L8" s="76"/>
      <c r="M8" s="85" t="n">
        <v>47</v>
      </c>
      <c r="N8" s="98" t="n">
        <v>36</v>
      </c>
      <c r="O8" s="98" t="n">
        <v>29</v>
      </c>
      <c r="P8" s="98" t="n">
        <v>38</v>
      </c>
      <c r="Q8" s="79" t="n">
        <v>42</v>
      </c>
      <c r="R8" s="80"/>
      <c r="S8" s="99" t="n">
        <v>14</v>
      </c>
      <c r="T8" s="103" t="n">
        <v>6</v>
      </c>
      <c r="U8" s="80"/>
      <c r="V8" s="100" t="n">
        <v>5.4</v>
      </c>
      <c r="W8" s="80"/>
      <c r="X8" s="83" t="e">
        <f aca="false">SUM(J8/#REF!*'[2]Dental &amp; Other Rates'!$B$27)</f>
        <v>#REF!</v>
      </c>
      <c r="Y8" s="104" t="e">
        <f aca="false">SUM(J8/#REF!*'[2]Dental &amp; Other Rates'!$B$28)</f>
        <v>#REF!</v>
      </c>
      <c r="Z8" s="80"/>
      <c r="AA8" s="85" t="e">
        <f aca="false">SUM(J8/1000*#REF!)</f>
        <v>#REF!</v>
      </c>
      <c r="AB8" s="86" t="e">
        <f aca="false">SUM(AA8*0.5)</f>
        <v>#REF!</v>
      </c>
      <c r="AC8" s="79" t="n">
        <v>0.84</v>
      </c>
      <c r="AD8" s="80"/>
      <c r="AE8" s="80"/>
      <c r="AF8" s="96" t="e">
        <f aca="false">SUM(J8/#REF!*'[2]Dental &amp; Other Rates'!$B$39/12)</f>
        <v>#REF!</v>
      </c>
      <c r="AG8" s="80"/>
      <c r="AH8" s="90" t="n">
        <f aca="false">'[2]Citigroup Rate Chart'!Y7</f>
        <v>76</v>
      </c>
      <c r="AI8" s="91" t="n">
        <f aca="false">'[2]Citigroup Rate Chart'!Z7</f>
        <v>77.615</v>
      </c>
      <c r="AJ8" s="91" t="n">
        <f aca="false">'[2]Citigroup Rate Chart'!AA7</f>
        <v>931.38</v>
      </c>
      <c r="AK8" s="175" t="n">
        <f aca="false">'[2]Citigroup Rate Chart'!AB7</f>
        <v>0.0372552</v>
      </c>
      <c r="AL8" s="143"/>
      <c r="AM8" s="24" t="s">
        <v>72</v>
      </c>
      <c r="AN8" s="76"/>
      <c r="AO8" s="85" t="n">
        <v>47</v>
      </c>
      <c r="AP8" s="98" t="n">
        <v>36</v>
      </c>
      <c r="AQ8" s="98" t="n">
        <v>29</v>
      </c>
      <c r="AR8" s="98" t="n">
        <v>38</v>
      </c>
      <c r="AS8" s="79" t="n">
        <v>42</v>
      </c>
      <c r="AT8" s="80"/>
      <c r="AU8" s="99" t="n">
        <v>14</v>
      </c>
      <c r="AV8" s="103" t="n">
        <v>6</v>
      </c>
      <c r="AW8" s="80"/>
      <c r="AX8" s="100" t="n">
        <v>5.4</v>
      </c>
      <c r="AY8" s="80"/>
      <c r="AZ8" s="99" t="e">
        <f aca="false">SUM((AL8*10)/#REF!*'[2]Dental &amp; Other Rates'!$B$27)</f>
        <v>#REF!</v>
      </c>
      <c r="BA8" s="103" t="e">
        <f aca="false">SUM((AL8*10*0.6)/#REF!*'[2]Dental &amp; Other Rates'!$B$28)</f>
        <v>#REF!</v>
      </c>
      <c r="BB8" s="80"/>
      <c r="BC8" s="85" t="e">
        <f aca="false">SUM((AL8*7)/1000*#REF!)</f>
        <v>#REF!</v>
      </c>
      <c r="BD8" s="86" t="e">
        <f aca="false">SUM(BC8*0.5)</f>
        <v>#REF!</v>
      </c>
      <c r="BE8" s="79" t="n">
        <v>0.84</v>
      </c>
      <c r="BF8" s="80"/>
      <c r="BG8" s="80"/>
      <c r="BH8" s="96" t="e">
        <f aca="false">SUM(AL8/#REF!*'[2]Dental &amp; Other Rates'!$B$39/12)</f>
        <v>#REF!</v>
      </c>
      <c r="BI8" s="80"/>
      <c r="BJ8" s="90" t="n">
        <f aca="false">'[2]Citigroup Rate Max AD&amp;D Life'!Y7</f>
        <v>85.525</v>
      </c>
      <c r="BK8" s="91" t="n">
        <f aca="false">'[2]Citigroup Rate Max AD&amp;D Life'!Z7</f>
        <v>90.74</v>
      </c>
      <c r="BL8" s="91" t="n">
        <f aca="false">'[2]Citigroup Rate Max AD&amp;D Life'!AA7</f>
        <v>1088.88</v>
      </c>
      <c r="BM8" s="175" t="n">
        <f aca="false">'[2]Citigroup Rate Max AD&amp;D Life'!AB7</f>
        <v>0.0435552</v>
      </c>
    </row>
    <row r="9" customFormat="false" ht="14.25" hidden="false" customHeight="false" outlineLevel="0" collapsed="false">
      <c r="A9" s="24" t="s">
        <v>73</v>
      </c>
      <c r="B9" s="76"/>
      <c r="C9" s="80"/>
      <c r="D9" s="80"/>
      <c r="E9" s="90" t="n">
        <f aca="false">'[2]Enron Rate Chart'!AA8</f>
        <v>-328.58</v>
      </c>
      <c r="F9" s="91" t="n">
        <f aca="false">'[2]Enron Rate Chart'!AB8</f>
        <v>-57.5333333333333</v>
      </c>
      <c r="G9" s="91" t="n">
        <f aca="false">'[2]Enron Rate Chart'!AC8</f>
        <v>-49.2333333333333</v>
      </c>
      <c r="H9" s="91" t="n">
        <f aca="false">'[2]Enron Rate Chart'!AD8</f>
        <v>-590.8</v>
      </c>
      <c r="I9" s="175" t="n">
        <f aca="false">'[2]Enron Rate Chart'!AE8</f>
        <v>-0.01477</v>
      </c>
      <c r="J9" s="143"/>
      <c r="K9" s="24" t="s">
        <v>73</v>
      </c>
      <c r="L9" s="76"/>
      <c r="M9" s="85" t="n">
        <v>58</v>
      </c>
      <c r="N9" s="98" t="n">
        <v>43</v>
      </c>
      <c r="O9" s="98" t="n">
        <v>37</v>
      </c>
      <c r="P9" s="98" t="n">
        <v>46</v>
      </c>
      <c r="Q9" s="79" t="n">
        <v>51</v>
      </c>
      <c r="R9" s="80"/>
      <c r="S9" s="99" t="n">
        <v>14</v>
      </c>
      <c r="T9" s="103" t="n">
        <v>6</v>
      </c>
      <c r="U9" s="80"/>
      <c r="V9" s="100" t="n">
        <v>5.4</v>
      </c>
      <c r="W9" s="80"/>
      <c r="X9" s="83" t="e">
        <f aca="false">SUM(J9/#REF!*'[2]Dental &amp; Other Rates'!$B$27)</f>
        <v>#REF!</v>
      </c>
      <c r="Y9" s="104" t="e">
        <f aca="false">SUM(J9/#REF!*'[2]Dental &amp; Other Rates'!$B$28)</f>
        <v>#REF!</v>
      </c>
      <c r="Z9" s="80"/>
      <c r="AA9" s="85" t="e">
        <f aca="false">SUM(J9/1000*#REF!)</f>
        <v>#REF!</v>
      </c>
      <c r="AB9" s="86" t="e">
        <f aca="false">SUM(AA9*0.5)</f>
        <v>#REF!</v>
      </c>
      <c r="AC9" s="79" t="n">
        <v>0.84</v>
      </c>
      <c r="AD9" s="80"/>
      <c r="AE9" s="80"/>
      <c r="AF9" s="96" t="e">
        <f aca="false">SUM(J9/#REF!*'[2]Dental &amp; Other Rates'!$B$39/12)</f>
        <v>#REF!</v>
      </c>
      <c r="AG9" s="80"/>
      <c r="AH9" s="90" t="n">
        <f aca="false">'[2]Citigroup Rate Chart'!Y8</f>
        <v>92.76</v>
      </c>
      <c r="AI9" s="91" t="n">
        <f aca="false">'[2]Citigroup Rate Chart'!Z8</f>
        <v>94.84</v>
      </c>
      <c r="AJ9" s="91" t="n">
        <f aca="false">'[2]Citigroup Rate Chart'!AA8</f>
        <v>1138.08</v>
      </c>
      <c r="AK9" s="175" t="n">
        <f aca="false">'[2]Citigroup Rate Chart'!AB8</f>
        <v>0.028452</v>
      </c>
      <c r="AL9" s="143"/>
      <c r="AM9" s="24" t="s">
        <v>73</v>
      </c>
      <c r="AN9" s="76"/>
      <c r="AO9" s="85" t="n">
        <v>58</v>
      </c>
      <c r="AP9" s="98" t="n">
        <v>43</v>
      </c>
      <c r="AQ9" s="98" t="n">
        <v>37</v>
      </c>
      <c r="AR9" s="98" t="n">
        <v>46</v>
      </c>
      <c r="AS9" s="79" t="n">
        <v>51</v>
      </c>
      <c r="AT9" s="80"/>
      <c r="AU9" s="99" t="n">
        <v>14</v>
      </c>
      <c r="AV9" s="103" t="n">
        <v>6</v>
      </c>
      <c r="AW9" s="80"/>
      <c r="AX9" s="100" t="n">
        <v>5.4</v>
      </c>
      <c r="AY9" s="80"/>
      <c r="AZ9" s="99" t="e">
        <f aca="false">SUM((AL9*10)/#REF!*'[2]Dental &amp; Other Rates'!$B$27)</f>
        <v>#REF!</v>
      </c>
      <c r="BA9" s="103" t="e">
        <f aca="false">SUM((AL9*10*0.6)/#REF!*'[2]Dental &amp; Other Rates'!$B$28)</f>
        <v>#REF!</v>
      </c>
      <c r="BB9" s="80"/>
      <c r="BC9" s="85" t="e">
        <f aca="false">SUM((AL9*7)/1000*#REF!)</f>
        <v>#REF!</v>
      </c>
      <c r="BD9" s="86" t="e">
        <f aca="false">SUM(BC9*0.5)</f>
        <v>#REF!</v>
      </c>
      <c r="BE9" s="79" t="n">
        <v>0.84</v>
      </c>
      <c r="BF9" s="80"/>
      <c r="BG9" s="80"/>
      <c r="BH9" s="96" t="e">
        <f aca="false">SUM(AL9/#REF!*'[2]Dental &amp; Other Rates'!$B$39/12)</f>
        <v>#REF!</v>
      </c>
      <c r="BI9" s="80"/>
      <c r="BJ9" s="90" t="n">
        <f aca="false">'[2]Citigroup Rate Max AD&amp;D Life'!Y8</f>
        <v>108</v>
      </c>
      <c r="BK9" s="91" t="n">
        <f aca="false">'[2]Citigroup Rate Max AD&amp;D Life'!Z8</f>
        <v>115.84</v>
      </c>
      <c r="BL9" s="91" t="n">
        <f aca="false">'[2]Citigroup Rate Max AD&amp;D Life'!AA8</f>
        <v>1390.08</v>
      </c>
      <c r="BM9" s="175" t="n">
        <f aca="false">'[2]Citigroup Rate Max AD&amp;D Life'!AB8</f>
        <v>0.034752</v>
      </c>
    </row>
    <row r="10" customFormat="false" ht="14.25" hidden="false" customHeight="false" outlineLevel="0" collapsed="false">
      <c r="A10" s="24" t="s">
        <v>74</v>
      </c>
      <c r="B10" s="76"/>
      <c r="C10" s="80"/>
      <c r="D10" s="80"/>
      <c r="E10" s="90" t="n">
        <f aca="false">'[2]Enron Rate Chart'!AA9</f>
        <v>-328.58</v>
      </c>
      <c r="F10" s="91" t="n">
        <f aca="false">'[2]Enron Rate Chart'!AB9</f>
        <v>-47.02</v>
      </c>
      <c r="G10" s="91" t="n">
        <f aca="false">'[2]Enron Rate Chart'!AC9</f>
        <v>-34.78</v>
      </c>
      <c r="H10" s="91" t="n">
        <f aca="false">'[2]Enron Rate Chart'!AD9</f>
        <v>-417.36</v>
      </c>
      <c r="I10" s="175" t="n">
        <f aca="false">'[2]Enron Rate Chart'!AE9</f>
        <v>-0.006956</v>
      </c>
      <c r="J10" s="143"/>
      <c r="K10" s="24" t="s">
        <v>74</v>
      </c>
      <c r="L10" s="76"/>
      <c r="M10" s="85" t="n">
        <v>70</v>
      </c>
      <c r="N10" s="98" t="n">
        <v>47</v>
      </c>
      <c r="O10" s="98" t="n">
        <v>47</v>
      </c>
      <c r="P10" s="98" t="n">
        <v>57</v>
      </c>
      <c r="Q10" s="79" t="n">
        <v>63</v>
      </c>
      <c r="R10" s="80"/>
      <c r="S10" s="99" t="n">
        <v>14</v>
      </c>
      <c r="T10" s="103" t="n">
        <v>6</v>
      </c>
      <c r="U10" s="80"/>
      <c r="V10" s="100" t="n">
        <v>5.4</v>
      </c>
      <c r="W10" s="80"/>
      <c r="X10" s="83" t="e">
        <f aca="false">SUM(J10/#REF!*'[2]Dental &amp; Other Rates'!$B$27)</f>
        <v>#REF!</v>
      </c>
      <c r="Y10" s="104" t="e">
        <f aca="false">SUM(J10/#REF!*'[2]Dental &amp; Other Rates'!$B$28)</f>
        <v>#REF!</v>
      </c>
      <c r="Z10" s="80"/>
      <c r="AA10" s="85" t="e">
        <f aca="false">SUM(J10/1000*#REF!)</f>
        <v>#REF!</v>
      </c>
      <c r="AB10" s="86" t="e">
        <f aca="false">SUM(AA10*0.5)</f>
        <v>#REF!</v>
      </c>
      <c r="AC10" s="79" t="n">
        <v>0.84</v>
      </c>
      <c r="AD10" s="80"/>
      <c r="AE10" s="80"/>
      <c r="AF10" s="96" t="e">
        <f aca="false">SUM(J10/#REF!*'[2]Dental &amp; Other Rates'!$B$40/12)</f>
        <v>#REF!</v>
      </c>
      <c r="AG10" s="80"/>
      <c r="AH10" s="90" t="n">
        <f aca="false">'[2]Citigroup Rate Chart'!Y9</f>
        <v>119.94</v>
      </c>
      <c r="AI10" s="91" t="n">
        <f aca="false">'[2]Citigroup Rate Chart'!Z9</f>
        <v>122.64</v>
      </c>
      <c r="AJ10" s="91" t="n">
        <f aca="false">'[2]Citigroup Rate Chart'!AA9</f>
        <v>1471.68</v>
      </c>
      <c r="AK10" s="175" t="n">
        <f aca="false">'[2]Citigroup Rate Chart'!AB9</f>
        <v>0.024528</v>
      </c>
      <c r="AL10" s="143"/>
      <c r="AM10" s="24" t="s">
        <v>74</v>
      </c>
      <c r="AN10" s="76"/>
      <c r="AO10" s="85" t="n">
        <v>70</v>
      </c>
      <c r="AP10" s="98" t="n">
        <v>47</v>
      </c>
      <c r="AQ10" s="98" t="n">
        <v>47</v>
      </c>
      <c r="AR10" s="98" t="n">
        <v>57</v>
      </c>
      <c r="AS10" s="79" t="n">
        <v>63</v>
      </c>
      <c r="AT10" s="80"/>
      <c r="AU10" s="99" t="n">
        <v>14</v>
      </c>
      <c r="AV10" s="103" t="n">
        <v>6</v>
      </c>
      <c r="AW10" s="80"/>
      <c r="AX10" s="100" t="n">
        <v>5.4</v>
      </c>
      <c r="AY10" s="80"/>
      <c r="AZ10" s="99" t="e">
        <f aca="false">SUM((AL10*10)/#REF!*'[2]Dental &amp; Other Rates'!$B$27)</f>
        <v>#REF!</v>
      </c>
      <c r="BA10" s="103" t="e">
        <f aca="false">SUM((AL10*10*0.6)/#REF!*'[2]Dental &amp; Other Rates'!$B$28)</f>
        <v>#REF!</v>
      </c>
      <c r="BB10" s="80"/>
      <c r="BC10" s="85" t="e">
        <f aca="false">SUM((AL10*7)/1000*#REF!)</f>
        <v>#REF!</v>
      </c>
      <c r="BD10" s="86" t="e">
        <f aca="false">SUM(BC10*0.5)</f>
        <v>#REF!</v>
      </c>
      <c r="BE10" s="79" t="n">
        <v>0.84</v>
      </c>
      <c r="BF10" s="80"/>
      <c r="BG10" s="80"/>
      <c r="BH10" s="96" t="e">
        <f aca="false">SUM(AL10/#REF!*'[2]Dental &amp; Other Rates'!$B$40/12)</f>
        <v>#REF!</v>
      </c>
      <c r="BI10" s="80"/>
      <c r="BJ10" s="90" t="n">
        <f aca="false">'[2]Citigroup Rate Max AD&amp;D Life'!Y9</f>
        <v>142.8</v>
      </c>
      <c r="BK10" s="91" t="n">
        <f aca="false">'[2]Citigroup Rate Max AD&amp;D Life'!Z9</f>
        <v>154.14</v>
      </c>
      <c r="BL10" s="91" t="n">
        <f aca="false">'[2]Citigroup Rate Max AD&amp;D Life'!AA9</f>
        <v>1849.68</v>
      </c>
      <c r="BM10" s="175" t="n">
        <f aca="false">'[2]Citigroup Rate Max AD&amp;D Life'!AB9</f>
        <v>0.030828</v>
      </c>
    </row>
    <row r="11" customFormat="false" ht="14.25" hidden="false" customHeight="false" outlineLevel="0" collapsed="false">
      <c r="A11" s="24" t="s">
        <v>75</v>
      </c>
      <c r="B11" s="76"/>
      <c r="C11" s="80"/>
      <c r="D11" s="80"/>
      <c r="E11" s="90" t="n">
        <f aca="false">'[2]Enron Rate Chart'!AA10</f>
        <v>-328.58</v>
      </c>
      <c r="F11" s="91" t="n">
        <f aca="false">'[2]Enron Rate Chart'!AB10</f>
        <v>-36.5066666666667</v>
      </c>
      <c r="G11" s="91" t="n">
        <f aca="false">'[2]Enron Rate Chart'!AC10</f>
        <v>-20.3266666666667</v>
      </c>
      <c r="H11" s="91" t="n">
        <f aca="false">'[2]Enron Rate Chart'!AD10</f>
        <v>-243.92</v>
      </c>
      <c r="I11" s="175" t="n">
        <f aca="false">'[2]Enron Rate Chart'!AE10</f>
        <v>-0.003049</v>
      </c>
      <c r="J11" s="143"/>
      <c r="K11" s="24" t="s">
        <v>75</v>
      </c>
      <c r="L11" s="76"/>
      <c r="M11" s="85" t="n">
        <v>83</v>
      </c>
      <c r="N11" s="98" t="n">
        <v>58</v>
      </c>
      <c r="O11" s="98" t="n">
        <v>58</v>
      </c>
      <c r="P11" s="98" t="n">
        <v>69</v>
      </c>
      <c r="Q11" s="79" t="n">
        <v>75</v>
      </c>
      <c r="R11" s="80"/>
      <c r="S11" s="99" t="n">
        <v>14</v>
      </c>
      <c r="T11" s="103" t="n">
        <v>6</v>
      </c>
      <c r="U11" s="80"/>
      <c r="V11" s="100" t="n">
        <v>5.4</v>
      </c>
      <c r="W11" s="80"/>
      <c r="X11" s="83" t="e">
        <f aca="false">SUM(J11/#REF!*'[2]Dental &amp; Other Rates'!$B$27)</f>
        <v>#REF!</v>
      </c>
      <c r="Y11" s="104" t="e">
        <f aca="false">SUM(J11/#REF!*'[2]Dental &amp; Other Rates'!$B$28)</f>
        <v>#REF!</v>
      </c>
      <c r="Z11" s="80"/>
      <c r="AA11" s="85" t="e">
        <f aca="false">SUM(J11/1000*#REF!)</f>
        <v>#REF!</v>
      </c>
      <c r="AB11" s="86" t="e">
        <f aca="false">SUM(AA11*0.5)</f>
        <v>#REF!</v>
      </c>
      <c r="AC11" s="79" t="n">
        <v>0.84</v>
      </c>
      <c r="AD11" s="80"/>
      <c r="AE11" s="80"/>
      <c r="AF11" s="96" t="e">
        <f aca="false">SUM(J11/#REF!*'[2]Dental &amp; Other Rates'!$B$40/12)</f>
        <v>#REF!</v>
      </c>
      <c r="AG11" s="80"/>
      <c r="AH11" s="90" t="n">
        <f aca="false">'[2]Citigroup Rate Chart'!Y10</f>
        <v>143.12</v>
      </c>
      <c r="AI11" s="91" t="n">
        <f aca="false">'[2]Citigroup Rate Chart'!Z10</f>
        <v>146.44</v>
      </c>
      <c r="AJ11" s="91" t="n">
        <f aca="false">'[2]Citigroup Rate Chart'!AA10</f>
        <v>1757.28</v>
      </c>
      <c r="AK11" s="175" t="n">
        <f aca="false">'[2]Citigroup Rate Chart'!AB10</f>
        <v>0.021966</v>
      </c>
      <c r="AL11" s="143"/>
      <c r="AM11" s="24" t="s">
        <v>75</v>
      </c>
      <c r="AN11" s="76"/>
      <c r="AO11" s="85" t="n">
        <v>83</v>
      </c>
      <c r="AP11" s="98" t="n">
        <v>58</v>
      </c>
      <c r="AQ11" s="98" t="n">
        <v>58</v>
      </c>
      <c r="AR11" s="98" t="n">
        <v>69</v>
      </c>
      <c r="AS11" s="79" t="n">
        <v>75</v>
      </c>
      <c r="AT11" s="80"/>
      <c r="AU11" s="99" t="n">
        <v>14</v>
      </c>
      <c r="AV11" s="103" t="n">
        <v>6</v>
      </c>
      <c r="AW11" s="80"/>
      <c r="AX11" s="100" t="n">
        <v>5.4</v>
      </c>
      <c r="AY11" s="80"/>
      <c r="AZ11" s="99" t="e">
        <f aca="false">SUM((AL11*10)/#REF!*'[2]Dental &amp; Other Rates'!$B$27)</f>
        <v>#REF!</v>
      </c>
      <c r="BA11" s="103" t="e">
        <f aca="false">SUM((AL11*10*0.6)/#REF!*'[2]Dental &amp; Other Rates'!$B$28)</f>
        <v>#REF!</v>
      </c>
      <c r="BB11" s="80"/>
      <c r="BC11" s="85" t="e">
        <f aca="false">SUM((AL11*7)/1000*#REF!)</f>
        <v>#REF!</v>
      </c>
      <c r="BD11" s="86" t="e">
        <f aca="false">SUM(BC11*0.5)</f>
        <v>#REF!</v>
      </c>
      <c r="BE11" s="79" t="n">
        <v>0.84</v>
      </c>
      <c r="BF11" s="80"/>
      <c r="BG11" s="80"/>
      <c r="BH11" s="96" t="e">
        <f aca="false">SUM(AL11/#REF!*'[2]Dental &amp; Other Rates'!$B$40/12)</f>
        <v>#REF!</v>
      </c>
      <c r="BI11" s="80"/>
      <c r="BJ11" s="90" t="n">
        <f aca="false">'[2]Citigroup Rate Max AD&amp;D Life'!Y10</f>
        <v>173.6</v>
      </c>
      <c r="BK11" s="91" t="n">
        <f aca="false">'[2]Citigroup Rate Max AD&amp;D Life'!Z10</f>
        <v>188.44</v>
      </c>
      <c r="BL11" s="91" t="n">
        <f aca="false">'[2]Citigroup Rate Max AD&amp;D Life'!AA10</f>
        <v>2261.28</v>
      </c>
      <c r="BM11" s="175" t="n">
        <f aca="false">'[2]Citigroup Rate Max AD&amp;D Life'!AB10</f>
        <v>0.028266</v>
      </c>
    </row>
    <row r="12" customFormat="false" ht="14.25" hidden="false" customHeight="false" outlineLevel="0" collapsed="false">
      <c r="A12" s="24" t="s">
        <v>76</v>
      </c>
      <c r="B12" s="76"/>
      <c r="C12" s="80"/>
      <c r="D12" s="80"/>
      <c r="E12" s="90" t="n">
        <f aca="false">'[2]Enron Rate Chart'!AA11</f>
        <v>-328.58</v>
      </c>
      <c r="F12" s="91" t="n">
        <f aca="false">'[2]Enron Rate Chart'!AB11</f>
        <v>-25.9933333333333</v>
      </c>
      <c r="G12" s="91" t="n">
        <f aca="false">'[2]Enron Rate Chart'!AC11</f>
        <v>-5.87333333333332</v>
      </c>
      <c r="H12" s="91" t="n">
        <f aca="false">'[2]Enron Rate Chart'!AD11</f>
        <v>-70.4799999999999</v>
      </c>
      <c r="I12" s="175" t="n">
        <f aca="false">'[2]Enron Rate Chart'!AE11</f>
        <v>-0.000704799999999998</v>
      </c>
      <c r="J12" s="143"/>
      <c r="K12" s="24" t="s">
        <v>76</v>
      </c>
      <c r="L12" s="76"/>
      <c r="M12" s="85" t="n">
        <v>99</v>
      </c>
      <c r="N12" s="98" t="n">
        <v>67</v>
      </c>
      <c r="O12" s="98" t="n">
        <v>70</v>
      </c>
      <c r="P12" s="98" t="n">
        <v>82</v>
      </c>
      <c r="Q12" s="79" t="n">
        <v>90</v>
      </c>
      <c r="R12" s="80"/>
      <c r="S12" s="99" t="n">
        <v>14</v>
      </c>
      <c r="T12" s="103" t="n">
        <v>6</v>
      </c>
      <c r="U12" s="80"/>
      <c r="V12" s="100" t="n">
        <v>5.4</v>
      </c>
      <c r="W12" s="80"/>
      <c r="X12" s="83" t="e">
        <f aca="false">SUM(J12/#REF!*'[2]Dental &amp; Other Rates'!$B$27)</f>
        <v>#REF!</v>
      </c>
      <c r="Y12" s="104" t="e">
        <f aca="false">SUM(J12/#REF!*'[2]Dental &amp; Other Rates'!$B$28)</f>
        <v>#REF!</v>
      </c>
      <c r="Z12" s="80"/>
      <c r="AA12" s="85" t="e">
        <f aca="false">SUM(J12/1000*#REF!)</f>
        <v>#REF!</v>
      </c>
      <c r="AB12" s="86" t="e">
        <f aca="false">SUM(AA12*0.5)</f>
        <v>#REF!</v>
      </c>
      <c r="AC12" s="79" t="n">
        <v>0.84</v>
      </c>
      <c r="AD12" s="80"/>
      <c r="AE12" s="80"/>
      <c r="AF12" s="96" t="e">
        <f aca="false">SUM(J12/#REF!*'[2]Dental &amp; Other Rates'!$B$40/12)</f>
        <v>#REF!</v>
      </c>
      <c r="AG12" s="80"/>
      <c r="AH12" s="90" t="n">
        <f aca="false">'[2]Citigroup Rate Chart'!Y11</f>
        <v>169.3</v>
      </c>
      <c r="AI12" s="91" t="n">
        <f aca="false">'[2]Citigroup Rate Chart'!Z11</f>
        <v>173.24</v>
      </c>
      <c r="AJ12" s="91" t="n">
        <f aca="false">'[2]Citigroup Rate Chart'!AA11</f>
        <v>2078.88</v>
      </c>
      <c r="AK12" s="175" t="n">
        <f aca="false">'[2]Citigroup Rate Chart'!AB11</f>
        <v>0.0207888</v>
      </c>
      <c r="AL12" s="143"/>
      <c r="AM12" s="24" t="s">
        <v>76</v>
      </c>
      <c r="AN12" s="76"/>
      <c r="AO12" s="85" t="n">
        <v>99</v>
      </c>
      <c r="AP12" s="98" t="n">
        <v>67</v>
      </c>
      <c r="AQ12" s="98" t="n">
        <v>70</v>
      </c>
      <c r="AR12" s="98" t="n">
        <v>82</v>
      </c>
      <c r="AS12" s="79" t="n">
        <v>90</v>
      </c>
      <c r="AT12" s="80"/>
      <c r="AU12" s="99" t="n">
        <v>14</v>
      </c>
      <c r="AV12" s="103" t="n">
        <v>6</v>
      </c>
      <c r="AW12" s="80"/>
      <c r="AX12" s="100" t="n">
        <v>5.4</v>
      </c>
      <c r="AY12" s="80"/>
      <c r="AZ12" s="99" t="e">
        <f aca="false">SUM((AL12*10)/#REF!*'[2]Dental &amp; Other Rates'!$B$27)</f>
        <v>#REF!</v>
      </c>
      <c r="BA12" s="103" t="e">
        <f aca="false">SUM((AL12*10*0.6)/#REF!*'[2]Dental &amp; Other Rates'!$B$28)</f>
        <v>#REF!</v>
      </c>
      <c r="BB12" s="80"/>
      <c r="BC12" s="85" t="e">
        <f aca="false">SUM((AL12*7)/1000*#REF!)</f>
        <v>#REF!</v>
      </c>
      <c r="BD12" s="86" t="e">
        <f aca="false">SUM(BC12*0.5)</f>
        <v>#REF!</v>
      </c>
      <c r="BE12" s="79" t="n">
        <v>0.84</v>
      </c>
      <c r="BF12" s="80"/>
      <c r="BG12" s="80"/>
      <c r="BH12" s="96" t="e">
        <f aca="false">SUM(AL12/#REF!*'[2]Dental &amp; Other Rates'!$B$40/12)</f>
        <v>#REF!</v>
      </c>
      <c r="BI12" s="80"/>
      <c r="BJ12" s="90" t="n">
        <f aca="false">'[2]Citigroup Rate Max AD&amp;D Life'!Y11</f>
        <v>207.4</v>
      </c>
      <c r="BK12" s="91" t="n">
        <f aca="false">'[2]Citigroup Rate Max AD&amp;D Life'!Z11</f>
        <v>225.74</v>
      </c>
      <c r="BL12" s="91" t="n">
        <f aca="false">'[2]Citigroup Rate Max AD&amp;D Life'!AA11</f>
        <v>2708.88</v>
      </c>
      <c r="BM12" s="175" t="n">
        <f aca="false">'[2]Citigroup Rate Max AD&amp;D Life'!AB11</f>
        <v>0.0270888</v>
      </c>
    </row>
    <row r="13" customFormat="false" ht="14.25" hidden="false" customHeight="false" outlineLevel="0" collapsed="false">
      <c r="A13" s="24" t="s">
        <v>77</v>
      </c>
      <c r="B13" s="76"/>
      <c r="C13" s="80"/>
      <c r="D13" s="80"/>
      <c r="E13" s="90" t="n">
        <f aca="false">'[2]Enron Rate Chart'!AA12</f>
        <v>-328.58</v>
      </c>
      <c r="F13" s="91" t="n">
        <f aca="false">'[2]Enron Rate Chart'!AB12</f>
        <v>0.290000000000006</v>
      </c>
      <c r="G13" s="91" t="n">
        <f aca="false">'[2]Enron Rate Chart'!AC12</f>
        <v>30.26</v>
      </c>
      <c r="H13" s="91" t="n">
        <f aca="false">'[2]Enron Rate Chart'!AD12</f>
        <v>363.12</v>
      </c>
      <c r="I13" s="175" t="n">
        <f aca="false">'[2]Enron Rate Chart'!AE12</f>
        <v>0.0024208</v>
      </c>
      <c r="J13" s="143"/>
      <c r="K13" s="24" t="s">
        <v>77</v>
      </c>
      <c r="L13" s="76"/>
      <c r="M13" s="85" t="n">
        <v>129</v>
      </c>
      <c r="N13" s="98" t="n">
        <v>90</v>
      </c>
      <c r="O13" s="98" t="n">
        <v>94</v>
      </c>
      <c r="P13" s="98" t="n">
        <v>111</v>
      </c>
      <c r="Q13" s="79" t="n">
        <v>120</v>
      </c>
      <c r="R13" s="80"/>
      <c r="S13" s="99" t="n">
        <v>14</v>
      </c>
      <c r="T13" s="103" t="n">
        <v>6</v>
      </c>
      <c r="U13" s="80"/>
      <c r="V13" s="100" t="n">
        <v>5.4</v>
      </c>
      <c r="W13" s="80"/>
      <c r="X13" s="83" t="e">
        <f aca="false">SUM(J13/#REF!*'[2]Dental &amp; Other Rates'!$B$27)</f>
        <v>#REF!</v>
      </c>
      <c r="Y13" s="104" t="e">
        <f aca="false">SUM(J13/#REF!*'[2]Dental &amp; Other Rates'!$B$28)</f>
        <v>#REF!</v>
      </c>
      <c r="Z13" s="80"/>
      <c r="AA13" s="85" t="e">
        <f aca="false">SUM(J13/1000*#REF!)</f>
        <v>#REF!</v>
      </c>
      <c r="AB13" s="86" t="e">
        <f aca="false">SUM(AA13*0.5)</f>
        <v>#REF!</v>
      </c>
      <c r="AC13" s="79" t="n">
        <v>0.84</v>
      </c>
      <c r="AD13" s="80"/>
      <c r="AE13" s="80"/>
      <c r="AF13" s="96" t="e">
        <f aca="false">SUM(J13/#REF!*'[2]Dental &amp; Other Rates'!$B$41/12)</f>
        <v>#REF!</v>
      </c>
      <c r="AG13" s="80"/>
      <c r="AH13" s="90" t="n">
        <f aca="false">'[2]Citigroup Rate Chart'!Y12</f>
        <v>262.25</v>
      </c>
      <c r="AI13" s="91" t="n">
        <f aca="false">'[2]Citigroup Rate Chart'!Z12</f>
        <v>267.74</v>
      </c>
      <c r="AJ13" s="91" t="n">
        <f aca="false">'[2]Citigroup Rate Chart'!AA12</f>
        <v>3212.88</v>
      </c>
      <c r="AK13" s="175" t="n">
        <f aca="false">'[2]Citigroup Rate Chart'!AB12</f>
        <v>0.0214192</v>
      </c>
      <c r="AL13" s="143"/>
      <c r="AM13" s="24" t="s">
        <v>77</v>
      </c>
      <c r="AN13" s="76"/>
      <c r="AO13" s="85" t="n">
        <v>129</v>
      </c>
      <c r="AP13" s="98" t="n">
        <v>90</v>
      </c>
      <c r="AQ13" s="98" t="n">
        <v>94</v>
      </c>
      <c r="AR13" s="98" t="n">
        <v>111</v>
      </c>
      <c r="AS13" s="79" t="n">
        <v>120</v>
      </c>
      <c r="AT13" s="80"/>
      <c r="AU13" s="99" t="n">
        <v>14</v>
      </c>
      <c r="AV13" s="103" t="n">
        <v>6</v>
      </c>
      <c r="AW13" s="80"/>
      <c r="AX13" s="100" t="n">
        <v>5.4</v>
      </c>
      <c r="AY13" s="80"/>
      <c r="AZ13" s="99" t="e">
        <f aca="false">SUM((AL13*10)/#REF!*'[2]Dental &amp; Other Rates'!$B$27)</f>
        <v>#REF!</v>
      </c>
      <c r="BA13" s="103" t="e">
        <f aca="false">SUM((AL13*10*0.6)/#REF!*'[2]Dental &amp; Other Rates'!$B$28)</f>
        <v>#REF!</v>
      </c>
      <c r="BB13" s="80"/>
      <c r="BC13" s="85" t="e">
        <f aca="false">SUM((AL13*7)/1000*#REF!)</f>
        <v>#REF!</v>
      </c>
      <c r="BD13" s="86" t="e">
        <f aca="false">SUM(BC13*0.5)</f>
        <v>#REF!</v>
      </c>
      <c r="BE13" s="79" t="n">
        <v>0.84</v>
      </c>
      <c r="BF13" s="80"/>
      <c r="BG13" s="80"/>
      <c r="BH13" s="96" t="e">
        <f aca="false">SUM(AL13/#REF!*'[2]Dental &amp; Other Rates'!$B$41/12)</f>
        <v>#REF!</v>
      </c>
      <c r="BI13" s="80"/>
      <c r="BJ13" s="90" t="n">
        <f aca="false">'[2]Citigroup Rate Max AD&amp;D Life'!Y12</f>
        <v>319.4</v>
      </c>
      <c r="BK13" s="91" t="n">
        <f aca="false">'[2]Citigroup Rate Max AD&amp;D Life'!Z12</f>
        <v>346.49</v>
      </c>
      <c r="BL13" s="91" t="n">
        <f aca="false">'[2]Citigroup Rate Max AD&amp;D Life'!AA12</f>
        <v>4157.88</v>
      </c>
      <c r="BM13" s="175" t="n">
        <f aca="false">'[2]Citigroup Rate Max AD&amp;D Life'!AB12</f>
        <v>0.0277192</v>
      </c>
    </row>
    <row r="14" customFormat="false" ht="14.25" hidden="false" customHeight="false" outlineLevel="0" collapsed="false">
      <c r="A14" s="24" t="s">
        <v>78</v>
      </c>
      <c r="B14" s="76"/>
      <c r="C14" s="80"/>
      <c r="D14" s="80"/>
      <c r="E14" s="90" t="n">
        <f aca="false">'[2]Enron Rate Chart'!AA13</f>
        <v>-328.58</v>
      </c>
      <c r="F14" s="91" t="n">
        <f aca="false">'[2]Enron Rate Chart'!AB13</f>
        <v>26.5733333333334</v>
      </c>
      <c r="G14" s="91" t="n">
        <f aca="false">'[2]Enron Rate Chart'!AC13</f>
        <v>66.3933333333334</v>
      </c>
      <c r="H14" s="91" t="n">
        <f aca="false">'[2]Enron Rate Chart'!AD13</f>
        <v>796.72</v>
      </c>
      <c r="I14" s="175" t="n">
        <f aca="false">'[2]Enron Rate Chart'!AE13</f>
        <v>0.0039836</v>
      </c>
      <c r="J14" s="143"/>
      <c r="K14" s="24" t="s">
        <v>78</v>
      </c>
      <c r="L14" s="76"/>
      <c r="M14" s="85" t="n">
        <v>139</v>
      </c>
      <c r="N14" s="98" t="n">
        <v>95</v>
      </c>
      <c r="O14" s="98" t="n">
        <v>99</v>
      </c>
      <c r="P14" s="98" t="n">
        <v>117</v>
      </c>
      <c r="Q14" s="79" t="n">
        <v>126</v>
      </c>
      <c r="R14" s="80"/>
      <c r="S14" s="99" t="n">
        <v>14</v>
      </c>
      <c r="T14" s="103" t="n">
        <v>6</v>
      </c>
      <c r="U14" s="80"/>
      <c r="V14" s="100" t="n">
        <v>5.4</v>
      </c>
      <c r="W14" s="80"/>
      <c r="X14" s="83" t="e">
        <f aca="false">SUM(J14/#REF!*'[2]Dental &amp; Other Rates'!$B$27)</f>
        <v>#REF!</v>
      </c>
      <c r="Y14" s="104" t="e">
        <f aca="false">SUM(J14/#REF!*'[2]Dental &amp; Other Rates'!$B$28)</f>
        <v>#REF!</v>
      </c>
      <c r="Z14" s="80"/>
      <c r="AA14" s="85" t="e">
        <f aca="false">SUM(J14/1000*#REF!)</f>
        <v>#REF!</v>
      </c>
      <c r="AB14" s="86" t="e">
        <f aca="false">SUM(AA14*0.5)</f>
        <v>#REF!</v>
      </c>
      <c r="AC14" s="79" t="n">
        <v>0.84</v>
      </c>
      <c r="AD14" s="80"/>
      <c r="AE14" s="80"/>
      <c r="AF14" s="96" t="e">
        <f aca="false">SUM(J14/#REF!*'[2]Dental &amp; Other Rates'!$B$41/12)</f>
        <v>#REF!</v>
      </c>
      <c r="AG14" s="80"/>
      <c r="AH14" s="90" t="n">
        <f aca="false">'[2]Citigroup Rate Chart'!Y13</f>
        <v>310.2</v>
      </c>
      <c r="AI14" s="91" t="n">
        <f aca="false">'[2]Citigroup Rate Chart'!Z13</f>
        <v>317.24</v>
      </c>
      <c r="AJ14" s="91" t="n">
        <f aca="false">'[2]Citigroup Rate Chart'!AA13</f>
        <v>3806.88</v>
      </c>
      <c r="AK14" s="175" t="n">
        <f aca="false">'[2]Citigroup Rate Chart'!AB13</f>
        <v>0.0190344</v>
      </c>
      <c r="AL14" s="143"/>
      <c r="AM14" s="24" t="s">
        <v>78</v>
      </c>
      <c r="AN14" s="76"/>
      <c r="AO14" s="85" t="n">
        <v>139</v>
      </c>
      <c r="AP14" s="98" t="n">
        <v>95</v>
      </c>
      <c r="AQ14" s="98" t="n">
        <v>99</v>
      </c>
      <c r="AR14" s="98" t="n">
        <v>117</v>
      </c>
      <c r="AS14" s="79" t="n">
        <v>126</v>
      </c>
      <c r="AT14" s="80"/>
      <c r="AU14" s="99" t="n">
        <v>14</v>
      </c>
      <c r="AV14" s="103" t="n">
        <v>6</v>
      </c>
      <c r="AW14" s="80"/>
      <c r="AX14" s="100" t="n">
        <v>5.4</v>
      </c>
      <c r="AY14" s="80"/>
      <c r="AZ14" s="99" t="n">
        <v>13.5</v>
      </c>
      <c r="BA14" s="103" t="n">
        <v>13.5</v>
      </c>
      <c r="BB14" s="80"/>
      <c r="BC14" s="85" t="e">
        <f aca="false">SUM((AL14*7)/1000*#REF!)</f>
        <v>#REF!</v>
      </c>
      <c r="BD14" s="86" t="e">
        <f aca="false">SUM(BC14*0.5)</f>
        <v>#REF!</v>
      </c>
      <c r="BE14" s="79" t="n">
        <v>0.84</v>
      </c>
      <c r="BF14" s="80"/>
      <c r="BG14" s="80"/>
      <c r="BH14" s="96" t="e">
        <f aca="false">SUM(AL14/#REF!*'[2]Dental &amp; Other Rates'!$B$41/12)</f>
        <v>#REF!</v>
      </c>
      <c r="BI14" s="80"/>
      <c r="BJ14" s="90" t="n">
        <f aca="false">'[2]Citigroup Rate Max AD&amp;D Life'!Y13</f>
        <v>381.9</v>
      </c>
      <c r="BK14" s="91" t="n">
        <f aca="false">'[2]Citigroup Rate Max AD&amp;D Life'!Z13</f>
        <v>417.74</v>
      </c>
      <c r="BL14" s="91" t="n">
        <f aca="false">'[2]Citigroup Rate Max AD&amp;D Life'!AA13</f>
        <v>5012.88</v>
      </c>
      <c r="BM14" s="175" t="n">
        <f aca="false">'[2]Citigroup Rate Max AD&amp;D Life'!AB13</f>
        <v>0.0250644</v>
      </c>
    </row>
    <row r="15" customFormat="false" ht="14.25" hidden="false" customHeight="false" outlineLevel="0" collapsed="false">
      <c r="A15" s="24" t="s">
        <v>79</v>
      </c>
      <c r="B15" s="76"/>
      <c r="C15" s="80"/>
      <c r="D15" s="80"/>
      <c r="E15" s="90" t="n">
        <f aca="false">'[2]Enron Rate Chart'!AA14</f>
        <v>-328.58</v>
      </c>
      <c r="F15" s="91" t="n">
        <f aca="false">'[2]Enron Rate Chart'!AB14</f>
        <v>79.14</v>
      </c>
      <c r="G15" s="91" t="n">
        <f aca="false">'[2]Enron Rate Chart'!AC14</f>
        <v>138.66</v>
      </c>
      <c r="H15" s="91" t="n">
        <f aca="false">'[2]Enron Rate Chart'!AD14</f>
        <v>1663.92</v>
      </c>
      <c r="I15" s="175" t="n">
        <f aca="false">'[2]Enron Rate Chart'!AE14</f>
        <v>0.0055464</v>
      </c>
      <c r="J15" s="143"/>
      <c r="K15" s="24" t="s">
        <v>79</v>
      </c>
      <c r="L15" s="76"/>
      <c r="M15" s="85" t="n">
        <v>146</v>
      </c>
      <c r="N15" s="98" t="n">
        <v>99</v>
      </c>
      <c r="O15" s="98" t="n">
        <v>103</v>
      </c>
      <c r="P15" s="98" t="n">
        <v>122</v>
      </c>
      <c r="Q15" s="79" t="n">
        <v>132</v>
      </c>
      <c r="R15" s="80"/>
      <c r="S15" s="99" t="n">
        <v>14</v>
      </c>
      <c r="T15" s="103" t="n">
        <v>6</v>
      </c>
      <c r="U15" s="80"/>
      <c r="V15" s="100" t="n">
        <v>5.4</v>
      </c>
      <c r="W15" s="80"/>
      <c r="X15" s="83" t="e">
        <f aca="false">SUM(J15/#REF!*'[2]Dental &amp; Other Rates'!$B$27)</f>
        <v>#REF!</v>
      </c>
      <c r="Y15" s="104" t="e">
        <f aca="false">SUM(J15/#REF!*'[2]Dental &amp; Other Rates'!$B$28)</f>
        <v>#REF!</v>
      </c>
      <c r="Z15" s="80"/>
      <c r="AA15" s="85" t="e">
        <f aca="false">SUM(J15/1000*#REF!)</f>
        <v>#REF!</v>
      </c>
      <c r="AB15" s="86" t="e">
        <f aca="false">SUM(AA15*0.5)</f>
        <v>#REF!</v>
      </c>
      <c r="AC15" s="79" t="n">
        <v>0.84</v>
      </c>
      <c r="AD15" s="80"/>
      <c r="AE15" s="80"/>
      <c r="AF15" s="96" t="e">
        <f aca="false">SUM(J15/#REF!*'[2]Dental &amp; Other Rates'!$B$42/12)</f>
        <v>#REF!</v>
      </c>
      <c r="AG15" s="80"/>
      <c r="AH15" s="90" t="n">
        <f aca="false">'[2]Citigroup Rate Chart'!Y14</f>
        <v>418.1</v>
      </c>
      <c r="AI15" s="91" t="n">
        <f aca="false">'[2]Citigroup Rate Chart'!Z14</f>
        <v>428.24</v>
      </c>
      <c r="AJ15" s="91" t="n">
        <f aca="false">'[2]Citigroup Rate Chart'!AA14</f>
        <v>5138.88</v>
      </c>
      <c r="AK15" s="175" t="n">
        <f aca="false">'[2]Citigroup Rate Chart'!AB14</f>
        <v>0.0171296</v>
      </c>
      <c r="AL15" s="143"/>
      <c r="AM15" s="24" t="s">
        <v>79</v>
      </c>
      <c r="AN15" s="76"/>
      <c r="AO15" s="85" t="n">
        <v>146</v>
      </c>
      <c r="AP15" s="98" t="n">
        <v>99</v>
      </c>
      <c r="AQ15" s="98" t="n">
        <v>103</v>
      </c>
      <c r="AR15" s="98" t="n">
        <v>122</v>
      </c>
      <c r="AS15" s="79" t="n">
        <v>132</v>
      </c>
      <c r="AT15" s="80"/>
      <c r="AU15" s="99" t="n">
        <v>14</v>
      </c>
      <c r="AV15" s="103" t="n">
        <v>6</v>
      </c>
      <c r="AW15" s="80"/>
      <c r="AX15" s="100" t="n">
        <v>5.4</v>
      </c>
      <c r="AY15" s="80"/>
      <c r="AZ15" s="99" t="n">
        <v>13.5</v>
      </c>
      <c r="BA15" s="103" t="n">
        <v>13.5</v>
      </c>
      <c r="BB15" s="80"/>
      <c r="BC15" s="85" t="e">
        <f aca="false">SUM((AL15*7)/1000*#REF!)</f>
        <v>#REF!</v>
      </c>
      <c r="BD15" s="86" t="e">
        <f aca="false">SUM(BC15*0.5)</f>
        <v>#REF!</v>
      </c>
      <c r="BE15" s="79" t="n">
        <v>0.84</v>
      </c>
      <c r="BF15" s="80"/>
      <c r="BG15" s="80"/>
      <c r="BH15" s="96" t="e">
        <f aca="false">SUM(AL15/#REF!*'[2]Dental &amp; Other Rates'!$B$42/12)</f>
        <v>#REF!</v>
      </c>
      <c r="BI15" s="80"/>
      <c r="BJ15" s="90" t="n">
        <f aca="false">'[2]Citigroup Rate Max AD&amp;D Life'!Y14</f>
        <v>518.9</v>
      </c>
      <c r="BK15" s="91" t="n">
        <f aca="false">'[2]Citigroup Rate Max AD&amp;D Life'!Z14</f>
        <v>572.24</v>
      </c>
      <c r="BL15" s="91" t="n">
        <f aca="false">'[2]Citigroup Rate Max AD&amp;D Life'!AA14</f>
        <v>6866.88</v>
      </c>
      <c r="BM15" s="175" t="n">
        <f aca="false">'[2]Citigroup Rate Max AD&amp;D Life'!AB14</f>
        <v>0.0228896</v>
      </c>
    </row>
    <row r="16" customFormat="false" ht="14.25" hidden="false" customHeight="false" outlineLevel="0" collapsed="false">
      <c r="A16" s="24" t="s">
        <v>80</v>
      </c>
      <c r="B16" s="76"/>
      <c r="C16" s="80"/>
      <c r="D16" s="80"/>
      <c r="E16" s="109" t="n">
        <f aca="false">'[2]Enron Rate Chart'!AA15</f>
        <v>-328.58</v>
      </c>
      <c r="F16" s="110" t="n">
        <f aca="false">'[2]Enron Rate Chart'!AB15</f>
        <v>184.273333333333</v>
      </c>
      <c r="G16" s="110" t="n">
        <f aca="false">'[2]Enron Rate Chart'!AC15</f>
        <v>283.193333333333</v>
      </c>
      <c r="H16" s="110" t="n">
        <f aca="false">'[2]Enron Rate Chart'!AD15</f>
        <v>3398.32</v>
      </c>
      <c r="I16" s="176" t="n">
        <f aca="false">'[2]Enron Rate Chart'!AE15</f>
        <v>0.00679664</v>
      </c>
      <c r="J16" s="143"/>
      <c r="K16" s="24" t="s">
        <v>80</v>
      </c>
      <c r="L16" s="76"/>
      <c r="M16" s="111" t="n">
        <v>152</v>
      </c>
      <c r="N16" s="112" t="n">
        <v>104</v>
      </c>
      <c r="O16" s="112" t="n">
        <v>108</v>
      </c>
      <c r="P16" s="112" t="n">
        <v>128</v>
      </c>
      <c r="Q16" s="113" t="n">
        <v>138</v>
      </c>
      <c r="R16" s="80"/>
      <c r="S16" s="99" t="n">
        <v>14</v>
      </c>
      <c r="T16" s="103" t="n">
        <v>6</v>
      </c>
      <c r="U16" s="80"/>
      <c r="V16" s="108" t="n">
        <v>5.4</v>
      </c>
      <c r="W16" s="80"/>
      <c r="X16" s="83" t="e">
        <f aca="false">SUM(J16/#REF!*'[2]Dental &amp; Other Rates'!$B$27)</f>
        <v>#REF!</v>
      </c>
      <c r="Y16" s="104" t="e">
        <f aca="false">SUM(J16/#REF!*'[2]Dental &amp; Other Rates'!$B$28)</f>
        <v>#REF!</v>
      </c>
      <c r="Z16" s="80"/>
      <c r="AA16" s="85" t="e">
        <f aca="false">SUM(J16/1000*#REF!)</f>
        <v>#REF!</v>
      </c>
      <c r="AB16" s="86" t="e">
        <f aca="false">SUM(AA16*0.5)</f>
        <v>#REF!</v>
      </c>
      <c r="AC16" s="79" t="n">
        <v>0.84</v>
      </c>
      <c r="AD16" s="80"/>
      <c r="AE16" s="80"/>
      <c r="AF16" s="96" t="e">
        <f aca="false">SUM(J16/#REF!*'[2]Dental &amp; Other Rates'!$B$42/12)</f>
        <v>#REF!</v>
      </c>
      <c r="AG16" s="80"/>
      <c r="AH16" s="109" t="n">
        <f aca="false">'[2]Citigroup Rate Chart'!Y15</f>
        <v>592.566666666667</v>
      </c>
      <c r="AI16" s="110" t="n">
        <f aca="false">'[2]Citigroup Rate Chart'!Z15</f>
        <v>608.906666666667</v>
      </c>
      <c r="AJ16" s="110" t="n">
        <f aca="false">'[2]Citigroup Rate Chart'!AA15</f>
        <v>7306.88</v>
      </c>
      <c r="AK16" s="176" t="n">
        <f aca="false">'[2]Citigroup Rate Chart'!AB15</f>
        <v>0.01461376</v>
      </c>
      <c r="AL16" s="143"/>
      <c r="AM16" s="24" t="s">
        <v>80</v>
      </c>
      <c r="AN16" s="76"/>
      <c r="AO16" s="111" t="n">
        <v>152</v>
      </c>
      <c r="AP16" s="112" t="n">
        <v>104</v>
      </c>
      <c r="AQ16" s="112" t="n">
        <v>108</v>
      </c>
      <c r="AR16" s="112" t="n">
        <v>128</v>
      </c>
      <c r="AS16" s="113" t="n">
        <v>138</v>
      </c>
      <c r="AT16" s="80"/>
      <c r="AU16" s="99" t="n">
        <v>14</v>
      </c>
      <c r="AV16" s="103" t="n">
        <v>6</v>
      </c>
      <c r="AW16" s="80"/>
      <c r="AX16" s="108" t="n">
        <v>5.4</v>
      </c>
      <c r="AY16" s="80"/>
      <c r="AZ16" s="99" t="n">
        <v>13.5</v>
      </c>
      <c r="BA16" s="103" t="n">
        <v>13.5</v>
      </c>
      <c r="BB16" s="80"/>
      <c r="BC16" s="85" t="e">
        <f aca="false">SUM((AL16*7)/1000*#REF!)</f>
        <v>#REF!</v>
      </c>
      <c r="BD16" s="86" t="e">
        <f aca="false">SUM(BC16*0.5)</f>
        <v>#REF!</v>
      </c>
      <c r="BE16" s="79" t="n">
        <v>0.84</v>
      </c>
      <c r="BF16" s="80"/>
      <c r="BG16" s="80"/>
      <c r="BH16" s="96" t="e">
        <f aca="false">SUM(AL16/#REF!*'[2]Dental &amp; Other Rates'!$B$42/12)</f>
        <v>#REF!</v>
      </c>
      <c r="BI16" s="80"/>
      <c r="BJ16" s="90" t="n">
        <f aca="false">'[2]Citigroup Rate Max AD&amp;D Life'!Y15</f>
        <v>751.566666666667</v>
      </c>
      <c r="BK16" s="91" t="n">
        <f aca="false">'[2]Citigroup Rate Max AD&amp;D Life'!Z15</f>
        <v>839.906666666667</v>
      </c>
      <c r="BL16" s="91" t="n">
        <f aca="false">'[2]Citigroup Rate Max AD&amp;D Life'!AA15</f>
        <v>10078.88</v>
      </c>
      <c r="BM16" s="175" t="n">
        <f aca="false">'[2]Citigroup Rate Max AD&amp;D Life'!AB15</f>
        <v>0.02015776</v>
      </c>
    </row>
    <row r="17" customFormat="false" ht="14.25" hidden="false" customHeight="true" outlineLevel="0" collapsed="false">
      <c r="A17" s="45" t="s">
        <v>81</v>
      </c>
      <c r="B17" s="114"/>
      <c r="C17" s="116"/>
      <c r="D17" s="116"/>
      <c r="E17" s="124" t="n">
        <f aca="false">'[2]Enron Rate Chart'!AA16</f>
        <v>0</v>
      </c>
      <c r="F17" s="124" t="n">
        <f aca="false">'[2]Enron Rate Chart'!AB16</f>
        <v>0</v>
      </c>
      <c r="G17" s="124" t="n">
        <f aca="false">'[2]Enron Rate Chart'!AC16</f>
        <v>0</v>
      </c>
      <c r="H17" s="148" t="n">
        <f aca="false">'[2]Enron Rate Chart'!AD16</f>
        <v>0</v>
      </c>
      <c r="I17" s="124" t="n">
        <f aca="false">'[2]Enron Rate Chart'!AE16</f>
        <v>0</v>
      </c>
      <c r="J17" s="177"/>
      <c r="K17" s="45" t="s">
        <v>81</v>
      </c>
      <c r="L17" s="114"/>
      <c r="M17" s="118" t="s">
        <v>82</v>
      </c>
      <c r="N17" s="118"/>
      <c r="O17" s="118"/>
      <c r="P17" s="118"/>
      <c r="Q17" s="118"/>
      <c r="R17" s="116"/>
      <c r="S17" s="125" t="s">
        <v>81</v>
      </c>
      <c r="T17" s="125"/>
      <c r="U17" s="48"/>
      <c r="V17" s="118" t="s">
        <v>83</v>
      </c>
      <c r="W17" s="116"/>
      <c r="X17" s="119" t="s">
        <v>57</v>
      </c>
      <c r="Y17" s="120" t="s">
        <v>59</v>
      </c>
      <c r="Z17" s="116"/>
      <c r="AA17" s="121" t="s">
        <v>60</v>
      </c>
      <c r="AB17" s="122" t="s">
        <v>61</v>
      </c>
      <c r="AC17" s="123" t="s">
        <v>62</v>
      </c>
      <c r="AD17" s="48"/>
      <c r="AE17" s="116"/>
      <c r="AF17" s="126" t="s">
        <v>68</v>
      </c>
      <c r="AG17" s="116"/>
      <c r="AH17" s="127"/>
      <c r="AI17" s="127"/>
      <c r="AJ17" s="127"/>
      <c r="AK17" s="127"/>
      <c r="AL17" s="177"/>
      <c r="AM17" s="45" t="s">
        <v>81</v>
      </c>
      <c r="AN17" s="114"/>
      <c r="AO17" s="118" t="s">
        <v>82</v>
      </c>
      <c r="AP17" s="118"/>
      <c r="AQ17" s="118"/>
      <c r="AR17" s="118"/>
      <c r="AS17" s="118"/>
      <c r="AT17" s="116"/>
      <c r="AU17" s="125" t="s">
        <v>81</v>
      </c>
      <c r="AV17" s="125"/>
      <c r="AW17" s="48"/>
      <c r="AX17" s="118" t="s">
        <v>83</v>
      </c>
      <c r="AY17" s="116"/>
      <c r="AZ17" s="119" t="s">
        <v>57</v>
      </c>
      <c r="BA17" s="120" t="s">
        <v>59</v>
      </c>
      <c r="BB17" s="116"/>
      <c r="BC17" s="121" t="s">
        <v>60</v>
      </c>
      <c r="BD17" s="122" t="s">
        <v>61</v>
      </c>
      <c r="BE17" s="123" t="s">
        <v>62</v>
      </c>
      <c r="BF17" s="48"/>
      <c r="BG17" s="116"/>
      <c r="BH17" s="126" t="s">
        <v>68</v>
      </c>
      <c r="BI17" s="116"/>
      <c r="BJ17" s="127"/>
      <c r="BK17" s="127"/>
      <c r="BL17" s="127"/>
      <c r="BM17" s="127"/>
      <c r="BN17" s="177"/>
    </row>
    <row r="18" customFormat="false" ht="14.25" hidden="false" customHeight="false" outlineLevel="0" collapsed="false">
      <c r="A18" s="24" t="s">
        <v>71</v>
      </c>
      <c r="B18" s="76"/>
      <c r="C18" s="80"/>
      <c r="D18" s="80"/>
      <c r="E18" s="90" t="n">
        <f aca="false">'[2]Enron Rate Chart'!AA17</f>
        <v>-391.91</v>
      </c>
      <c r="F18" s="91" t="n">
        <f aca="false">'[2]Enron Rate Chart'!AB17</f>
        <v>75.276</v>
      </c>
      <c r="G18" s="91" t="n">
        <f aca="false">'[2]Enron Rate Chart'!AC17</f>
        <v>80.424</v>
      </c>
      <c r="H18" s="91" t="n">
        <f aca="false">'[2]Enron Rate Chart'!AD17</f>
        <v>965.088</v>
      </c>
      <c r="I18" s="175" t="n">
        <f aca="false">'[2]Enron Rate Chart'!AE17</f>
        <v>0.040212</v>
      </c>
      <c r="J18" s="143"/>
      <c r="K18" s="24" t="s">
        <v>71</v>
      </c>
      <c r="L18" s="76"/>
      <c r="M18" s="77" t="n">
        <v>74</v>
      </c>
      <c r="N18" s="78" t="n">
        <v>57</v>
      </c>
      <c r="O18" s="78" t="n">
        <v>45</v>
      </c>
      <c r="P18" s="78" t="n">
        <v>63</v>
      </c>
      <c r="Q18" s="92" t="n">
        <v>67</v>
      </c>
      <c r="R18" s="80"/>
      <c r="S18" s="129" t="n">
        <v>30</v>
      </c>
      <c r="T18" s="103" t="n">
        <v>13</v>
      </c>
      <c r="U18" s="80"/>
      <c r="V18" s="130" t="n">
        <v>9.72</v>
      </c>
      <c r="W18" s="80"/>
      <c r="X18" s="83" t="e">
        <f aca="false">SUM(J18/#REF!*'[2]Dental &amp; Other Rates'!$B$27)</f>
        <v>#REF!</v>
      </c>
      <c r="Y18" s="104" t="e">
        <f aca="false">SUM(J18/#REF!*'[2]Dental &amp; Other Rates'!$B$28)</f>
        <v>#REF!</v>
      </c>
      <c r="Z18" s="80"/>
      <c r="AA18" s="85" t="e">
        <f aca="false">SUM(J18/1000*#REF!)</f>
        <v>#REF!</v>
      </c>
      <c r="AB18" s="86" t="e">
        <f aca="false">SUM(AA18*0.5)</f>
        <v>#REF!</v>
      </c>
      <c r="AC18" s="79" t="n">
        <v>0.84</v>
      </c>
      <c r="AD18" s="80"/>
      <c r="AE18" s="80"/>
      <c r="AF18" s="96" t="e">
        <f aca="false">SUM(J18/#REF!*'[2]Dental &amp; Other Rates'!$B$39/12)</f>
        <v>#REF!</v>
      </c>
      <c r="AG18" s="80"/>
      <c r="AH18" s="90" t="n">
        <f aca="false">'[2]Citigroup Rate Chart'!Y17</f>
        <v>122.936</v>
      </c>
      <c r="AI18" s="91" t="n">
        <f aca="false">'[2]Citigroup Rate Chart'!Z17</f>
        <v>124.52</v>
      </c>
      <c r="AJ18" s="91" t="n">
        <f aca="false">'[2]Citigroup Rate Chart'!AA17</f>
        <v>1494.24</v>
      </c>
      <c r="AK18" s="175" t="n">
        <f aca="false">'[2]Citigroup Rate Chart'!AB17</f>
        <v>0.06226</v>
      </c>
      <c r="AL18" s="143"/>
      <c r="AM18" s="24" t="s">
        <v>71</v>
      </c>
      <c r="AN18" s="76"/>
      <c r="AO18" s="77" t="n">
        <v>74</v>
      </c>
      <c r="AP18" s="78" t="n">
        <v>57</v>
      </c>
      <c r="AQ18" s="78" t="n">
        <v>45</v>
      </c>
      <c r="AR18" s="78" t="n">
        <v>63</v>
      </c>
      <c r="AS18" s="92" t="n">
        <v>67</v>
      </c>
      <c r="AT18" s="80"/>
      <c r="AU18" s="129" t="n">
        <v>30</v>
      </c>
      <c r="AV18" s="103" t="n">
        <v>13</v>
      </c>
      <c r="AW18" s="80"/>
      <c r="AX18" s="130" t="n">
        <v>9.72</v>
      </c>
      <c r="AY18" s="80"/>
      <c r="AZ18" s="129" t="e">
        <f aca="false">SUM((AL18*10)/#REF!*'[2]Dental &amp; Other Rates'!$B$27)</f>
        <v>#REF!</v>
      </c>
      <c r="BA18" s="103" t="e">
        <f aca="false">SUM((AL18*10*0.6)/#REF!*'[2]Dental &amp; Other Rates'!$B$28)</f>
        <v>#REF!</v>
      </c>
      <c r="BB18" s="80"/>
      <c r="BC18" s="85" t="e">
        <f aca="false">SUM((AL18*7)/1000*#REF!)</f>
        <v>#REF!</v>
      </c>
      <c r="BD18" s="86" t="e">
        <f aca="false">SUM(BC18*0.5)</f>
        <v>#REF!</v>
      </c>
      <c r="BE18" s="79" t="n">
        <v>0.84</v>
      </c>
      <c r="BF18" s="80"/>
      <c r="BG18" s="80"/>
      <c r="BH18" s="96" t="e">
        <f aca="false">SUM(AL18/#REF!*'[2]Dental &amp; Other Rates'!$B$39/12)</f>
        <v>#REF!</v>
      </c>
      <c r="BI18" s="80"/>
      <c r="BJ18" s="90" t="n">
        <f aca="false">'[2]Citigroup Rate Max AD&amp;D Life'!Y17</f>
        <v>132.08</v>
      </c>
      <c r="BK18" s="91" t="n">
        <f aca="false">'[2]Citigroup Rate Max AD&amp;D Life'!Z17</f>
        <v>137.12</v>
      </c>
      <c r="BL18" s="91" t="n">
        <f aca="false">'[2]Citigroup Rate Max AD&amp;D Life'!AA17</f>
        <v>1645.44</v>
      </c>
      <c r="BM18" s="175" t="n">
        <f aca="false">'[2]Citigroup Rate Max AD&amp;D Life'!AB17</f>
        <v>0.06856</v>
      </c>
    </row>
    <row r="19" customFormat="false" ht="14.25" hidden="false" customHeight="false" outlineLevel="0" collapsed="false">
      <c r="A19" s="24" t="s">
        <v>72</v>
      </c>
      <c r="B19" s="76"/>
      <c r="C19" s="80"/>
      <c r="D19" s="80"/>
      <c r="E19" s="90" t="n">
        <f aca="false">'[2]Enron Rate Chart'!AA18</f>
        <v>-391.91</v>
      </c>
      <c r="F19" s="91" t="n">
        <f aca="false">'[2]Enron Rate Chart'!AB18</f>
        <v>75.8016666666666</v>
      </c>
      <c r="G19" s="91" t="n">
        <f aca="false">'[2]Enron Rate Chart'!AC18</f>
        <v>81.1466666666666</v>
      </c>
      <c r="H19" s="91" t="n">
        <f aca="false">'[2]Enron Rate Chart'!AD18</f>
        <v>973.759999999999</v>
      </c>
      <c r="I19" s="175" t="n">
        <f aca="false">'[2]Enron Rate Chart'!AE18</f>
        <v>0.0389504</v>
      </c>
      <c r="J19" s="143"/>
      <c r="K19" s="24" t="s">
        <v>72</v>
      </c>
      <c r="L19" s="76"/>
      <c r="M19" s="85" t="n">
        <v>92</v>
      </c>
      <c r="N19" s="98" t="n">
        <v>70</v>
      </c>
      <c r="O19" s="98" t="n">
        <v>57</v>
      </c>
      <c r="P19" s="98" t="n">
        <v>74</v>
      </c>
      <c r="Q19" s="79" t="n">
        <v>82</v>
      </c>
      <c r="R19" s="80"/>
      <c r="S19" s="129" t="n">
        <v>30</v>
      </c>
      <c r="T19" s="103" t="n">
        <v>13</v>
      </c>
      <c r="U19" s="80"/>
      <c r="V19" s="100" t="n">
        <v>9.72</v>
      </c>
      <c r="W19" s="80"/>
      <c r="X19" s="83" t="e">
        <f aca="false">SUM(J19/#REF!*'[2]Dental &amp; Other Rates'!$B$27)</f>
        <v>#REF!</v>
      </c>
      <c r="Y19" s="104" t="e">
        <f aca="false">SUM(J19/#REF!*'[2]Dental &amp; Other Rates'!$B$28)</f>
        <v>#REF!</v>
      </c>
      <c r="Z19" s="80"/>
      <c r="AA19" s="85" t="e">
        <f aca="false">SUM(J19/1000*#REF!)</f>
        <v>#REF!</v>
      </c>
      <c r="AB19" s="86" t="e">
        <f aca="false">SUM(AA19*0.5)</f>
        <v>#REF!</v>
      </c>
      <c r="AC19" s="79" t="n">
        <v>0.84</v>
      </c>
      <c r="AD19" s="80"/>
      <c r="AE19" s="80"/>
      <c r="AF19" s="96" t="e">
        <f aca="false">SUM(J19/#REF!*'[2]Dental &amp; Other Rates'!$B$39/12)</f>
        <v>#REF!</v>
      </c>
      <c r="AG19" s="80"/>
      <c r="AH19" s="90" t="n">
        <f aca="false">'[2]Citigroup Rate Chart'!Y18</f>
        <v>141.32</v>
      </c>
      <c r="AI19" s="91" t="n">
        <f aca="false">'[2]Citigroup Rate Chart'!Z18</f>
        <v>142.935</v>
      </c>
      <c r="AJ19" s="91" t="n">
        <f aca="false">'[2]Citigroup Rate Chart'!AA18</f>
        <v>1715.22</v>
      </c>
      <c r="AK19" s="175" t="n">
        <f aca="false">'[2]Citigroup Rate Chart'!AB18</f>
        <v>0.0686088</v>
      </c>
      <c r="AL19" s="143"/>
      <c r="AM19" s="24" t="s">
        <v>72</v>
      </c>
      <c r="AN19" s="76"/>
      <c r="AO19" s="85" t="n">
        <v>92</v>
      </c>
      <c r="AP19" s="98" t="n">
        <v>70</v>
      </c>
      <c r="AQ19" s="98" t="n">
        <v>57</v>
      </c>
      <c r="AR19" s="98" t="n">
        <v>74</v>
      </c>
      <c r="AS19" s="79" t="n">
        <v>82</v>
      </c>
      <c r="AT19" s="80"/>
      <c r="AU19" s="129" t="n">
        <v>30</v>
      </c>
      <c r="AV19" s="103" t="n">
        <v>13</v>
      </c>
      <c r="AW19" s="80"/>
      <c r="AX19" s="100" t="n">
        <v>9.72</v>
      </c>
      <c r="AY19" s="80"/>
      <c r="AZ19" s="129" t="e">
        <f aca="false">SUM((AL19*10)/#REF!*'[2]Dental &amp; Other Rates'!$B$27)</f>
        <v>#REF!</v>
      </c>
      <c r="BA19" s="103" t="e">
        <f aca="false">SUM((AL19*10*0.6)/#REF!*'[2]Dental &amp; Other Rates'!$B$28)</f>
        <v>#REF!</v>
      </c>
      <c r="BB19" s="80"/>
      <c r="BC19" s="85" t="e">
        <f aca="false">SUM((AL19*7)/1000*#REF!)</f>
        <v>#REF!</v>
      </c>
      <c r="BD19" s="86" t="e">
        <f aca="false">SUM(BC19*0.5)</f>
        <v>#REF!</v>
      </c>
      <c r="BE19" s="79" t="n">
        <v>0.84</v>
      </c>
      <c r="BF19" s="80"/>
      <c r="BG19" s="80"/>
      <c r="BH19" s="96" t="e">
        <f aca="false">SUM(AL19/#REF!*'[2]Dental &amp; Other Rates'!$B$39/12)</f>
        <v>#REF!</v>
      </c>
      <c r="BI19" s="80"/>
      <c r="BJ19" s="90" t="n">
        <f aca="false">'[2]Citigroup Rate Max AD&amp;D Life'!Y18</f>
        <v>150.845</v>
      </c>
      <c r="BK19" s="91" t="n">
        <f aca="false">'[2]Citigroup Rate Max AD&amp;D Life'!Z18</f>
        <v>156.06</v>
      </c>
      <c r="BL19" s="91" t="n">
        <f aca="false">'[2]Citigroup Rate Max AD&amp;D Life'!AA18</f>
        <v>1872.72</v>
      </c>
      <c r="BM19" s="175" t="n">
        <f aca="false">'[2]Citigroup Rate Max AD&amp;D Life'!AB18</f>
        <v>0.0749088</v>
      </c>
    </row>
    <row r="20" customFormat="false" ht="14.25" hidden="false" customHeight="false" outlineLevel="0" collapsed="false">
      <c r="A20" s="24" t="s">
        <v>73</v>
      </c>
      <c r="B20" s="76"/>
      <c r="C20" s="80"/>
      <c r="D20" s="80"/>
      <c r="E20" s="90" t="n">
        <f aca="false">'[2]Enron Rate Chart'!AA19</f>
        <v>-391.91</v>
      </c>
      <c r="F20" s="91" t="n">
        <f aca="false">'[2]Enron Rate Chart'!AB19</f>
        <v>83.6866666666666</v>
      </c>
      <c r="G20" s="91" t="n">
        <f aca="false">'[2]Enron Rate Chart'!AC19</f>
        <v>91.9866666666666</v>
      </c>
      <c r="H20" s="91" t="n">
        <f aca="false">'[2]Enron Rate Chart'!AD19</f>
        <v>1103.84</v>
      </c>
      <c r="I20" s="175" t="n">
        <f aca="false">'[2]Enron Rate Chart'!AE19</f>
        <v>0.027596</v>
      </c>
      <c r="J20" s="143"/>
      <c r="K20" s="24" t="s">
        <v>73</v>
      </c>
      <c r="L20" s="76"/>
      <c r="M20" s="85" t="n">
        <v>109</v>
      </c>
      <c r="N20" s="98" t="n">
        <v>86</v>
      </c>
      <c r="O20" s="98" t="n">
        <v>74</v>
      </c>
      <c r="P20" s="98" t="n">
        <v>93</v>
      </c>
      <c r="Q20" s="79" t="n">
        <v>102</v>
      </c>
      <c r="R20" s="80"/>
      <c r="S20" s="129" t="n">
        <v>30</v>
      </c>
      <c r="T20" s="103" t="n">
        <v>13</v>
      </c>
      <c r="U20" s="80"/>
      <c r="V20" s="100" t="n">
        <v>9.72</v>
      </c>
      <c r="W20" s="80"/>
      <c r="X20" s="83" t="e">
        <f aca="false">SUM(J20/#REF!*'[2]Dental &amp; Other Rates'!$B$27)</f>
        <v>#REF!</v>
      </c>
      <c r="Y20" s="104" t="e">
        <f aca="false">SUM(J20/#REF!*'[2]Dental &amp; Other Rates'!$B$28)</f>
        <v>#REF!</v>
      </c>
      <c r="Z20" s="80"/>
      <c r="AA20" s="85" t="e">
        <f aca="false">SUM(J20/1000*#REF!)</f>
        <v>#REF!</v>
      </c>
      <c r="AB20" s="86" t="e">
        <f aca="false">SUM(AA20*0.5)</f>
        <v>#REF!</v>
      </c>
      <c r="AC20" s="79" t="n">
        <v>0.84</v>
      </c>
      <c r="AD20" s="80"/>
      <c r="AE20" s="80"/>
      <c r="AF20" s="96" t="e">
        <f aca="false">SUM(J20/#REF!*'[2]Dental &amp; Other Rates'!$B$39/12)</f>
        <v>#REF!</v>
      </c>
      <c r="AG20" s="80"/>
      <c r="AH20" s="90" t="n">
        <f aca="false">'[2]Citigroup Rate Chart'!Y19</f>
        <v>164.08</v>
      </c>
      <c r="AI20" s="91" t="n">
        <f aca="false">'[2]Citigroup Rate Chart'!Z19</f>
        <v>166.16</v>
      </c>
      <c r="AJ20" s="91" t="n">
        <f aca="false">'[2]Citigroup Rate Chart'!AA19</f>
        <v>1993.92</v>
      </c>
      <c r="AK20" s="175" t="n">
        <f aca="false">'[2]Citigroup Rate Chart'!AB19</f>
        <v>0.049848</v>
      </c>
      <c r="AL20" s="143"/>
      <c r="AM20" s="24" t="s">
        <v>73</v>
      </c>
      <c r="AN20" s="76"/>
      <c r="AO20" s="85" t="n">
        <v>109</v>
      </c>
      <c r="AP20" s="98" t="n">
        <v>86</v>
      </c>
      <c r="AQ20" s="98" t="n">
        <v>74</v>
      </c>
      <c r="AR20" s="98" t="n">
        <v>93</v>
      </c>
      <c r="AS20" s="79" t="n">
        <v>102</v>
      </c>
      <c r="AT20" s="80"/>
      <c r="AU20" s="129" t="n">
        <v>30</v>
      </c>
      <c r="AV20" s="103" t="n">
        <v>13</v>
      </c>
      <c r="AW20" s="80"/>
      <c r="AX20" s="100" t="n">
        <v>9.72</v>
      </c>
      <c r="AY20" s="80"/>
      <c r="AZ20" s="129" t="e">
        <f aca="false">SUM((AL20*10)/#REF!*'[2]Dental &amp; Other Rates'!$B$27)</f>
        <v>#REF!</v>
      </c>
      <c r="BA20" s="103" t="e">
        <f aca="false">SUM((AL20*10*0.6)/#REF!*'[2]Dental &amp; Other Rates'!$B$28)</f>
        <v>#REF!</v>
      </c>
      <c r="BB20" s="80"/>
      <c r="BC20" s="85" t="e">
        <f aca="false">SUM((AL20*7)/1000*#REF!)</f>
        <v>#REF!</v>
      </c>
      <c r="BD20" s="86" t="e">
        <f aca="false">SUM(BC20*0.5)</f>
        <v>#REF!</v>
      </c>
      <c r="BE20" s="79" t="n">
        <v>0.84</v>
      </c>
      <c r="BF20" s="80"/>
      <c r="BG20" s="80"/>
      <c r="BH20" s="96" t="e">
        <f aca="false">SUM(AL20/#REF!*'[2]Dental &amp; Other Rates'!$B$39/12)</f>
        <v>#REF!</v>
      </c>
      <c r="BI20" s="80"/>
      <c r="BJ20" s="90" t="n">
        <f aca="false">'[2]Citigroup Rate Max AD&amp;D Life'!Y19</f>
        <v>179.32</v>
      </c>
      <c r="BK20" s="91" t="n">
        <f aca="false">'[2]Citigroup Rate Max AD&amp;D Life'!Z19</f>
        <v>187.16</v>
      </c>
      <c r="BL20" s="91" t="n">
        <f aca="false">'[2]Citigroup Rate Max AD&amp;D Life'!AA19</f>
        <v>2245.92</v>
      </c>
      <c r="BM20" s="175" t="n">
        <f aca="false">'[2]Citigroup Rate Max AD&amp;D Life'!AB19</f>
        <v>0.056148</v>
      </c>
    </row>
    <row r="21" customFormat="false" ht="14.25" hidden="false" customHeight="false" outlineLevel="0" collapsed="false">
      <c r="A21" s="24" t="s">
        <v>74</v>
      </c>
      <c r="B21" s="76"/>
      <c r="C21" s="80"/>
      <c r="D21" s="80"/>
      <c r="E21" s="90" t="n">
        <f aca="false">'[2]Enron Rate Chart'!AA20</f>
        <v>-391.91</v>
      </c>
      <c r="F21" s="91" t="n">
        <f aca="false">'[2]Enron Rate Chart'!AB20</f>
        <v>94.2</v>
      </c>
      <c r="G21" s="91" t="n">
        <f aca="false">'[2]Enron Rate Chart'!AC20</f>
        <v>106.44</v>
      </c>
      <c r="H21" s="91" t="n">
        <f aca="false">'[2]Enron Rate Chart'!AD20</f>
        <v>1277.28</v>
      </c>
      <c r="I21" s="175" t="n">
        <f aca="false">'[2]Enron Rate Chart'!AE20</f>
        <v>0.021288</v>
      </c>
      <c r="J21" s="143"/>
      <c r="K21" s="24" t="s">
        <v>74</v>
      </c>
      <c r="L21" s="76"/>
      <c r="M21" s="85" t="n">
        <v>138</v>
      </c>
      <c r="N21" s="98" t="n">
        <v>94</v>
      </c>
      <c r="O21" s="98" t="n">
        <v>94</v>
      </c>
      <c r="P21" s="98" t="n">
        <v>113</v>
      </c>
      <c r="Q21" s="79" t="n">
        <v>124</v>
      </c>
      <c r="R21" s="80"/>
      <c r="S21" s="129" t="n">
        <v>30</v>
      </c>
      <c r="T21" s="103" t="n">
        <v>13</v>
      </c>
      <c r="U21" s="80"/>
      <c r="V21" s="100" t="n">
        <v>9.72</v>
      </c>
      <c r="W21" s="80"/>
      <c r="X21" s="83" t="e">
        <f aca="false">SUM(J21/#REF!*'[2]Dental &amp; Other Rates'!$B$27)</f>
        <v>#REF!</v>
      </c>
      <c r="Y21" s="104" t="e">
        <f aca="false">SUM(J21/#REF!*'[2]Dental &amp; Other Rates'!$B$28)</f>
        <v>#REF!</v>
      </c>
      <c r="Z21" s="80"/>
      <c r="AA21" s="85" t="e">
        <f aca="false">SUM(J21/1000*#REF!)</f>
        <v>#REF!</v>
      </c>
      <c r="AB21" s="86" t="e">
        <f aca="false">SUM(AA21*0.5)</f>
        <v>#REF!</v>
      </c>
      <c r="AC21" s="79" t="n">
        <v>0.84</v>
      </c>
      <c r="AD21" s="80"/>
      <c r="AE21" s="80"/>
      <c r="AF21" s="96" t="e">
        <f aca="false">SUM(J21/#REF!*'[2]Dental &amp; Other Rates'!$B$40/12)</f>
        <v>#REF!</v>
      </c>
      <c r="AG21" s="80"/>
      <c r="AH21" s="90" t="n">
        <f aca="false">'[2]Citigroup Rate Chart'!Y20</f>
        <v>208.26</v>
      </c>
      <c r="AI21" s="91" t="n">
        <f aca="false">'[2]Citigroup Rate Chart'!Z20</f>
        <v>210.96</v>
      </c>
      <c r="AJ21" s="91" t="n">
        <f aca="false">'[2]Citigroup Rate Chart'!AA20</f>
        <v>2531.52</v>
      </c>
      <c r="AK21" s="175" t="n">
        <f aca="false">'[2]Citigroup Rate Chart'!AB20</f>
        <v>0.042192</v>
      </c>
      <c r="AL21" s="143"/>
      <c r="AM21" s="24" t="s">
        <v>74</v>
      </c>
      <c r="AN21" s="76"/>
      <c r="AO21" s="85" t="n">
        <v>138</v>
      </c>
      <c r="AP21" s="98" t="n">
        <v>94</v>
      </c>
      <c r="AQ21" s="98" t="n">
        <v>94</v>
      </c>
      <c r="AR21" s="98" t="n">
        <v>113</v>
      </c>
      <c r="AS21" s="79" t="n">
        <v>124</v>
      </c>
      <c r="AT21" s="80"/>
      <c r="AU21" s="129" t="n">
        <v>30</v>
      </c>
      <c r="AV21" s="103" t="n">
        <v>13</v>
      </c>
      <c r="AW21" s="80"/>
      <c r="AX21" s="100" t="n">
        <v>9.72</v>
      </c>
      <c r="AY21" s="80"/>
      <c r="AZ21" s="129" t="e">
        <f aca="false">SUM((AL21*10)/#REF!*'[2]Dental &amp; Other Rates'!$B$27)</f>
        <v>#REF!</v>
      </c>
      <c r="BA21" s="103" t="e">
        <f aca="false">SUM((AL21*10*0.6)/#REF!*'[2]Dental &amp; Other Rates'!$B$28)</f>
        <v>#REF!</v>
      </c>
      <c r="BB21" s="80"/>
      <c r="BC21" s="85" t="e">
        <f aca="false">SUM((AL21*7)/1000*#REF!)</f>
        <v>#REF!</v>
      </c>
      <c r="BD21" s="86" t="e">
        <f aca="false">SUM(BC21*0.5)</f>
        <v>#REF!</v>
      </c>
      <c r="BE21" s="79" t="n">
        <v>0.84</v>
      </c>
      <c r="BF21" s="80"/>
      <c r="BG21" s="80"/>
      <c r="BH21" s="96" t="e">
        <f aca="false">SUM(AL21/#REF!*'[2]Dental &amp; Other Rates'!$B$40/12)</f>
        <v>#REF!</v>
      </c>
      <c r="BI21" s="80"/>
      <c r="BJ21" s="90" t="n">
        <f aca="false">'[2]Citigroup Rate Max AD&amp;D Life'!Y20</f>
        <v>231.12</v>
      </c>
      <c r="BK21" s="91" t="n">
        <f aca="false">'[2]Citigroup Rate Max AD&amp;D Life'!Z20</f>
        <v>242.46</v>
      </c>
      <c r="BL21" s="91" t="n">
        <f aca="false">'[2]Citigroup Rate Max AD&amp;D Life'!AA20</f>
        <v>2909.52</v>
      </c>
      <c r="BM21" s="175" t="n">
        <f aca="false">'[2]Citigroup Rate Max AD&amp;D Life'!AB20</f>
        <v>0.048492</v>
      </c>
    </row>
    <row r="22" customFormat="false" ht="14.25" hidden="false" customHeight="false" outlineLevel="0" collapsed="false">
      <c r="A22" s="24" t="s">
        <v>75</v>
      </c>
      <c r="B22" s="76"/>
      <c r="C22" s="80"/>
      <c r="D22" s="80"/>
      <c r="E22" s="90" t="n">
        <f aca="false">'[2]Enron Rate Chart'!AA21</f>
        <v>-391.91</v>
      </c>
      <c r="F22" s="91" t="n">
        <f aca="false">'[2]Enron Rate Chart'!AB21</f>
        <v>104.713333333333</v>
      </c>
      <c r="G22" s="91" t="n">
        <f aca="false">'[2]Enron Rate Chart'!AC21</f>
        <v>120.893333333333</v>
      </c>
      <c r="H22" s="91" t="n">
        <f aca="false">'[2]Enron Rate Chart'!AD21</f>
        <v>1450.72</v>
      </c>
      <c r="I22" s="175" t="n">
        <f aca="false">'[2]Enron Rate Chart'!AE21</f>
        <v>0.018134</v>
      </c>
      <c r="J22" s="143"/>
      <c r="K22" s="24" t="s">
        <v>75</v>
      </c>
      <c r="L22" s="76"/>
      <c r="M22" s="85" t="n">
        <v>166</v>
      </c>
      <c r="N22" s="98" t="n">
        <v>115</v>
      </c>
      <c r="O22" s="98" t="n">
        <v>115</v>
      </c>
      <c r="P22" s="98" t="n">
        <v>137</v>
      </c>
      <c r="Q22" s="79" t="n">
        <v>152</v>
      </c>
      <c r="R22" s="80"/>
      <c r="S22" s="129" t="n">
        <v>30</v>
      </c>
      <c r="T22" s="103" t="n">
        <v>13</v>
      </c>
      <c r="U22" s="80"/>
      <c r="V22" s="100" t="n">
        <v>9.72</v>
      </c>
      <c r="W22" s="80"/>
      <c r="X22" s="83" t="e">
        <f aca="false">SUM(J22/#REF!*'[2]Dental &amp; Other Rates'!$B$27)</f>
        <v>#REF!</v>
      </c>
      <c r="Y22" s="104" t="e">
        <f aca="false">SUM(J22/#REF!*'[2]Dental &amp; Other Rates'!$B$28)</f>
        <v>#REF!</v>
      </c>
      <c r="Z22" s="80"/>
      <c r="AA22" s="85" t="e">
        <f aca="false">SUM(J22/1000*#REF!)</f>
        <v>#REF!</v>
      </c>
      <c r="AB22" s="86" t="e">
        <f aca="false">SUM(AA22*0.5)</f>
        <v>#REF!</v>
      </c>
      <c r="AC22" s="79" t="n">
        <v>0.84</v>
      </c>
      <c r="AD22" s="80"/>
      <c r="AE22" s="80"/>
      <c r="AF22" s="96" t="e">
        <f aca="false">SUM(J22/#REF!*'[2]Dental &amp; Other Rates'!$B$40/12)</f>
        <v>#REF!</v>
      </c>
      <c r="AG22" s="80"/>
      <c r="AH22" s="90" t="n">
        <f aca="false">'[2]Citigroup Rate Chart'!Y21</f>
        <v>246.44</v>
      </c>
      <c r="AI22" s="91" t="n">
        <f aca="false">'[2]Citigroup Rate Chart'!Z21</f>
        <v>249.76</v>
      </c>
      <c r="AJ22" s="91" t="n">
        <f aca="false">'[2]Citigroup Rate Chart'!AA21</f>
        <v>2997.12</v>
      </c>
      <c r="AK22" s="175" t="n">
        <f aca="false">'[2]Citigroup Rate Chart'!AB21</f>
        <v>0.037464</v>
      </c>
      <c r="AL22" s="143"/>
      <c r="AM22" s="24" t="s">
        <v>75</v>
      </c>
      <c r="AN22" s="76"/>
      <c r="AO22" s="85" t="n">
        <v>166</v>
      </c>
      <c r="AP22" s="98" t="n">
        <v>115</v>
      </c>
      <c r="AQ22" s="98" t="n">
        <v>115</v>
      </c>
      <c r="AR22" s="98" t="n">
        <v>137</v>
      </c>
      <c r="AS22" s="79" t="n">
        <v>152</v>
      </c>
      <c r="AT22" s="80"/>
      <c r="AU22" s="129" t="n">
        <v>30</v>
      </c>
      <c r="AV22" s="103" t="n">
        <v>13</v>
      </c>
      <c r="AW22" s="80"/>
      <c r="AX22" s="100" t="n">
        <v>9.72</v>
      </c>
      <c r="AY22" s="80"/>
      <c r="AZ22" s="129" t="e">
        <f aca="false">SUM((AL22*10)/#REF!*'[2]Dental &amp; Other Rates'!$B$27)</f>
        <v>#REF!</v>
      </c>
      <c r="BA22" s="103" t="e">
        <f aca="false">SUM((AL22*10*0.6)/#REF!*'[2]Dental &amp; Other Rates'!$B$28)</f>
        <v>#REF!</v>
      </c>
      <c r="BB22" s="80"/>
      <c r="BC22" s="85" t="e">
        <f aca="false">SUM((AL22*7)/1000*#REF!)</f>
        <v>#REF!</v>
      </c>
      <c r="BD22" s="86" t="e">
        <f aca="false">SUM(BC22*0.5)</f>
        <v>#REF!</v>
      </c>
      <c r="BE22" s="79" t="n">
        <v>0.84</v>
      </c>
      <c r="BF22" s="80"/>
      <c r="BG22" s="80"/>
      <c r="BH22" s="96" t="e">
        <f aca="false">SUM(AL22/#REF!*'[2]Dental &amp; Other Rates'!$B$40/12)</f>
        <v>#REF!</v>
      </c>
      <c r="BI22" s="80"/>
      <c r="BJ22" s="90" t="n">
        <f aca="false">'[2]Citigroup Rate Max AD&amp;D Life'!Y21</f>
        <v>276.92</v>
      </c>
      <c r="BK22" s="91" t="n">
        <f aca="false">'[2]Citigroup Rate Max AD&amp;D Life'!Z21</f>
        <v>291.76</v>
      </c>
      <c r="BL22" s="91" t="n">
        <f aca="false">'[2]Citigroup Rate Max AD&amp;D Life'!AA21</f>
        <v>3501.12</v>
      </c>
      <c r="BM22" s="175" t="n">
        <f aca="false">'[2]Citigroup Rate Max AD&amp;D Life'!AB21</f>
        <v>0.043764</v>
      </c>
    </row>
    <row r="23" customFormat="false" ht="14.25" hidden="false" customHeight="false" outlineLevel="0" collapsed="false">
      <c r="A23" s="24" t="s">
        <v>76</v>
      </c>
      <c r="B23" s="76"/>
      <c r="C23" s="80"/>
      <c r="D23" s="80"/>
      <c r="E23" s="90" t="n">
        <f aca="false">'[2]Enron Rate Chart'!AA22</f>
        <v>-391.91</v>
      </c>
      <c r="F23" s="91" t="n">
        <f aca="false">'[2]Enron Rate Chart'!AB22</f>
        <v>115.226666666667</v>
      </c>
      <c r="G23" s="91" t="n">
        <f aca="false">'[2]Enron Rate Chart'!AC22</f>
        <v>135.346666666667</v>
      </c>
      <c r="H23" s="91" t="n">
        <f aca="false">'[2]Enron Rate Chart'!AD22</f>
        <v>1624.16</v>
      </c>
      <c r="I23" s="175" t="n">
        <f aca="false">'[2]Enron Rate Chart'!AE22</f>
        <v>0.0162416</v>
      </c>
      <c r="J23" s="143"/>
      <c r="K23" s="24" t="s">
        <v>76</v>
      </c>
      <c r="L23" s="76"/>
      <c r="M23" s="85" t="n">
        <v>196</v>
      </c>
      <c r="N23" s="98" t="n">
        <v>134</v>
      </c>
      <c r="O23" s="98" t="n">
        <v>140</v>
      </c>
      <c r="P23" s="98" t="n">
        <v>165</v>
      </c>
      <c r="Q23" s="79" t="n">
        <v>179</v>
      </c>
      <c r="R23" s="80"/>
      <c r="S23" s="129" t="n">
        <v>30</v>
      </c>
      <c r="T23" s="103" t="n">
        <v>13</v>
      </c>
      <c r="U23" s="80"/>
      <c r="V23" s="100" t="n">
        <v>9.72</v>
      </c>
      <c r="W23" s="80"/>
      <c r="X23" s="83" t="e">
        <f aca="false">SUM(J23/#REF!*'[2]Dental &amp; Other Rates'!$B$27)</f>
        <v>#REF!</v>
      </c>
      <c r="Y23" s="104" t="e">
        <f aca="false">SUM(J23/#REF!*'[2]Dental &amp; Other Rates'!$B$28)</f>
        <v>#REF!</v>
      </c>
      <c r="Z23" s="80"/>
      <c r="AA23" s="85" t="e">
        <f aca="false">SUM(J23/1000*#REF!)</f>
        <v>#REF!</v>
      </c>
      <c r="AB23" s="86" t="e">
        <f aca="false">SUM(AA23*0.5)</f>
        <v>#REF!</v>
      </c>
      <c r="AC23" s="79" t="n">
        <v>0.84</v>
      </c>
      <c r="AD23" s="80"/>
      <c r="AE23" s="80"/>
      <c r="AF23" s="96" t="e">
        <f aca="false">SUM(J23/#REF!*'[2]Dental &amp; Other Rates'!$B$40/12)</f>
        <v>#REF!</v>
      </c>
      <c r="AG23" s="80"/>
      <c r="AH23" s="90" t="n">
        <f aca="false">'[2]Citigroup Rate Chart'!Y22</f>
        <v>286.62</v>
      </c>
      <c r="AI23" s="91" t="n">
        <f aca="false">'[2]Citigroup Rate Chart'!Z22</f>
        <v>290.56</v>
      </c>
      <c r="AJ23" s="91" t="n">
        <f aca="false">'[2]Citigroup Rate Chart'!AA22</f>
        <v>3486.72</v>
      </c>
      <c r="AK23" s="175" t="n">
        <f aca="false">'[2]Citigroup Rate Chart'!AB22</f>
        <v>0.0348672</v>
      </c>
      <c r="AL23" s="143"/>
      <c r="AM23" s="24" t="s">
        <v>76</v>
      </c>
      <c r="AN23" s="76"/>
      <c r="AO23" s="85" t="n">
        <v>196</v>
      </c>
      <c r="AP23" s="98" t="n">
        <v>134</v>
      </c>
      <c r="AQ23" s="98" t="n">
        <v>140</v>
      </c>
      <c r="AR23" s="98" t="n">
        <v>165</v>
      </c>
      <c r="AS23" s="79" t="n">
        <v>179</v>
      </c>
      <c r="AT23" s="80"/>
      <c r="AU23" s="129" t="n">
        <v>30</v>
      </c>
      <c r="AV23" s="103" t="n">
        <v>13</v>
      </c>
      <c r="AW23" s="80"/>
      <c r="AX23" s="100" t="n">
        <v>9.72</v>
      </c>
      <c r="AY23" s="80"/>
      <c r="AZ23" s="129" t="e">
        <f aca="false">SUM((AL23*10)/#REF!*'[2]Dental &amp; Other Rates'!$B$27)</f>
        <v>#REF!</v>
      </c>
      <c r="BA23" s="103" t="e">
        <f aca="false">SUM((AL23*10*0.6)/#REF!*'[2]Dental &amp; Other Rates'!$B$28)</f>
        <v>#REF!</v>
      </c>
      <c r="BB23" s="80"/>
      <c r="BC23" s="85" t="e">
        <f aca="false">SUM((AL23*7)/1000*#REF!)</f>
        <v>#REF!</v>
      </c>
      <c r="BD23" s="86" t="e">
        <f aca="false">SUM(BC23*0.5)</f>
        <v>#REF!</v>
      </c>
      <c r="BE23" s="79" t="n">
        <v>0.84</v>
      </c>
      <c r="BF23" s="80"/>
      <c r="BG23" s="80"/>
      <c r="BH23" s="96" t="e">
        <f aca="false">SUM(AL23/#REF!*'[2]Dental &amp; Other Rates'!$B$40/12)</f>
        <v>#REF!</v>
      </c>
      <c r="BI23" s="80"/>
      <c r="BJ23" s="90" t="n">
        <f aca="false">'[2]Citigroup Rate Max AD&amp;D Life'!Y22</f>
        <v>324.72</v>
      </c>
      <c r="BK23" s="91" t="n">
        <f aca="false">'[2]Citigroup Rate Max AD&amp;D Life'!Z22</f>
        <v>343.06</v>
      </c>
      <c r="BL23" s="91" t="n">
        <f aca="false">'[2]Citigroup Rate Max AD&amp;D Life'!AA22</f>
        <v>4116.72</v>
      </c>
      <c r="BM23" s="175" t="n">
        <f aca="false">'[2]Citigroup Rate Max AD&amp;D Life'!AB22</f>
        <v>0.0411672</v>
      </c>
    </row>
    <row r="24" customFormat="false" ht="14.25" hidden="false" customHeight="false" outlineLevel="0" collapsed="false">
      <c r="A24" s="24" t="s">
        <v>77</v>
      </c>
      <c r="B24" s="76"/>
      <c r="C24" s="80"/>
      <c r="D24" s="80"/>
      <c r="E24" s="90" t="n">
        <f aca="false">'[2]Enron Rate Chart'!AA23</f>
        <v>-391.91</v>
      </c>
      <c r="F24" s="91" t="n">
        <f aca="false">'[2]Enron Rate Chart'!AB23</f>
        <v>141.51</v>
      </c>
      <c r="G24" s="91" t="n">
        <f aca="false">'[2]Enron Rate Chart'!AC23</f>
        <v>171.48</v>
      </c>
      <c r="H24" s="91" t="n">
        <f aca="false">'[2]Enron Rate Chart'!AD23</f>
        <v>2057.76</v>
      </c>
      <c r="I24" s="175" t="n">
        <f aca="false">'[2]Enron Rate Chart'!AE23</f>
        <v>0.0137184</v>
      </c>
      <c r="J24" s="143"/>
      <c r="K24" s="24" t="s">
        <v>77</v>
      </c>
      <c r="L24" s="76"/>
      <c r="M24" s="85" t="n">
        <v>248</v>
      </c>
      <c r="N24" s="98" t="n">
        <v>180</v>
      </c>
      <c r="O24" s="98" t="n">
        <v>187</v>
      </c>
      <c r="P24" s="98" t="n">
        <v>222</v>
      </c>
      <c r="Q24" s="79" t="n">
        <v>234</v>
      </c>
      <c r="R24" s="80"/>
      <c r="S24" s="129" t="n">
        <v>30</v>
      </c>
      <c r="T24" s="103" t="n">
        <v>13</v>
      </c>
      <c r="U24" s="80"/>
      <c r="V24" s="100" t="n">
        <v>9.72</v>
      </c>
      <c r="W24" s="80"/>
      <c r="X24" s="83" t="e">
        <f aca="false">SUM(J24/#REF!*'[2]Dental &amp; Other Rates'!$B$27)</f>
        <v>#REF!</v>
      </c>
      <c r="Y24" s="104" t="e">
        <f aca="false">SUM(J24/#REF!*'[2]Dental &amp; Other Rates'!$B$28)</f>
        <v>#REF!</v>
      </c>
      <c r="Z24" s="80"/>
      <c r="AA24" s="85" t="e">
        <f aca="false">SUM(J24/1000*#REF!)</f>
        <v>#REF!</v>
      </c>
      <c r="AB24" s="86" t="e">
        <f aca="false">SUM(AA24*0.5)</f>
        <v>#REF!</v>
      </c>
      <c r="AC24" s="79" t="n">
        <v>0.84</v>
      </c>
      <c r="AD24" s="80"/>
      <c r="AE24" s="80"/>
      <c r="AF24" s="96" t="e">
        <f aca="false">SUM(J24/#REF!*'[2]Dental &amp; Other Rates'!$B$41/12)</f>
        <v>#REF!</v>
      </c>
      <c r="AG24" s="80"/>
      <c r="AH24" s="90" t="n">
        <f aca="false">'[2]Citigroup Rate Chart'!Y23</f>
        <v>401.57</v>
      </c>
      <c r="AI24" s="91" t="n">
        <f aca="false">'[2]Citigroup Rate Chart'!Z23</f>
        <v>407.06</v>
      </c>
      <c r="AJ24" s="91" t="n">
        <f aca="false">'[2]Citigroup Rate Chart'!AA23</f>
        <v>4884.72</v>
      </c>
      <c r="AK24" s="175" t="n">
        <f aca="false">'[2]Citigroup Rate Chart'!AB23</f>
        <v>0.0325648</v>
      </c>
      <c r="AL24" s="143"/>
      <c r="AM24" s="24" t="s">
        <v>77</v>
      </c>
      <c r="AN24" s="76"/>
      <c r="AO24" s="85" t="n">
        <v>248</v>
      </c>
      <c r="AP24" s="98" t="n">
        <v>180</v>
      </c>
      <c r="AQ24" s="98" t="n">
        <v>187</v>
      </c>
      <c r="AR24" s="98" t="n">
        <v>222</v>
      </c>
      <c r="AS24" s="79" t="n">
        <v>234</v>
      </c>
      <c r="AT24" s="80"/>
      <c r="AU24" s="129" t="n">
        <v>30</v>
      </c>
      <c r="AV24" s="103" t="n">
        <v>13</v>
      </c>
      <c r="AW24" s="80"/>
      <c r="AX24" s="100" t="n">
        <v>9.72</v>
      </c>
      <c r="AY24" s="80"/>
      <c r="AZ24" s="129" t="e">
        <f aca="false">SUM((AL24*10)/#REF!*'[2]Dental &amp; Other Rates'!$B$27)</f>
        <v>#REF!</v>
      </c>
      <c r="BA24" s="103" t="e">
        <f aca="false">SUM((AL24*10*0.6)/#REF!*'[2]Dental &amp; Other Rates'!$B$28)</f>
        <v>#REF!</v>
      </c>
      <c r="BB24" s="80"/>
      <c r="BC24" s="85" t="e">
        <f aca="false">SUM((AL24*7)/1000*#REF!)</f>
        <v>#REF!</v>
      </c>
      <c r="BD24" s="86" t="e">
        <f aca="false">SUM(BC24*0.5)</f>
        <v>#REF!</v>
      </c>
      <c r="BE24" s="79" t="n">
        <v>0.84</v>
      </c>
      <c r="BF24" s="80"/>
      <c r="BG24" s="80"/>
      <c r="BH24" s="96" t="e">
        <f aca="false">SUM(AL24/#REF!*'[2]Dental &amp; Other Rates'!$B$41/12)</f>
        <v>#REF!</v>
      </c>
      <c r="BI24" s="80"/>
      <c r="BJ24" s="90" t="n">
        <f aca="false">'[2]Citigroup Rate Max AD&amp;D Life'!Y23</f>
        <v>458.72</v>
      </c>
      <c r="BK24" s="91" t="n">
        <f aca="false">'[2]Citigroup Rate Max AD&amp;D Life'!Z23</f>
        <v>485.81</v>
      </c>
      <c r="BL24" s="91" t="n">
        <f aca="false">'[2]Citigroup Rate Max AD&amp;D Life'!AA23</f>
        <v>5829.72</v>
      </c>
      <c r="BM24" s="175" t="n">
        <f aca="false">'[2]Citigroup Rate Max AD&amp;D Life'!AB23</f>
        <v>0.0388648</v>
      </c>
    </row>
    <row r="25" customFormat="false" ht="14.25" hidden="false" customHeight="false" outlineLevel="0" collapsed="false">
      <c r="A25" s="24" t="s">
        <v>78</v>
      </c>
      <c r="B25" s="76"/>
      <c r="C25" s="80"/>
      <c r="D25" s="80"/>
      <c r="E25" s="90" t="n">
        <f aca="false">'[2]Enron Rate Chart'!AA24</f>
        <v>-391.91</v>
      </c>
      <c r="F25" s="91" t="n">
        <f aca="false">'[2]Enron Rate Chart'!AB24</f>
        <v>167.793333333333</v>
      </c>
      <c r="G25" s="91" t="n">
        <f aca="false">'[2]Enron Rate Chart'!AC24</f>
        <v>207.613333333333</v>
      </c>
      <c r="H25" s="91" t="n">
        <f aca="false">'[2]Enron Rate Chart'!AD24</f>
        <v>2491.36</v>
      </c>
      <c r="I25" s="175" t="n">
        <f aca="false">'[2]Enron Rate Chart'!AE24</f>
        <v>0.0124568</v>
      </c>
      <c r="J25" s="143"/>
      <c r="K25" s="24" t="s">
        <v>78</v>
      </c>
      <c r="L25" s="76"/>
      <c r="M25" s="85" t="n">
        <v>286</v>
      </c>
      <c r="N25" s="98" t="n">
        <v>189</v>
      </c>
      <c r="O25" s="98" t="n">
        <v>196</v>
      </c>
      <c r="P25" s="98" t="n">
        <v>233</v>
      </c>
      <c r="Q25" s="79" t="n">
        <v>246</v>
      </c>
      <c r="R25" s="80"/>
      <c r="S25" s="129" t="n">
        <v>30</v>
      </c>
      <c r="T25" s="103" t="n">
        <v>13</v>
      </c>
      <c r="U25" s="80"/>
      <c r="V25" s="100" t="n">
        <v>9.72</v>
      </c>
      <c r="W25" s="80"/>
      <c r="X25" s="83" t="e">
        <f aca="false">SUM(J25/#REF!*'[2]Dental &amp; Other Rates'!$B$27)</f>
        <v>#REF!</v>
      </c>
      <c r="Y25" s="104" t="e">
        <f aca="false">SUM(J25/#REF!*'[2]Dental &amp; Other Rates'!$B$28)</f>
        <v>#REF!</v>
      </c>
      <c r="Z25" s="80"/>
      <c r="AA25" s="85" t="e">
        <f aca="false">SUM(J25/1000*#REF!)</f>
        <v>#REF!</v>
      </c>
      <c r="AB25" s="86" t="e">
        <f aca="false">SUM(AA25*0.5)</f>
        <v>#REF!</v>
      </c>
      <c r="AC25" s="79" t="n">
        <v>0.84</v>
      </c>
      <c r="AD25" s="80"/>
      <c r="AE25" s="80"/>
      <c r="AF25" s="96" t="e">
        <f aca="false">SUM(J25/#REF!*'[2]Dental &amp; Other Rates'!$B$41/12)</f>
        <v>#REF!</v>
      </c>
      <c r="AG25" s="80"/>
      <c r="AH25" s="90" t="n">
        <f aca="false">'[2]Citigroup Rate Chart'!Y24</f>
        <v>477.52</v>
      </c>
      <c r="AI25" s="91" t="n">
        <f aca="false">'[2]Citigroup Rate Chart'!Z24</f>
        <v>484.56</v>
      </c>
      <c r="AJ25" s="91" t="n">
        <f aca="false">'[2]Citigroup Rate Chart'!AA24</f>
        <v>5814.72</v>
      </c>
      <c r="AK25" s="175" t="n">
        <f aca="false">'[2]Citigroup Rate Chart'!AB24</f>
        <v>0.0290736</v>
      </c>
      <c r="AL25" s="143"/>
      <c r="AM25" s="24" t="s">
        <v>78</v>
      </c>
      <c r="AN25" s="76"/>
      <c r="AO25" s="85" t="n">
        <v>286</v>
      </c>
      <c r="AP25" s="98" t="n">
        <v>189</v>
      </c>
      <c r="AQ25" s="98" t="n">
        <v>196</v>
      </c>
      <c r="AR25" s="98" t="n">
        <v>233</v>
      </c>
      <c r="AS25" s="79" t="n">
        <v>246</v>
      </c>
      <c r="AT25" s="80"/>
      <c r="AU25" s="129" t="n">
        <v>30</v>
      </c>
      <c r="AV25" s="103" t="n">
        <v>13</v>
      </c>
      <c r="AW25" s="80"/>
      <c r="AX25" s="100" t="n">
        <v>9.72</v>
      </c>
      <c r="AY25" s="80"/>
      <c r="AZ25" s="129" t="n">
        <v>13.5</v>
      </c>
      <c r="BA25" s="103" t="n">
        <v>13.5</v>
      </c>
      <c r="BB25" s="80"/>
      <c r="BC25" s="85" t="e">
        <f aca="false">SUM((AL25*7)/1000*#REF!)</f>
        <v>#REF!</v>
      </c>
      <c r="BD25" s="86" t="e">
        <f aca="false">SUM(BC25*0.5)</f>
        <v>#REF!</v>
      </c>
      <c r="BE25" s="79" t="n">
        <v>0.84</v>
      </c>
      <c r="BF25" s="80"/>
      <c r="BG25" s="80"/>
      <c r="BH25" s="96" t="e">
        <f aca="false">SUM(AL25/#REF!*'[2]Dental &amp; Other Rates'!$B$41/12)</f>
        <v>#REF!</v>
      </c>
      <c r="BI25" s="80"/>
      <c r="BJ25" s="90" t="n">
        <f aca="false">'[2]Citigroup Rate Max AD&amp;D Life'!Y24</f>
        <v>549.22</v>
      </c>
      <c r="BK25" s="91" t="n">
        <f aca="false">'[2]Citigroup Rate Max AD&amp;D Life'!Z24</f>
        <v>585.06</v>
      </c>
      <c r="BL25" s="91" t="n">
        <f aca="false">'[2]Citigroup Rate Max AD&amp;D Life'!AA24</f>
        <v>7020.72</v>
      </c>
      <c r="BM25" s="175" t="n">
        <f aca="false">'[2]Citigroup Rate Max AD&amp;D Life'!AB24</f>
        <v>0.0351036</v>
      </c>
    </row>
    <row r="26" customFormat="false" ht="14.25" hidden="false" customHeight="false" outlineLevel="0" collapsed="false">
      <c r="A26" s="24" t="s">
        <v>79</v>
      </c>
      <c r="B26" s="76"/>
      <c r="C26" s="80"/>
      <c r="D26" s="80"/>
      <c r="E26" s="90" t="n">
        <f aca="false">'[2]Enron Rate Chart'!AA25</f>
        <v>-391.91</v>
      </c>
      <c r="F26" s="91" t="n">
        <f aca="false">'[2]Enron Rate Chart'!AB25</f>
        <v>220.36</v>
      </c>
      <c r="G26" s="91" t="n">
        <f aca="false">'[2]Enron Rate Chart'!AC25</f>
        <v>279.88</v>
      </c>
      <c r="H26" s="91" t="n">
        <f aca="false">'[2]Enron Rate Chart'!AD25</f>
        <v>3358.56</v>
      </c>
      <c r="I26" s="175" t="n">
        <f aca="false">'[2]Enron Rate Chart'!AE25</f>
        <v>0.0111952</v>
      </c>
      <c r="J26" s="143"/>
      <c r="K26" s="24" t="s">
        <v>79</v>
      </c>
      <c r="L26" s="76"/>
      <c r="M26" s="85" t="n">
        <v>280</v>
      </c>
      <c r="N26" s="98" t="n">
        <v>198</v>
      </c>
      <c r="O26" s="98" t="n">
        <v>206</v>
      </c>
      <c r="P26" s="98" t="n">
        <v>244</v>
      </c>
      <c r="Q26" s="79" t="n">
        <v>257</v>
      </c>
      <c r="R26" s="80"/>
      <c r="S26" s="129" t="n">
        <v>30</v>
      </c>
      <c r="T26" s="103" t="n">
        <v>13</v>
      </c>
      <c r="U26" s="80"/>
      <c r="V26" s="100" t="n">
        <v>9.72</v>
      </c>
      <c r="W26" s="80"/>
      <c r="X26" s="83" t="e">
        <f aca="false">SUM(J26/#REF!*'[2]Dental &amp; Other Rates'!$B$27)</f>
        <v>#REF!</v>
      </c>
      <c r="Y26" s="104" t="e">
        <f aca="false">SUM(J26/#REF!*'[2]Dental &amp; Other Rates'!$B$28)</f>
        <v>#REF!</v>
      </c>
      <c r="Z26" s="80"/>
      <c r="AA26" s="85" t="e">
        <f aca="false">SUM(J26/1000*#REF!)</f>
        <v>#REF!</v>
      </c>
      <c r="AB26" s="86" t="e">
        <f aca="false">SUM(AA26*0.5)</f>
        <v>#REF!</v>
      </c>
      <c r="AC26" s="79" t="n">
        <v>0.84</v>
      </c>
      <c r="AD26" s="80"/>
      <c r="AE26" s="80"/>
      <c r="AF26" s="96" t="e">
        <f aca="false">SUM(J26/#REF!*'[2]Dental &amp; Other Rates'!$B$42/12)</f>
        <v>#REF!</v>
      </c>
      <c r="AG26" s="80"/>
      <c r="AH26" s="90" t="n">
        <f aca="false">'[2]Citigroup Rate Chart'!Y25</f>
        <v>572.42</v>
      </c>
      <c r="AI26" s="91" t="n">
        <f aca="false">'[2]Citigroup Rate Chart'!Z25</f>
        <v>582.56</v>
      </c>
      <c r="AJ26" s="91" t="n">
        <f aca="false">'[2]Citigroup Rate Chart'!AA25</f>
        <v>6990.72</v>
      </c>
      <c r="AK26" s="175" t="n">
        <f aca="false">'[2]Citigroup Rate Chart'!AB25</f>
        <v>0.0233024</v>
      </c>
      <c r="AL26" s="143"/>
      <c r="AM26" s="24" t="s">
        <v>79</v>
      </c>
      <c r="AN26" s="76"/>
      <c r="AO26" s="85" t="n">
        <v>280</v>
      </c>
      <c r="AP26" s="98" t="n">
        <v>198</v>
      </c>
      <c r="AQ26" s="98" t="n">
        <v>206</v>
      </c>
      <c r="AR26" s="98" t="n">
        <v>244</v>
      </c>
      <c r="AS26" s="79" t="n">
        <v>257</v>
      </c>
      <c r="AT26" s="80"/>
      <c r="AU26" s="129" t="n">
        <v>30</v>
      </c>
      <c r="AV26" s="103" t="n">
        <v>13</v>
      </c>
      <c r="AW26" s="80"/>
      <c r="AX26" s="100" t="n">
        <v>9.72</v>
      </c>
      <c r="AY26" s="80"/>
      <c r="AZ26" s="129" t="n">
        <v>13.5</v>
      </c>
      <c r="BA26" s="103" t="n">
        <v>13.5</v>
      </c>
      <c r="BB26" s="80"/>
      <c r="BC26" s="85" t="e">
        <f aca="false">SUM((AL26*7)/1000*#REF!)</f>
        <v>#REF!</v>
      </c>
      <c r="BD26" s="86" t="e">
        <f aca="false">SUM(BC26*0.5)</f>
        <v>#REF!</v>
      </c>
      <c r="BE26" s="79" t="n">
        <v>0.84</v>
      </c>
      <c r="BF26" s="80"/>
      <c r="BG26" s="80"/>
      <c r="BH26" s="96" t="e">
        <f aca="false">SUM(AL26/#REF!*'[2]Dental &amp; Other Rates'!$B$42/12)</f>
        <v>#REF!</v>
      </c>
      <c r="BI26" s="80"/>
      <c r="BJ26" s="90" t="n">
        <f aca="false">'[2]Citigroup Rate Max AD&amp;D Life'!Y25</f>
        <v>673.22</v>
      </c>
      <c r="BK26" s="91" t="n">
        <f aca="false">'[2]Citigroup Rate Max AD&amp;D Life'!Z25</f>
        <v>726.56</v>
      </c>
      <c r="BL26" s="91" t="n">
        <f aca="false">'[2]Citigroup Rate Max AD&amp;D Life'!AA25</f>
        <v>8718.72</v>
      </c>
      <c r="BM26" s="175" t="n">
        <f aca="false">'[2]Citigroup Rate Max AD&amp;D Life'!AB25</f>
        <v>0.0290624</v>
      </c>
    </row>
    <row r="27" customFormat="false" ht="14.25" hidden="false" customHeight="false" outlineLevel="0" collapsed="false">
      <c r="A27" s="24" t="s">
        <v>80</v>
      </c>
      <c r="B27" s="76"/>
      <c r="C27" s="80"/>
      <c r="D27" s="80"/>
      <c r="E27" s="109" t="n">
        <f aca="false">'[2]Enron Rate Chart'!AA26</f>
        <v>-391.91</v>
      </c>
      <c r="F27" s="110" t="n">
        <f aca="false">'[2]Enron Rate Chart'!AB26</f>
        <v>325.493333333333</v>
      </c>
      <c r="G27" s="110" t="n">
        <f aca="false">'[2]Enron Rate Chart'!AC26</f>
        <v>424.413333333333</v>
      </c>
      <c r="H27" s="110" t="n">
        <f aca="false">'[2]Enron Rate Chart'!AD26</f>
        <v>5092.96</v>
      </c>
      <c r="I27" s="176" t="n">
        <f aca="false">'[2]Enron Rate Chart'!AE26</f>
        <v>0.01018592</v>
      </c>
      <c r="J27" s="143"/>
      <c r="K27" s="24" t="s">
        <v>80</v>
      </c>
      <c r="L27" s="76"/>
      <c r="M27" s="111" t="n">
        <v>293</v>
      </c>
      <c r="N27" s="112" t="n">
        <v>207</v>
      </c>
      <c r="O27" s="112" t="n">
        <v>215</v>
      </c>
      <c r="P27" s="112" t="n">
        <v>255</v>
      </c>
      <c r="Q27" s="113" t="n">
        <v>269</v>
      </c>
      <c r="R27" s="80"/>
      <c r="S27" s="129" t="n">
        <v>30</v>
      </c>
      <c r="T27" s="103" t="n">
        <v>13</v>
      </c>
      <c r="U27" s="80"/>
      <c r="V27" s="108" t="n">
        <v>9.72</v>
      </c>
      <c r="W27" s="80"/>
      <c r="X27" s="83" t="e">
        <f aca="false">SUM(J27/#REF!*'[2]Dental &amp; Other Rates'!$B$27)</f>
        <v>#REF!</v>
      </c>
      <c r="Y27" s="104" t="e">
        <f aca="false">SUM(J27/#REF!*'[2]Dental &amp; Other Rates'!$B$28)</f>
        <v>#REF!</v>
      </c>
      <c r="Z27" s="80"/>
      <c r="AA27" s="85" t="e">
        <f aca="false">SUM(J27/1000*#REF!)</f>
        <v>#REF!</v>
      </c>
      <c r="AB27" s="86" t="e">
        <f aca="false">SUM(AA27*0.5)</f>
        <v>#REF!</v>
      </c>
      <c r="AC27" s="79" t="n">
        <v>0.84</v>
      </c>
      <c r="AD27" s="80"/>
      <c r="AE27" s="80"/>
      <c r="AF27" s="96" t="e">
        <f aca="false">SUM(J27/#REF!*'[2]Dental &amp; Other Rates'!$B$42/12)</f>
        <v>#REF!</v>
      </c>
      <c r="AG27" s="80"/>
      <c r="AH27" s="109" t="n">
        <f aca="false">'[2]Citigroup Rate Chart'!Y26</f>
        <v>753.886666666667</v>
      </c>
      <c r="AI27" s="110" t="n">
        <f aca="false">'[2]Citigroup Rate Chart'!Z26</f>
        <v>770.226666666667</v>
      </c>
      <c r="AJ27" s="110" t="n">
        <f aca="false">'[2]Citigroup Rate Chart'!AA26</f>
        <v>9242.72</v>
      </c>
      <c r="AK27" s="176" t="n">
        <f aca="false">'[2]Citigroup Rate Chart'!AB26</f>
        <v>0.01848544</v>
      </c>
      <c r="AL27" s="143"/>
      <c r="AM27" s="24" t="s">
        <v>80</v>
      </c>
      <c r="AN27" s="76"/>
      <c r="AO27" s="111" t="n">
        <v>293</v>
      </c>
      <c r="AP27" s="112" t="n">
        <v>207</v>
      </c>
      <c r="AQ27" s="112" t="n">
        <v>215</v>
      </c>
      <c r="AR27" s="112" t="n">
        <v>255</v>
      </c>
      <c r="AS27" s="113" t="n">
        <v>269</v>
      </c>
      <c r="AT27" s="80"/>
      <c r="AU27" s="129" t="n">
        <v>30</v>
      </c>
      <c r="AV27" s="103" t="n">
        <v>13</v>
      </c>
      <c r="AW27" s="80"/>
      <c r="AX27" s="108" t="n">
        <v>9.72</v>
      </c>
      <c r="AY27" s="80"/>
      <c r="AZ27" s="129" t="n">
        <v>13.5</v>
      </c>
      <c r="BA27" s="103" t="n">
        <v>13.5</v>
      </c>
      <c r="BB27" s="80"/>
      <c r="BC27" s="85" t="e">
        <f aca="false">SUM((AL27*7)/1000*#REF!)</f>
        <v>#REF!</v>
      </c>
      <c r="BD27" s="86" t="e">
        <f aca="false">SUM(BC27*0.5)</f>
        <v>#REF!</v>
      </c>
      <c r="BE27" s="79" t="n">
        <v>0.84</v>
      </c>
      <c r="BF27" s="80"/>
      <c r="BG27" s="80"/>
      <c r="BH27" s="96" t="e">
        <f aca="false">SUM(AL27/#REF!*'[2]Dental &amp; Other Rates'!$B$42/12)</f>
        <v>#REF!</v>
      </c>
      <c r="BI27" s="80"/>
      <c r="BJ27" s="90" t="n">
        <f aca="false">'[2]Citigroup Rate Max AD&amp;D Life'!Y26</f>
        <v>912.886666666667</v>
      </c>
      <c r="BK27" s="91" t="n">
        <f aca="false">'[2]Citigroup Rate Max AD&amp;D Life'!Z26</f>
        <v>1001.22666666667</v>
      </c>
      <c r="BL27" s="91" t="n">
        <f aca="false">'[2]Citigroup Rate Max AD&amp;D Life'!AA26</f>
        <v>12014.72</v>
      </c>
      <c r="BM27" s="175" t="n">
        <f aca="false">'[2]Citigroup Rate Max AD&amp;D Life'!AB26</f>
        <v>0.02402944</v>
      </c>
    </row>
    <row r="28" customFormat="false" ht="14.25" hidden="false" customHeight="true" outlineLevel="0" collapsed="false">
      <c r="A28" s="45" t="s">
        <v>84</v>
      </c>
      <c r="B28" s="114"/>
      <c r="C28" s="116"/>
      <c r="D28" s="116"/>
      <c r="E28" s="124" t="n">
        <f aca="false">'[2]Enron Rate Chart'!AA27</f>
        <v>0</v>
      </c>
      <c r="F28" s="124" t="n">
        <f aca="false">'[2]Enron Rate Chart'!AB27</f>
        <v>0</v>
      </c>
      <c r="G28" s="124" t="n">
        <f aca="false">'[2]Enron Rate Chart'!AC27</f>
        <v>0</v>
      </c>
      <c r="H28" s="148" t="n">
        <f aca="false">'[2]Enron Rate Chart'!AD27</f>
        <v>0</v>
      </c>
      <c r="I28" s="124" t="n">
        <f aca="false">'[2]Enron Rate Chart'!AE27</f>
        <v>0</v>
      </c>
      <c r="J28" s="177"/>
      <c r="K28" s="45" t="s">
        <v>84</v>
      </c>
      <c r="L28" s="114"/>
      <c r="M28" s="118" t="s">
        <v>85</v>
      </c>
      <c r="N28" s="118"/>
      <c r="O28" s="118"/>
      <c r="P28" s="118"/>
      <c r="Q28" s="118"/>
      <c r="R28" s="116"/>
      <c r="S28" s="125" t="s">
        <v>84</v>
      </c>
      <c r="T28" s="125"/>
      <c r="U28" s="48"/>
      <c r="V28" s="118" t="s">
        <v>83</v>
      </c>
      <c r="W28" s="116"/>
      <c r="X28" s="119" t="s">
        <v>57</v>
      </c>
      <c r="Y28" s="120" t="s">
        <v>59</v>
      </c>
      <c r="Z28" s="116"/>
      <c r="AA28" s="121" t="s">
        <v>60</v>
      </c>
      <c r="AB28" s="122" t="s">
        <v>61</v>
      </c>
      <c r="AC28" s="123" t="s">
        <v>62</v>
      </c>
      <c r="AD28" s="48"/>
      <c r="AE28" s="116"/>
      <c r="AF28" s="126" t="s">
        <v>68</v>
      </c>
      <c r="AG28" s="116"/>
      <c r="AH28" s="127"/>
      <c r="AI28" s="127"/>
      <c r="AJ28" s="127"/>
      <c r="AK28" s="127"/>
      <c r="AL28" s="177"/>
      <c r="AM28" s="45" t="s">
        <v>84</v>
      </c>
      <c r="AN28" s="114"/>
      <c r="AO28" s="118" t="s">
        <v>85</v>
      </c>
      <c r="AP28" s="118"/>
      <c r="AQ28" s="118"/>
      <c r="AR28" s="118"/>
      <c r="AS28" s="118"/>
      <c r="AT28" s="116"/>
      <c r="AU28" s="125" t="s">
        <v>84</v>
      </c>
      <c r="AV28" s="125"/>
      <c r="AW28" s="48"/>
      <c r="AX28" s="118" t="s">
        <v>83</v>
      </c>
      <c r="AY28" s="116"/>
      <c r="AZ28" s="119" t="s">
        <v>57</v>
      </c>
      <c r="BA28" s="120" t="s">
        <v>59</v>
      </c>
      <c r="BB28" s="116"/>
      <c r="BC28" s="121" t="s">
        <v>60</v>
      </c>
      <c r="BD28" s="122" t="s">
        <v>61</v>
      </c>
      <c r="BE28" s="123" t="s">
        <v>62</v>
      </c>
      <c r="BF28" s="48"/>
      <c r="BG28" s="116"/>
      <c r="BH28" s="126" t="s">
        <v>68</v>
      </c>
      <c r="BI28" s="116"/>
      <c r="BJ28" s="127"/>
      <c r="BK28" s="127"/>
      <c r="BL28" s="127"/>
      <c r="BM28" s="127"/>
      <c r="BN28" s="177"/>
    </row>
    <row r="29" customFormat="false" ht="14.25" hidden="false" customHeight="false" outlineLevel="0" collapsed="false">
      <c r="A29" s="24" t="s">
        <v>71</v>
      </c>
      <c r="B29" s="76"/>
      <c r="C29" s="80"/>
      <c r="D29" s="80"/>
      <c r="E29" s="90" t="n">
        <f aca="false">'[2]Enron Rate Chart'!AA28</f>
        <v>-365.33</v>
      </c>
      <c r="F29" s="91" t="n">
        <f aca="false">'[2]Enron Rate Chart'!AB28</f>
        <v>39.096</v>
      </c>
      <c r="G29" s="91" t="n">
        <f aca="false">'[2]Enron Rate Chart'!AC28</f>
        <v>44.244</v>
      </c>
      <c r="H29" s="91" t="n">
        <f aca="false">'[2]Enron Rate Chart'!AD28</f>
        <v>530.928</v>
      </c>
      <c r="I29" s="175" t="n">
        <f aca="false">'[2]Enron Rate Chart'!AE28</f>
        <v>0.022122</v>
      </c>
      <c r="J29" s="143"/>
      <c r="K29" s="24" t="s">
        <v>71</v>
      </c>
      <c r="L29" s="76"/>
      <c r="M29" s="77" t="n">
        <v>70</v>
      </c>
      <c r="N29" s="78" t="n">
        <v>52</v>
      </c>
      <c r="O29" s="78" t="n">
        <v>40</v>
      </c>
      <c r="P29" s="78" t="n">
        <v>55</v>
      </c>
      <c r="Q29" s="92" t="n">
        <v>61</v>
      </c>
      <c r="R29" s="80"/>
      <c r="S29" s="129" t="n">
        <v>26</v>
      </c>
      <c r="T29" s="103" t="n">
        <v>11</v>
      </c>
      <c r="U29" s="80"/>
      <c r="V29" s="130" t="n">
        <v>9.72</v>
      </c>
      <c r="W29" s="80"/>
      <c r="X29" s="83" t="e">
        <f aca="false">SUM(J29/#REF!*'[2]Dental &amp; Other Rates'!$B$27)</f>
        <v>#REF!</v>
      </c>
      <c r="Y29" s="104" t="e">
        <f aca="false">SUM(J29/#REF!*'[2]Dental &amp; Other Rates'!$B$28)</f>
        <v>#REF!</v>
      </c>
      <c r="Z29" s="80"/>
      <c r="AA29" s="85" t="e">
        <f aca="false">SUM(J29/1000*#REF!)</f>
        <v>#REF!</v>
      </c>
      <c r="AB29" s="86" t="e">
        <f aca="false">SUM(AA29*0.5)</f>
        <v>#REF!</v>
      </c>
      <c r="AC29" s="79" t="n">
        <v>0.84</v>
      </c>
      <c r="AD29" s="80"/>
      <c r="AE29" s="80"/>
      <c r="AF29" s="96" t="e">
        <f aca="false">SUM(J29/#REF!*'[2]Dental &amp; Other Rates'!$B$39/12)</f>
        <v>#REF!</v>
      </c>
      <c r="AG29" s="80"/>
      <c r="AH29" s="90" t="n">
        <f aca="false">'[2]Citigroup Rate Chart'!Y28</f>
        <v>114.936</v>
      </c>
      <c r="AI29" s="91" t="n">
        <f aca="false">'[2]Citigroup Rate Chart'!Z28</f>
        <v>116.52</v>
      </c>
      <c r="AJ29" s="91" t="n">
        <f aca="false">'[2]Citigroup Rate Chart'!AA28</f>
        <v>1398.24</v>
      </c>
      <c r="AK29" s="175" t="n">
        <f aca="false">'[2]Citigroup Rate Chart'!AB28</f>
        <v>0.05826</v>
      </c>
      <c r="AL29" s="143"/>
      <c r="AM29" s="24" t="s">
        <v>71</v>
      </c>
      <c r="AN29" s="76"/>
      <c r="AO29" s="77" t="n">
        <v>70</v>
      </c>
      <c r="AP29" s="78" t="n">
        <v>52</v>
      </c>
      <c r="AQ29" s="78" t="n">
        <v>40</v>
      </c>
      <c r="AR29" s="78" t="n">
        <v>55</v>
      </c>
      <c r="AS29" s="92" t="n">
        <v>61</v>
      </c>
      <c r="AT29" s="80"/>
      <c r="AU29" s="129" t="n">
        <v>26</v>
      </c>
      <c r="AV29" s="103" t="n">
        <v>11</v>
      </c>
      <c r="AW29" s="80"/>
      <c r="AX29" s="130" t="n">
        <v>9.72</v>
      </c>
      <c r="AY29" s="80"/>
      <c r="AZ29" s="129" t="e">
        <f aca="false">SUM((AL29*10)/#REF!*'[2]Dental &amp; Other Rates'!$B$27)</f>
        <v>#REF!</v>
      </c>
      <c r="BA29" s="103" t="e">
        <f aca="false">SUM((AL29*10*0.6)/#REF!*'[2]Dental &amp; Other Rates'!$B$28)</f>
        <v>#REF!</v>
      </c>
      <c r="BB29" s="80"/>
      <c r="BC29" s="85" t="e">
        <f aca="false">SUM((AL29*7)/1000*#REF!)</f>
        <v>#REF!</v>
      </c>
      <c r="BD29" s="86" t="e">
        <f aca="false">SUM(BC29*0.5)</f>
        <v>#REF!</v>
      </c>
      <c r="BE29" s="79" t="n">
        <v>0.84</v>
      </c>
      <c r="BF29" s="80"/>
      <c r="BG29" s="80"/>
      <c r="BH29" s="96" t="e">
        <f aca="false">SUM(AL29/#REF!*'[2]Dental &amp; Other Rates'!$B$39/12)</f>
        <v>#REF!</v>
      </c>
      <c r="BI29" s="80"/>
      <c r="BJ29" s="90" t="n">
        <f aca="false">'[2]Citigroup Rate Max AD&amp;D Life'!Y28</f>
        <v>124.08</v>
      </c>
      <c r="BK29" s="91" t="n">
        <f aca="false">'[2]Citigroup Rate Max AD&amp;D Life'!Z28</f>
        <v>129.12</v>
      </c>
      <c r="BL29" s="91" t="n">
        <f aca="false">'[2]Citigroup Rate Max AD&amp;D Life'!AA28</f>
        <v>1549.44</v>
      </c>
      <c r="BM29" s="175" t="n">
        <f aca="false">'[2]Citigroup Rate Max AD&amp;D Life'!AB28</f>
        <v>0.06456</v>
      </c>
    </row>
    <row r="30" customFormat="false" ht="14.25" hidden="false" customHeight="false" outlineLevel="0" collapsed="false">
      <c r="A30" s="24" t="s">
        <v>72</v>
      </c>
      <c r="B30" s="76"/>
      <c r="C30" s="80"/>
      <c r="D30" s="80"/>
      <c r="E30" s="90" t="n">
        <f aca="false">'[2]Enron Rate Chart'!AA29</f>
        <v>-365.33</v>
      </c>
      <c r="F30" s="91" t="n">
        <f aca="false">'[2]Enron Rate Chart'!AB29</f>
        <v>39.6216666666667</v>
      </c>
      <c r="G30" s="91" t="n">
        <f aca="false">'[2]Enron Rate Chart'!AC29</f>
        <v>44.9666666666667</v>
      </c>
      <c r="H30" s="91" t="n">
        <f aca="false">'[2]Enron Rate Chart'!AD29</f>
        <v>539.6</v>
      </c>
      <c r="I30" s="175" t="n">
        <f aca="false">'[2]Enron Rate Chart'!AE29</f>
        <v>0.021584</v>
      </c>
      <c r="J30" s="143"/>
      <c r="K30" s="24" t="s">
        <v>72</v>
      </c>
      <c r="L30" s="76"/>
      <c r="M30" s="85" t="n">
        <v>85</v>
      </c>
      <c r="N30" s="98" t="n">
        <v>65</v>
      </c>
      <c r="O30" s="98" t="n">
        <v>52</v>
      </c>
      <c r="P30" s="98" t="n">
        <v>68</v>
      </c>
      <c r="Q30" s="79" t="n">
        <v>76</v>
      </c>
      <c r="R30" s="80"/>
      <c r="S30" s="129" t="n">
        <v>26</v>
      </c>
      <c r="T30" s="103" t="n">
        <v>11</v>
      </c>
      <c r="U30" s="80"/>
      <c r="V30" s="100" t="n">
        <v>9.72</v>
      </c>
      <c r="W30" s="80"/>
      <c r="X30" s="83" t="e">
        <f aca="false">SUM(J30/#REF!*'[2]Dental &amp; Other Rates'!$B$27)</f>
        <v>#REF!</v>
      </c>
      <c r="Y30" s="104" t="e">
        <f aca="false">SUM(J30/#REF!*'[2]Dental &amp; Other Rates'!$B$28)</f>
        <v>#REF!</v>
      </c>
      <c r="Z30" s="80"/>
      <c r="AA30" s="85" t="e">
        <f aca="false">SUM(J30/1000*#REF!)</f>
        <v>#REF!</v>
      </c>
      <c r="AB30" s="86" t="e">
        <f aca="false">SUM(AA30*0.5)</f>
        <v>#REF!</v>
      </c>
      <c r="AC30" s="79" t="n">
        <v>0.84</v>
      </c>
      <c r="AD30" s="80"/>
      <c r="AE30" s="80"/>
      <c r="AF30" s="96" t="e">
        <f aca="false">SUM(J30/#REF!*'[2]Dental &amp; Other Rates'!$B$39/12)</f>
        <v>#REF!</v>
      </c>
      <c r="AG30" s="80"/>
      <c r="AH30" s="90" t="n">
        <f aca="false">'[2]Citigroup Rate Chart'!Y29</f>
        <v>130.32</v>
      </c>
      <c r="AI30" s="91" t="n">
        <f aca="false">'[2]Citigroup Rate Chart'!Z29</f>
        <v>131.935</v>
      </c>
      <c r="AJ30" s="91" t="n">
        <f aca="false">'[2]Citigroup Rate Chart'!AA29</f>
        <v>1583.22</v>
      </c>
      <c r="AK30" s="175" t="n">
        <f aca="false">'[2]Citigroup Rate Chart'!AB29</f>
        <v>0.0633288</v>
      </c>
      <c r="AL30" s="143"/>
      <c r="AM30" s="24" t="s">
        <v>72</v>
      </c>
      <c r="AN30" s="76"/>
      <c r="AO30" s="85" t="n">
        <v>85</v>
      </c>
      <c r="AP30" s="98" t="n">
        <v>65</v>
      </c>
      <c r="AQ30" s="98" t="n">
        <v>52</v>
      </c>
      <c r="AR30" s="98" t="n">
        <v>68</v>
      </c>
      <c r="AS30" s="79" t="n">
        <v>76</v>
      </c>
      <c r="AT30" s="80"/>
      <c r="AU30" s="129" t="n">
        <v>26</v>
      </c>
      <c r="AV30" s="103" t="n">
        <v>11</v>
      </c>
      <c r="AW30" s="80"/>
      <c r="AX30" s="100" t="n">
        <v>9.72</v>
      </c>
      <c r="AY30" s="80"/>
      <c r="AZ30" s="129" t="e">
        <f aca="false">SUM((AL30*10)/#REF!*'[2]Dental &amp; Other Rates'!$B$27)</f>
        <v>#REF!</v>
      </c>
      <c r="BA30" s="103" t="e">
        <f aca="false">SUM((AL30*10*0.6)/#REF!*'[2]Dental &amp; Other Rates'!$B$28)</f>
        <v>#REF!</v>
      </c>
      <c r="BB30" s="80"/>
      <c r="BC30" s="85" t="e">
        <f aca="false">SUM((AL30*7)/1000*#REF!)</f>
        <v>#REF!</v>
      </c>
      <c r="BD30" s="86" t="e">
        <f aca="false">SUM(BC30*0.5)</f>
        <v>#REF!</v>
      </c>
      <c r="BE30" s="79" t="n">
        <v>0.84</v>
      </c>
      <c r="BF30" s="80"/>
      <c r="BG30" s="80"/>
      <c r="BH30" s="96" t="e">
        <f aca="false">SUM(AL30/#REF!*'[2]Dental &amp; Other Rates'!$B$39/12)</f>
        <v>#REF!</v>
      </c>
      <c r="BI30" s="80"/>
      <c r="BJ30" s="90" t="n">
        <f aca="false">'[2]Citigroup Rate Max AD&amp;D Life'!Y29</f>
        <v>139.845</v>
      </c>
      <c r="BK30" s="91" t="n">
        <f aca="false">'[2]Citigroup Rate Max AD&amp;D Life'!Z29</f>
        <v>145.06</v>
      </c>
      <c r="BL30" s="91" t="n">
        <f aca="false">'[2]Citigroup Rate Max AD&amp;D Life'!AA29</f>
        <v>1740.72</v>
      </c>
      <c r="BM30" s="175" t="n">
        <f aca="false">'[2]Citigroup Rate Max AD&amp;D Life'!AB29</f>
        <v>0.0696288</v>
      </c>
    </row>
    <row r="31" customFormat="false" ht="14.25" hidden="false" customHeight="false" outlineLevel="0" collapsed="false">
      <c r="A31" s="24" t="s">
        <v>73</v>
      </c>
      <c r="B31" s="76"/>
      <c r="C31" s="80"/>
      <c r="D31" s="80"/>
      <c r="E31" s="90" t="n">
        <f aca="false">'[2]Enron Rate Chart'!AA30</f>
        <v>-365.33</v>
      </c>
      <c r="F31" s="91" t="n">
        <f aca="false">'[2]Enron Rate Chart'!AB30</f>
        <v>47.5066666666667</v>
      </c>
      <c r="G31" s="91" t="n">
        <f aca="false">'[2]Enron Rate Chart'!AC30</f>
        <v>55.8066666666667</v>
      </c>
      <c r="H31" s="91" t="n">
        <f aca="false">'[2]Enron Rate Chart'!AD30</f>
        <v>669.68</v>
      </c>
      <c r="I31" s="175" t="n">
        <f aca="false">'[2]Enron Rate Chart'!AE30</f>
        <v>0.016742</v>
      </c>
      <c r="J31" s="143"/>
      <c r="K31" s="24" t="s">
        <v>73</v>
      </c>
      <c r="L31" s="76"/>
      <c r="M31" s="85" t="n">
        <v>104</v>
      </c>
      <c r="N31" s="98" t="n">
        <v>77</v>
      </c>
      <c r="O31" s="98" t="n">
        <v>67</v>
      </c>
      <c r="P31" s="98" t="n">
        <v>83</v>
      </c>
      <c r="Q31" s="79" t="n">
        <v>92</v>
      </c>
      <c r="R31" s="80"/>
      <c r="S31" s="129" t="n">
        <v>26</v>
      </c>
      <c r="T31" s="103" t="n">
        <v>11</v>
      </c>
      <c r="U31" s="80"/>
      <c r="V31" s="100" t="n">
        <v>9.72</v>
      </c>
      <c r="W31" s="80"/>
      <c r="X31" s="83" t="e">
        <f aca="false">SUM(J31/#REF!*'[2]Dental &amp; Other Rates'!$B$27)</f>
        <v>#REF!</v>
      </c>
      <c r="Y31" s="104" t="e">
        <f aca="false">SUM(J31/#REF!*'[2]Dental &amp; Other Rates'!$B$28)</f>
        <v>#REF!</v>
      </c>
      <c r="Z31" s="80"/>
      <c r="AA31" s="85" t="e">
        <f aca="false">SUM(J31/1000*#REF!)</f>
        <v>#REF!</v>
      </c>
      <c r="AB31" s="86" t="e">
        <f aca="false">SUM(AA31*0.5)</f>
        <v>#REF!</v>
      </c>
      <c r="AC31" s="79" t="n">
        <v>0.84</v>
      </c>
      <c r="AD31" s="80"/>
      <c r="AE31" s="80"/>
      <c r="AF31" s="96" t="e">
        <f aca="false">SUM(J31/#REF!*'[2]Dental &amp; Other Rates'!$B$39/12)</f>
        <v>#REF!</v>
      </c>
      <c r="AG31" s="80"/>
      <c r="AH31" s="90" t="n">
        <f aca="false">'[2]Citigroup Rate Chart'!Y30</f>
        <v>155.08</v>
      </c>
      <c r="AI31" s="91" t="n">
        <f aca="false">'[2]Citigroup Rate Chart'!Z30</f>
        <v>157.16</v>
      </c>
      <c r="AJ31" s="91" t="n">
        <f aca="false">'[2]Citigroup Rate Chart'!AA30</f>
        <v>1885.92</v>
      </c>
      <c r="AK31" s="175" t="n">
        <f aca="false">'[2]Citigroup Rate Chart'!AB30</f>
        <v>0.047148</v>
      </c>
      <c r="AL31" s="143"/>
      <c r="AM31" s="24" t="s">
        <v>73</v>
      </c>
      <c r="AN31" s="76"/>
      <c r="AO31" s="85" t="n">
        <v>104</v>
      </c>
      <c r="AP31" s="98" t="n">
        <v>77</v>
      </c>
      <c r="AQ31" s="98" t="n">
        <v>67</v>
      </c>
      <c r="AR31" s="98" t="n">
        <v>83</v>
      </c>
      <c r="AS31" s="79" t="n">
        <v>92</v>
      </c>
      <c r="AT31" s="80"/>
      <c r="AU31" s="129" t="n">
        <v>26</v>
      </c>
      <c r="AV31" s="103" t="n">
        <v>11</v>
      </c>
      <c r="AW31" s="80"/>
      <c r="AX31" s="100" t="n">
        <v>9.72</v>
      </c>
      <c r="AY31" s="80"/>
      <c r="AZ31" s="129" t="e">
        <f aca="false">SUM((AL31*10)/#REF!*'[2]Dental &amp; Other Rates'!$B$27)</f>
        <v>#REF!</v>
      </c>
      <c r="BA31" s="103" t="e">
        <f aca="false">SUM((AL31*10*0.6)/#REF!*'[2]Dental &amp; Other Rates'!$B$28)</f>
        <v>#REF!</v>
      </c>
      <c r="BB31" s="80"/>
      <c r="BC31" s="85" t="e">
        <f aca="false">SUM((AL31*7)/1000*#REF!)</f>
        <v>#REF!</v>
      </c>
      <c r="BD31" s="86" t="e">
        <f aca="false">SUM(BC31*0.5)</f>
        <v>#REF!</v>
      </c>
      <c r="BE31" s="79" t="n">
        <v>0.84</v>
      </c>
      <c r="BF31" s="80"/>
      <c r="BG31" s="80"/>
      <c r="BH31" s="96" t="e">
        <f aca="false">SUM(AL31/#REF!*'[2]Dental &amp; Other Rates'!$B$39/12)</f>
        <v>#REF!</v>
      </c>
      <c r="BI31" s="80"/>
      <c r="BJ31" s="90" t="n">
        <f aca="false">'[2]Citigroup Rate Max AD&amp;D Life'!Y30</f>
        <v>170.32</v>
      </c>
      <c r="BK31" s="91" t="n">
        <f aca="false">'[2]Citigroup Rate Max AD&amp;D Life'!Z30</f>
        <v>178.16</v>
      </c>
      <c r="BL31" s="91" t="n">
        <f aca="false">'[2]Citigroup Rate Max AD&amp;D Life'!AA30</f>
        <v>2137.92</v>
      </c>
      <c r="BM31" s="175" t="n">
        <f aca="false">'[2]Citigroup Rate Max AD&amp;D Life'!AB30</f>
        <v>0.053448</v>
      </c>
    </row>
    <row r="32" customFormat="false" ht="14.25" hidden="false" customHeight="false" outlineLevel="0" collapsed="false">
      <c r="A32" s="24" t="s">
        <v>74</v>
      </c>
      <c r="B32" s="76"/>
      <c r="C32" s="80"/>
      <c r="D32" s="80"/>
      <c r="E32" s="90" t="n">
        <f aca="false">'[2]Enron Rate Chart'!AA31</f>
        <v>-365.33</v>
      </c>
      <c r="F32" s="91" t="n">
        <f aca="false">'[2]Enron Rate Chart'!AB31</f>
        <v>58.02</v>
      </c>
      <c r="G32" s="91" t="n">
        <f aca="false">'[2]Enron Rate Chart'!AC31</f>
        <v>70.26</v>
      </c>
      <c r="H32" s="91" t="n">
        <f aca="false">'[2]Enron Rate Chart'!AD31</f>
        <v>843.12</v>
      </c>
      <c r="I32" s="175" t="n">
        <f aca="false">'[2]Enron Rate Chart'!AE31</f>
        <v>0.014052</v>
      </c>
      <c r="J32" s="143"/>
      <c r="K32" s="24" t="s">
        <v>74</v>
      </c>
      <c r="L32" s="76"/>
      <c r="M32" s="85" t="n">
        <v>126</v>
      </c>
      <c r="N32" s="98" t="n">
        <v>85</v>
      </c>
      <c r="O32" s="98" t="n">
        <v>85</v>
      </c>
      <c r="P32" s="98" t="n">
        <v>103</v>
      </c>
      <c r="Q32" s="79" t="n">
        <v>113</v>
      </c>
      <c r="R32" s="80"/>
      <c r="S32" s="129" t="n">
        <v>26</v>
      </c>
      <c r="T32" s="103" t="n">
        <v>11</v>
      </c>
      <c r="U32" s="80"/>
      <c r="V32" s="100" t="n">
        <v>9.72</v>
      </c>
      <c r="W32" s="80"/>
      <c r="X32" s="83" t="e">
        <f aca="false">SUM(J32/#REF!*'[2]Dental &amp; Other Rates'!$B$27)</f>
        <v>#REF!</v>
      </c>
      <c r="Y32" s="104" t="e">
        <f aca="false">SUM(J32/#REF!*'[2]Dental &amp; Other Rates'!$B$28)</f>
        <v>#REF!</v>
      </c>
      <c r="Z32" s="80"/>
      <c r="AA32" s="85" t="e">
        <f aca="false">SUM(J32/1000*#REF!)</f>
        <v>#REF!</v>
      </c>
      <c r="AB32" s="86" t="e">
        <f aca="false">SUM(AA32*0.5)</f>
        <v>#REF!</v>
      </c>
      <c r="AC32" s="79" t="n">
        <v>0.84</v>
      </c>
      <c r="AD32" s="80"/>
      <c r="AE32" s="80"/>
      <c r="AF32" s="96" t="e">
        <f aca="false">SUM(J32/#REF!*'[2]Dental &amp; Other Rates'!$B$40/12)</f>
        <v>#REF!</v>
      </c>
      <c r="AG32" s="80"/>
      <c r="AH32" s="90" t="n">
        <f aca="false">'[2]Citigroup Rate Chart'!Y31</f>
        <v>192.26</v>
      </c>
      <c r="AI32" s="91" t="n">
        <f aca="false">'[2]Citigroup Rate Chart'!Z31</f>
        <v>194.96</v>
      </c>
      <c r="AJ32" s="91" t="n">
        <f aca="false">'[2]Citigroup Rate Chart'!AA31</f>
        <v>2339.52</v>
      </c>
      <c r="AK32" s="175" t="n">
        <f aca="false">'[2]Citigroup Rate Chart'!AB31</f>
        <v>0.038992</v>
      </c>
      <c r="AL32" s="143"/>
      <c r="AM32" s="24" t="s">
        <v>74</v>
      </c>
      <c r="AN32" s="76"/>
      <c r="AO32" s="85" t="n">
        <v>126</v>
      </c>
      <c r="AP32" s="98" t="n">
        <v>85</v>
      </c>
      <c r="AQ32" s="98" t="n">
        <v>85</v>
      </c>
      <c r="AR32" s="98" t="n">
        <v>103</v>
      </c>
      <c r="AS32" s="79" t="n">
        <v>113</v>
      </c>
      <c r="AT32" s="80"/>
      <c r="AU32" s="129" t="n">
        <v>26</v>
      </c>
      <c r="AV32" s="103" t="n">
        <v>11</v>
      </c>
      <c r="AW32" s="80"/>
      <c r="AX32" s="100" t="n">
        <v>9.72</v>
      </c>
      <c r="AY32" s="80"/>
      <c r="AZ32" s="129" t="e">
        <f aca="false">SUM((AL32*10)/#REF!*'[2]Dental &amp; Other Rates'!$B$27)</f>
        <v>#REF!</v>
      </c>
      <c r="BA32" s="103" t="e">
        <f aca="false">SUM((AL32*10*0.6)/#REF!*'[2]Dental &amp; Other Rates'!$B$28)</f>
        <v>#REF!</v>
      </c>
      <c r="BB32" s="80"/>
      <c r="BC32" s="85" t="e">
        <f aca="false">SUM((AL32*7)/1000*#REF!)</f>
        <v>#REF!</v>
      </c>
      <c r="BD32" s="86" t="e">
        <f aca="false">SUM(BC32*0.5)</f>
        <v>#REF!</v>
      </c>
      <c r="BE32" s="79" t="n">
        <v>0.84</v>
      </c>
      <c r="BF32" s="80"/>
      <c r="BG32" s="80"/>
      <c r="BH32" s="96" t="e">
        <f aca="false">SUM(AL32/#REF!*'[2]Dental &amp; Other Rates'!$B$40/12)</f>
        <v>#REF!</v>
      </c>
      <c r="BI32" s="80"/>
      <c r="BJ32" s="90" t="n">
        <f aca="false">'[2]Citigroup Rate Max AD&amp;D Life'!Y31</f>
        <v>215.12</v>
      </c>
      <c r="BK32" s="91" t="n">
        <f aca="false">'[2]Citigroup Rate Max AD&amp;D Life'!Z31</f>
        <v>226.46</v>
      </c>
      <c r="BL32" s="91" t="n">
        <f aca="false">'[2]Citigroup Rate Max AD&amp;D Life'!AA31</f>
        <v>2717.52</v>
      </c>
      <c r="BM32" s="175" t="n">
        <f aca="false">'[2]Citigroup Rate Max AD&amp;D Life'!AB31</f>
        <v>0.045292</v>
      </c>
    </row>
    <row r="33" customFormat="false" ht="14.25" hidden="false" customHeight="false" outlineLevel="0" collapsed="false">
      <c r="A33" s="24" t="s">
        <v>75</v>
      </c>
      <c r="B33" s="76"/>
      <c r="C33" s="80"/>
      <c r="D33" s="80"/>
      <c r="E33" s="90" t="n">
        <f aca="false">'[2]Enron Rate Chart'!AA32</f>
        <v>-365.33</v>
      </c>
      <c r="F33" s="91" t="n">
        <f aca="false">'[2]Enron Rate Chart'!AB32</f>
        <v>68.5333333333334</v>
      </c>
      <c r="G33" s="91" t="n">
        <f aca="false">'[2]Enron Rate Chart'!AC32</f>
        <v>84.7133333333334</v>
      </c>
      <c r="H33" s="91" t="n">
        <f aca="false">'[2]Enron Rate Chart'!AD32</f>
        <v>1016.56</v>
      </c>
      <c r="I33" s="175" t="n">
        <f aca="false">'[2]Enron Rate Chart'!AE32</f>
        <v>0.012707</v>
      </c>
      <c r="J33" s="143"/>
      <c r="K33" s="24" t="s">
        <v>75</v>
      </c>
      <c r="L33" s="76"/>
      <c r="M33" s="85" t="n">
        <v>149</v>
      </c>
      <c r="N33" s="98" t="n">
        <v>104</v>
      </c>
      <c r="O33" s="98" t="n">
        <v>104</v>
      </c>
      <c r="P33" s="98" t="n">
        <v>124</v>
      </c>
      <c r="Q33" s="79" t="n">
        <v>135</v>
      </c>
      <c r="R33" s="80"/>
      <c r="S33" s="129" t="n">
        <v>26</v>
      </c>
      <c r="T33" s="103" t="n">
        <v>11</v>
      </c>
      <c r="U33" s="80"/>
      <c r="V33" s="100" t="n">
        <v>9.72</v>
      </c>
      <c r="W33" s="80"/>
      <c r="X33" s="83" t="e">
        <f aca="false">SUM(J33/#REF!*'[2]Dental &amp; Other Rates'!$B$27)</f>
        <v>#REF!</v>
      </c>
      <c r="Y33" s="104" t="e">
        <f aca="false">SUM(J33/#REF!*'[2]Dental &amp; Other Rates'!$B$28)</f>
        <v>#REF!</v>
      </c>
      <c r="Z33" s="80"/>
      <c r="AA33" s="85" t="e">
        <f aca="false">SUM(J33/1000*#REF!)</f>
        <v>#REF!</v>
      </c>
      <c r="AB33" s="86" t="e">
        <f aca="false">SUM(AA33*0.5)</f>
        <v>#REF!</v>
      </c>
      <c r="AC33" s="79" t="n">
        <v>0.84</v>
      </c>
      <c r="AD33" s="80"/>
      <c r="AE33" s="80"/>
      <c r="AF33" s="96" t="e">
        <f aca="false">SUM(J33/#REF!*'[2]Dental &amp; Other Rates'!$B$40/12)</f>
        <v>#REF!</v>
      </c>
      <c r="AG33" s="80"/>
      <c r="AH33" s="90" t="n">
        <f aca="false">'[2]Citigroup Rate Chart'!Y32</f>
        <v>225.44</v>
      </c>
      <c r="AI33" s="91" t="n">
        <f aca="false">'[2]Citigroup Rate Chart'!Z32</f>
        <v>228.76</v>
      </c>
      <c r="AJ33" s="91" t="n">
        <f aca="false">'[2]Citigroup Rate Chart'!AA32</f>
        <v>2745.12</v>
      </c>
      <c r="AK33" s="175" t="n">
        <f aca="false">'[2]Citigroup Rate Chart'!AB32</f>
        <v>0.034314</v>
      </c>
      <c r="AL33" s="143"/>
      <c r="AM33" s="24" t="s">
        <v>75</v>
      </c>
      <c r="AN33" s="76"/>
      <c r="AO33" s="85" t="n">
        <v>149</v>
      </c>
      <c r="AP33" s="98" t="n">
        <v>104</v>
      </c>
      <c r="AQ33" s="98" t="n">
        <v>104</v>
      </c>
      <c r="AR33" s="98" t="n">
        <v>124</v>
      </c>
      <c r="AS33" s="79" t="n">
        <v>135</v>
      </c>
      <c r="AT33" s="80"/>
      <c r="AU33" s="129" t="n">
        <v>26</v>
      </c>
      <c r="AV33" s="103" t="n">
        <v>11</v>
      </c>
      <c r="AW33" s="80"/>
      <c r="AX33" s="100" t="n">
        <v>9.72</v>
      </c>
      <c r="AY33" s="80"/>
      <c r="AZ33" s="129" t="e">
        <f aca="false">SUM((AL33*10)/#REF!*'[2]Dental &amp; Other Rates'!$B$27)</f>
        <v>#REF!</v>
      </c>
      <c r="BA33" s="103" t="e">
        <f aca="false">SUM((AL33*10*0.6)/#REF!*'[2]Dental &amp; Other Rates'!$B$28)</f>
        <v>#REF!</v>
      </c>
      <c r="BB33" s="80"/>
      <c r="BC33" s="85" t="e">
        <f aca="false">SUM((AL33*7)/1000*#REF!)</f>
        <v>#REF!</v>
      </c>
      <c r="BD33" s="86" t="e">
        <f aca="false">SUM(BC33*0.5)</f>
        <v>#REF!</v>
      </c>
      <c r="BE33" s="79" t="n">
        <v>0.84</v>
      </c>
      <c r="BF33" s="80"/>
      <c r="BG33" s="80"/>
      <c r="BH33" s="96" t="e">
        <f aca="false">SUM(AL33/#REF!*'[2]Dental &amp; Other Rates'!$B$40/12)</f>
        <v>#REF!</v>
      </c>
      <c r="BI33" s="80"/>
      <c r="BJ33" s="90" t="n">
        <f aca="false">'[2]Citigroup Rate Max AD&amp;D Life'!Y32</f>
        <v>255.92</v>
      </c>
      <c r="BK33" s="91" t="n">
        <f aca="false">'[2]Citigroup Rate Max AD&amp;D Life'!Z32</f>
        <v>270.76</v>
      </c>
      <c r="BL33" s="91" t="n">
        <f aca="false">'[2]Citigroup Rate Max AD&amp;D Life'!AA32</f>
        <v>3249.12</v>
      </c>
      <c r="BM33" s="175" t="n">
        <f aca="false">'[2]Citigroup Rate Max AD&amp;D Life'!AB32</f>
        <v>0.040614</v>
      </c>
    </row>
    <row r="34" customFormat="false" ht="14.25" hidden="false" customHeight="false" outlineLevel="0" collapsed="false">
      <c r="A34" s="24" t="s">
        <v>76</v>
      </c>
      <c r="B34" s="76"/>
      <c r="C34" s="80"/>
      <c r="D34" s="80"/>
      <c r="E34" s="90" t="n">
        <f aca="false">'[2]Enron Rate Chart'!AA33</f>
        <v>-365.33</v>
      </c>
      <c r="F34" s="91" t="n">
        <f aca="false">'[2]Enron Rate Chart'!AB33</f>
        <v>79.0466666666667</v>
      </c>
      <c r="G34" s="91" t="n">
        <f aca="false">'[2]Enron Rate Chart'!AC33</f>
        <v>99.1666666666667</v>
      </c>
      <c r="H34" s="91" t="n">
        <f aca="false">'[2]Enron Rate Chart'!AD33</f>
        <v>1190</v>
      </c>
      <c r="I34" s="175" t="n">
        <f aca="false">'[2]Enron Rate Chart'!AE33</f>
        <v>0.0119</v>
      </c>
      <c r="J34" s="143"/>
      <c r="K34" s="24" t="s">
        <v>76</v>
      </c>
      <c r="L34" s="76"/>
      <c r="M34" s="85" t="n">
        <v>178</v>
      </c>
      <c r="N34" s="98" t="n">
        <v>121</v>
      </c>
      <c r="O34" s="98" t="n">
        <v>126</v>
      </c>
      <c r="P34" s="98" t="n">
        <v>148</v>
      </c>
      <c r="Q34" s="79" t="n">
        <v>162</v>
      </c>
      <c r="R34" s="80"/>
      <c r="S34" s="129" t="n">
        <v>26</v>
      </c>
      <c r="T34" s="103" t="n">
        <v>11</v>
      </c>
      <c r="U34" s="80"/>
      <c r="V34" s="100" t="n">
        <v>9.72</v>
      </c>
      <c r="W34" s="80"/>
      <c r="X34" s="83" t="e">
        <f aca="false">SUM(J34/#REF!*'[2]Dental &amp; Other Rates'!$B$27)</f>
        <v>#REF!</v>
      </c>
      <c r="Y34" s="104" t="e">
        <f aca="false">SUM(J34/#REF!*'[2]Dental &amp; Other Rates'!$B$28)</f>
        <v>#REF!</v>
      </c>
      <c r="Z34" s="80"/>
      <c r="AA34" s="85" t="e">
        <f aca="false">SUM(J34/1000*#REF!)</f>
        <v>#REF!</v>
      </c>
      <c r="AB34" s="86" t="e">
        <f aca="false">SUM(AA34*0.5)</f>
        <v>#REF!</v>
      </c>
      <c r="AC34" s="79" t="n">
        <v>0.84</v>
      </c>
      <c r="AD34" s="80"/>
      <c r="AE34" s="80"/>
      <c r="AF34" s="96" t="e">
        <f aca="false">SUM(J34/#REF!*'[2]Dental &amp; Other Rates'!$B$40/12)</f>
        <v>#REF!</v>
      </c>
      <c r="AG34" s="80"/>
      <c r="AH34" s="90" t="n">
        <f aca="false">'[2]Citigroup Rate Chart'!Y33</f>
        <v>264.62</v>
      </c>
      <c r="AI34" s="91" t="n">
        <f aca="false">'[2]Citigroup Rate Chart'!Z33</f>
        <v>268.56</v>
      </c>
      <c r="AJ34" s="91" t="n">
        <f aca="false">'[2]Citigroup Rate Chart'!AA33</f>
        <v>3222.72</v>
      </c>
      <c r="AK34" s="175" t="n">
        <f aca="false">'[2]Citigroup Rate Chart'!AB33</f>
        <v>0.0322272</v>
      </c>
      <c r="AL34" s="143"/>
      <c r="AM34" s="24" t="s">
        <v>76</v>
      </c>
      <c r="AN34" s="76"/>
      <c r="AO34" s="85" t="n">
        <v>178</v>
      </c>
      <c r="AP34" s="98" t="n">
        <v>121</v>
      </c>
      <c r="AQ34" s="98" t="n">
        <v>126</v>
      </c>
      <c r="AR34" s="98" t="n">
        <v>148</v>
      </c>
      <c r="AS34" s="79" t="n">
        <v>162</v>
      </c>
      <c r="AT34" s="80"/>
      <c r="AU34" s="129" t="n">
        <v>26</v>
      </c>
      <c r="AV34" s="103" t="n">
        <v>11</v>
      </c>
      <c r="AW34" s="80"/>
      <c r="AX34" s="100" t="n">
        <v>9.72</v>
      </c>
      <c r="AY34" s="80"/>
      <c r="AZ34" s="129" t="e">
        <f aca="false">SUM((AL34*10)/#REF!*'[2]Dental &amp; Other Rates'!$B$27)</f>
        <v>#REF!</v>
      </c>
      <c r="BA34" s="103" t="e">
        <f aca="false">SUM((AL34*10*0.6)/#REF!*'[2]Dental &amp; Other Rates'!$B$28)</f>
        <v>#REF!</v>
      </c>
      <c r="BB34" s="80"/>
      <c r="BC34" s="85" t="e">
        <f aca="false">SUM((AL34*7)/1000*#REF!)</f>
        <v>#REF!</v>
      </c>
      <c r="BD34" s="86" t="e">
        <f aca="false">SUM(BC34*0.5)</f>
        <v>#REF!</v>
      </c>
      <c r="BE34" s="79" t="n">
        <v>0.84</v>
      </c>
      <c r="BF34" s="80"/>
      <c r="BG34" s="80"/>
      <c r="BH34" s="96" t="e">
        <f aca="false">SUM(AL34/#REF!*'[2]Dental &amp; Other Rates'!$B$40/12)</f>
        <v>#REF!</v>
      </c>
      <c r="BI34" s="80"/>
      <c r="BJ34" s="90" t="n">
        <f aca="false">'[2]Citigroup Rate Max AD&amp;D Life'!Y33</f>
        <v>302.72</v>
      </c>
      <c r="BK34" s="91" t="n">
        <f aca="false">'[2]Citigroup Rate Max AD&amp;D Life'!Z33</f>
        <v>321.06</v>
      </c>
      <c r="BL34" s="91" t="n">
        <f aca="false">'[2]Citigroup Rate Max AD&amp;D Life'!AA33</f>
        <v>3852.72</v>
      </c>
      <c r="BM34" s="175" t="n">
        <f aca="false">'[2]Citigroup Rate Max AD&amp;D Life'!AB33</f>
        <v>0.0385272</v>
      </c>
    </row>
    <row r="35" customFormat="false" ht="14.25" hidden="false" customHeight="false" outlineLevel="0" collapsed="false">
      <c r="A35" s="24" t="s">
        <v>77</v>
      </c>
      <c r="B35" s="76"/>
      <c r="C35" s="80"/>
      <c r="D35" s="80"/>
      <c r="E35" s="90" t="n">
        <f aca="false">'[2]Enron Rate Chart'!AA34</f>
        <v>-365.33</v>
      </c>
      <c r="F35" s="91" t="n">
        <f aca="false">'[2]Enron Rate Chart'!AB34</f>
        <v>105.33</v>
      </c>
      <c r="G35" s="91" t="n">
        <f aca="false">'[2]Enron Rate Chart'!AC34</f>
        <v>135.3</v>
      </c>
      <c r="H35" s="91" t="n">
        <f aca="false">'[2]Enron Rate Chart'!AD34</f>
        <v>1623.6</v>
      </c>
      <c r="I35" s="175" t="n">
        <f aca="false">'[2]Enron Rate Chart'!AE34</f>
        <v>0.010824</v>
      </c>
      <c r="J35" s="143"/>
      <c r="K35" s="24" t="s">
        <v>77</v>
      </c>
      <c r="L35" s="76"/>
      <c r="M35" s="85" t="n">
        <v>232</v>
      </c>
      <c r="N35" s="98" t="n">
        <v>162</v>
      </c>
      <c r="O35" s="98" t="n">
        <v>169</v>
      </c>
      <c r="P35" s="98" t="n">
        <v>200</v>
      </c>
      <c r="Q35" s="79" t="n">
        <v>216</v>
      </c>
      <c r="R35" s="80"/>
      <c r="S35" s="129" t="n">
        <v>26</v>
      </c>
      <c r="T35" s="103" t="n">
        <v>11</v>
      </c>
      <c r="U35" s="80"/>
      <c r="V35" s="100" t="n">
        <v>9.72</v>
      </c>
      <c r="W35" s="80"/>
      <c r="X35" s="83" t="e">
        <f aca="false">SUM(J35/#REF!*'[2]Dental &amp; Other Rates'!$B$27)</f>
        <v>#REF!</v>
      </c>
      <c r="Y35" s="104" t="e">
        <f aca="false">SUM(J35/#REF!*'[2]Dental &amp; Other Rates'!$B$28)</f>
        <v>#REF!</v>
      </c>
      <c r="Z35" s="80"/>
      <c r="AA35" s="85" t="e">
        <f aca="false">SUM(J35/1000*#REF!)</f>
        <v>#REF!</v>
      </c>
      <c r="AB35" s="86" t="e">
        <f aca="false">SUM(AA35*0.5)</f>
        <v>#REF!</v>
      </c>
      <c r="AC35" s="79" t="n">
        <v>0.84</v>
      </c>
      <c r="AD35" s="80"/>
      <c r="AE35" s="80"/>
      <c r="AF35" s="96" t="e">
        <f aca="false">SUM(J35/#REF!*'[2]Dental &amp; Other Rates'!$B$41/12)</f>
        <v>#REF!</v>
      </c>
      <c r="AG35" s="80"/>
      <c r="AH35" s="90" t="n">
        <f aca="false">'[2]Citigroup Rate Chart'!Y34</f>
        <v>381.57</v>
      </c>
      <c r="AI35" s="91" t="n">
        <f aca="false">'[2]Citigroup Rate Chart'!Z34</f>
        <v>387.06</v>
      </c>
      <c r="AJ35" s="91" t="n">
        <f aca="false">'[2]Citigroup Rate Chart'!AA34</f>
        <v>4644.72</v>
      </c>
      <c r="AK35" s="175" t="n">
        <f aca="false">'[2]Citigroup Rate Chart'!AB34</f>
        <v>0.0309648</v>
      </c>
      <c r="AL35" s="143"/>
      <c r="AM35" s="24" t="s">
        <v>77</v>
      </c>
      <c r="AN35" s="76"/>
      <c r="AO35" s="85" t="n">
        <v>232</v>
      </c>
      <c r="AP35" s="98" t="n">
        <v>162</v>
      </c>
      <c r="AQ35" s="98" t="n">
        <v>169</v>
      </c>
      <c r="AR35" s="98" t="n">
        <v>200</v>
      </c>
      <c r="AS35" s="79" t="n">
        <v>216</v>
      </c>
      <c r="AT35" s="80"/>
      <c r="AU35" s="129" t="n">
        <v>26</v>
      </c>
      <c r="AV35" s="103" t="n">
        <v>11</v>
      </c>
      <c r="AW35" s="80"/>
      <c r="AX35" s="100" t="n">
        <v>9.72</v>
      </c>
      <c r="AY35" s="80"/>
      <c r="AZ35" s="129" t="e">
        <f aca="false">SUM((AL35*10)/#REF!*'[2]Dental &amp; Other Rates'!$B$27)</f>
        <v>#REF!</v>
      </c>
      <c r="BA35" s="103" t="e">
        <f aca="false">SUM((AL35*10*0.6)/#REF!*'[2]Dental &amp; Other Rates'!$B$28)</f>
        <v>#REF!</v>
      </c>
      <c r="BB35" s="80"/>
      <c r="BC35" s="85" t="e">
        <f aca="false">SUM((AL35*7)/1000*#REF!)</f>
        <v>#REF!</v>
      </c>
      <c r="BD35" s="86" t="e">
        <f aca="false">SUM(BC35*0.5)</f>
        <v>#REF!</v>
      </c>
      <c r="BE35" s="79" t="n">
        <v>0.84</v>
      </c>
      <c r="BF35" s="80"/>
      <c r="BG35" s="80"/>
      <c r="BH35" s="96" t="e">
        <f aca="false">SUM(AL35/#REF!*'[2]Dental &amp; Other Rates'!$B$41/12)</f>
        <v>#REF!</v>
      </c>
      <c r="BI35" s="80"/>
      <c r="BJ35" s="90" t="n">
        <f aca="false">'[2]Citigroup Rate Max AD&amp;D Life'!Y34</f>
        <v>438.72</v>
      </c>
      <c r="BK35" s="91" t="n">
        <f aca="false">'[2]Citigroup Rate Max AD&amp;D Life'!Z34</f>
        <v>465.81</v>
      </c>
      <c r="BL35" s="91" t="n">
        <f aca="false">'[2]Citigroup Rate Max AD&amp;D Life'!AA34</f>
        <v>5589.72</v>
      </c>
      <c r="BM35" s="175" t="n">
        <f aca="false">'[2]Citigroup Rate Max AD&amp;D Life'!AB34</f>
        <v>0.0372648</v>
      </c>
    </row>
    <row r="36" customFormat="false" ht="14.25" hidden="false" customHeight="false" outlineLevel="0" collapsed="false">
      <c r="A36" s="24" t="s">
        <v>78</v>
      </c>
      <c r="B36" s="76"/>
      <c r="C36" s="80"/>
      <c r="D36" s="80"/>
      <c r="E36" s="90" t="n">
        <f aca="false">'[2]Enron Rate Chart'!AA35</f>
        <v>-365.33</v>
      </c>
      <c r="F36" s="91" t="n">
        <f aca="false">'[2]Enron Rate Chart'!AB35</f>
        <v>131.613333333333</v>
      </c>
      <c r="G36" s="91" t="n">
        <f aca="false">'[2]Enron Rate Chart'!AC35</f>
        <v>171.433333333333</v>
      </c>
      <c r="H36" s="91" t="n">
        <f aca="false">'[2]Enron Rate Chart'!AD35</f>
        <v>2057.2</v>
      </c>
      <c r="I36" s="175" t="n">
        <f aca="false">'[2]Enron Rate Chart'!AE35</f>
        <v>0.010286</v>
      </c>
      <c r="J36" s="143"/>
      <c r="K36" s="24" t="s">
        <v>78</v>
      </c>
      <c r="L36" s="76"/>
      <c r="M36" s="85" t="n">
        <v>250</v>
      </c>
      <c r="N36" s="98" t="n">
        <v>171</v>
      </c>
      <c r="O36" s="98" t="n">
        <v>178</v>
      </c>
      <c r="P36" s="98" t="n">
        <v>211</v>
      </c>
      <c r="Q36" s="79" t="n">
        <v>227</v>
      </c>
      <c r="R36" s="80"/>
      <c r="S36" s="129" t="n">
        <v>26</v>
      </c>
      <c r="T36" s="103" t="n">
        <v>11</v>
      </c>
      <c r="U36" s="80"/>
      <c r="V36" s="100" t="n">
        <v>9.72</v>
      </c>
      <c r="W36" s="80"/>
      <c r="X36" s="83" t="e">
        <f aca="false">SUM(J36/#REF!*'[2]Dental &amp; Other Rates'!$B$27)</f>
        <v>#REF!</v>
      </c>
      <c r="Y36" s="104" t="e">
        <f aca="false">SUM(J36/#REF!*'[2]Dental &amp; Other Rates'!$B$28)</f>
        <v>#REF!</v>
      </c>
      <c r="Z36" s="80"/>
      <c r="AA36" s="85" t="e">
        <f aca="false">SUM(J36/1000*#REF!)</f>
        <v>#REF!</v>
      </c>
      <c r="AB36" s="86" t="e">
        <f aca="false">SUM(AA36*0.5)</f>
        <v>#REF!</v>
      </c>
      <c r="AC36" s="79" t="n">
        <v>0.84</v>
      </c>
      <c r="AD36" s="80"/>
      <c r="AE36" s="80"/>
      <c r="AF36" s="96" t="e">
        <f aca="false">SUM(J36/#REF!*'[2]Dental &amp; Other Rates'!$B$41/12)</f>
        <v>#REF!</v>
      </c>
      <c r="AG36" s="80"/>
      <c r="AH36" s="90" t="n">
        <f aca="false">'[2]Citigroup Rate Chart'!Y35</f>
        <v>437.52</v>
      </c>
      <c r="AI36" s="91" t="n">
        <f aca="false">'[2]Citigroup Rate Chart'!Z35</f>
        <v>444.56</v>
      </c>
      <c r="AJ36" s="91" t="n">
        <f aca="false">'[2]Citigroup Rate Chart'!AA35</f>
        <v>5334.72</v>
      </c>
      <c r="AK36" s="175" t="n">
        <f aca="false">'[2]Citigroup Rate Chart'!AB35</f>
        <v>0.0266736</v>
      </c>
      <c r="AL36" s="143"/>
      <c r="AM36" s="24" t="s">
        <v>78</v>
      </c>
      <c r="AN36" s="76"/>
      <c r="AO36" s="85" t="n">
        <v>250</v>
      </c>
      <c r="AP36" s="98" t="n">
        <v>171</v>
      </c>
      <c r="AQ36" s="98" t="n">
        <v>178</v>
      </c>
      <c r="AR36" s="98" t="n">
        <v>211</v>
      </c>
      <c r="AS36" s="79" t="n">
        <v>227</v>
      </c>
      <c r="AT36" s="80"/>
      <c r="AU36" s="129" t="n">
        <v>26</v>
      </c>
      <c r="AV36" s="103" t="n">
        <v>11</v>
      </c>
      <c r="AW36" s="80"/>
      <c r="AX36" s="100" t="n">
        <v>9.72</v>
      </c>
      <c r="AY36" s="80"/>
      <c r="AZ36" s="129" t="n">
        <v>13.5</v>
      </c>
      <c r="BA36" s="103" t="n">
        <v>13.5</v>
      </c>
      <c r="BB36" s="80"/>
      <c r="BC36" s="85" t="e">
        <f aca="false">SUM((AL36*7)/1000*#REF!)</f>
        <v>#REF!</v>
      </c>
      <c r="BD36" s="86" t="e">
        <f aca="false">SUM(BC36*0.5)</f>
        <v>#REF!</v>
      </c>
      <c r="BE36" s="79" t="n">
        <v>0.84</v>
      </c>
      <c r="BF36" s="80"/>
      <c r="BG36" s="80"/>
      <c r="BH36" s="96" t="e">
        <f aca="false">SUM(AL36/#REF!*'[2]Dental &amp; Other Rates'!$B$41/12)</f>
        <v>#REF!</v>
      </c>
      <c r="BI36" s="80"/>
      <c r="BJ36" s="90" t="n">
        <f aca="false">'[2]Citigroup Rate Max AD&amp;D Life'!Y35</f>
        <v>509.22</v>
      </c>
      <c r="BK36" s="91" t="n">
        <f aca="false">'[2]Citigroup Rate Max AD&amp;D Life'!Z35</f>
        <v>545.06</v>
      </c>
      <c r="BL36" s="91" t="n">
        <f aca="false">'[2]Citigroup Rate Max AD&amp;D Life'!AA35</f>
        <v>6540.72</v>
      </c>
      <c r="BM36" s="175" t="n">
        <f aca="false">'[2]Citigroup Rate Max AD&amp;D Life'!AB35</f>
        <v>0.0327036</v>
      </c>
    </row>
    <row r="37" customFormat="false" ht="14.25" hidden="false" customHeight="false" outlineLevel="0" collapsed="false">
      <c r="A37" s="24" t="s">
        <v>79</v>
      </c>
      <c r="B37" s="76"/>
      <c r="C37" s="80"/>
      <c r="D37" s="80"/>
      <c r="E37" s="90" t="n">
        <f aca="false">'[2]Enron Rate Chart'!AA36</f>
        <v>-365.33</v>
      </c>
      <c r="F37" s="91" t="n">
        <f aca="false">'[2]Enron Rate Chart'!AB36</f>
        <v>184.18</v>
      </c>
      <c r="G37" s="91" t="n">
        <f aca="false">'[2]Enron Rate Chart'!AC36</f>
        <v>243.7</v>
      </c>
      <c r="H37" s="91" t="n">
        <f aca="false">'[2]Enron Rate Chart'!AD36</f>
        <v>2924.4</v>
      </c>
      <c r="I37" s="175" t="n">
        <f aca="false">'[2]Enron Rate Chart'!AE36</f>
        <v>0.009748</v>
      </c>
      <c r="J37" s="143"/>
      <c r="K37" s="24" t="s">
        <v>79</v>
      </c>
      <c r="L37" s="76"/>
      <c r="M37" s="85" t="n">
        <v>263</v>
      </c>
      <c r="N37" s="98" t="n">
        <v>178</v>
      </c>
      <c r="O37" s="98" t="n">
        <v>185</v>
      </c>
      <c r="P37" s="98" t="n">
        <v>220</v>
      </c>
      <c r="Q37" s="79" t="n">
        <v>238</v>
      </c>
      <c r="R37" s="80"/>
      <c r="S37" s="129" t="n">
        <v>26</v>
      </c>
      <c r="T37" s="103" t="n">
        <v>11</v>
      </c>
      <c r="U37" s="80"/>
      <c r="V37" s="100" t="n">
        <v>9.72</v>
      </c>
      <c r="W37" s="80"/>
      <c r="X37" s="83" t="e">
        <f aca="false">SUM(J37/#REF!*'[2]Dental &amp; Other Rates'!$B$27)</f>
        <v>#REF!</v>
      </c>
      <c r="Y37" s="104" t="e">
        <f aca="false">SUM(J37/#REF!*'[2]Dental &amp; Other Rates'!$B$28)</f>
        <v>#REF!</v>
      </c>
      <c r="Z37" s="80"/>
      <c r="AA37" s="85" t="e">
        <f aca="false">SUM(J37/1000*#REF!)</f>
        <v>#REF!</v>
      </c>
      <c r="AB37" s="86" t="e">
        <f aca="false">SUM(AA37*0.5)</f>
        <v>#REF!</v>
      </c>
      <c r="AC37" s="79" t="n">
        <v>0.84</v>
      </c>
      <c r="AD37" s="80"/>
      <c r="AE37" s="80"/>
      <c r="AF37" s="96" t="e">
        <f aca="false">SUM(J37/#REF!*'[2]Dental &amp; Other Rates'!$B$42/12)</f>
        <v>#REF!</v>
      </c>
      <c r="AG37" s="80"/>
      <c r="AH37" s="90" t="n">
        <f aca="false">'[2]Citigroup Rate Chart'!Y36</f>
        <v>551.42</v>
      </c>
      <c r="AI37" s="91" t="n">
        <f aca="false">'[2]Citigroup Rate Chart'!Z36</f>
        <v>561.56</v>
      </c>
      <c r="AJ37" s="91" t="n">
        <f aca="false">'[2]Citigroup Rate Chart'!AA36</f>
        <v>6738.72</v>
      </c>
      <c r="AK37" s="175" t="n">
        <f aca="false">'[2]Citigroup Rate Chart'!AB36</f>
        <v>0.0224624</v>
      </c>
      <c r="AL37" s="143"/>
      <c r="AM37" s="24" t="s">
        <v>79</v>
      </c>
      <c r="AN37" s="76"/>
      <c r="AO37" s="85" t="n">
        <v>263</v>
      </c>
      <c r="AP37" s="98" t="n">
        <v>178</v>
      </c>
      <c r="AQ37" s="98" t="n">
        <v>185</v>
      </c>
      <c r="AR37" s="98" t="n">
        <v>220</v>
      </c>
      <c r="AS37" s="79" t="n">
        <v>238</v>
      </c>
      <c r="AT37" s="80"/>
      <c r="AU37" s="129" t="n">
        <v>26</v>
      </c>
      <c r="AV37" s="103" t="n">
        <v>11</v>
      </c>
      <c r="AW37" s="80"/>
      <c r="AX37" s="100" t="n">
        <v>9.72</v>
      </c>
      <c r="AY37" s="80"/>
      <c r="AZ37" s="129" t="n">
        <v>13.5</v>
      </c>
      <c r="BA37" s="103" t="n">
        <v>13.5</v>
      </c>
      <c r="BB37" s="80"/>
      <c r="BC37" s="85" t="e">
        <f aca="false">SUM((AL37*7)/1000*#REF!)</f>
        <v>#REF!</v>
      </c>
      <c r="BD37" s="86" t="e">
        <f aca="false">SUM(BC37*0.5)</f>
        <v>#REF!</v>
      </c>
      <c r="BE37" s="79" t="n">
        <v>0.84</v>
      </c>
      <c r="BF37" s="80"/>
      <c r="BG37" s="80"/>
      <c r="BH37" s="96" t="e">
        <f aca="false">SUM(AL37/#REF!*'[2]Dental &amp; Other Rates'!$B$42/12)</f>
        <v>#REF!</v>
      </c>
      <c r="BI37" s="80"/>
      <c r="BJ37" s="90" t="n">
        <f aca="false">'[2]Citigroup Rate Max AD&amp;D Life'!Y36</f>
        <v>652.22</v>
      </c>
      <c r="BK37" s="91" t="n">
        <f aca="false">'[2]Citigroup Rate Max AD&amp;D Life'!Z36</f>
        <v>705.56</v>
      </c>
      <c r="BL37" s="91" t="n">
        <f aca="false">'[2]Citigroup Rate Max AD&amp;D Life'!AA36</f>
        <v>8466.72</v>
      </c>
      <c r="BM37" s="175" t="n">
        <f aca="false">'[2]Citigroup Rate Max AD&amp;D Life'!AB36</f>
        <v>0.0282224</v>
      </c>
    </row>
    <row r="38" customFormat="false" ht="14.25" hidden="false" customHeight="false" outlineLevel="0" collapsed="false">
      <c r="A38" s="24" t="s">
        <v>80</v>
      </c>
      <c r="B38" s="76"/>
      <c r="C38" s="80"/>
      <c r="D38" s="80"/>
      <c r="E38" s="109" t="n">
        <f aca="false">'[2]Enron Rate Chart'!AA37</f>
        <v>-365.33</v>
      </c>
      <c r="F38" s="110" t="n">
        <f aca="false">'[2]Enron Rate Chart'!AB37</f>
        <v>289.313333333333</v>
      </c>
      <c r="G38" s="110" t="n">
        <f aca="false">'[2]Enron Rate Chart'!AC37</f>
        <v>388.233333333333</v>
      </c>
      <c r="H38" s="110" t="n">
        <f aca="false">'[2]Enron Rate Chart'!AD37</f>
        <v>4658.8</v>
      </c>
      <c r="I38" s="176" t="n">
        <f aca="false">'[2]Enron Rate Chart'!AE37</f>
        <v>0.0093176</v>
      </c>
      <c r="J38" s="143"/>
      <c r="K38" s="24" t="s">
        <v>80</v>
      </c>
      <c r="L38" s="76"/>
      <c r="M38" s="111" t="n">
        <v>274</v>
      </c>
      <c r="N38" s="112" t="n">
        <v>187</v>
      </c>
      <c r="O38" s="112" t="n">
        <v>194</v>
      </c>
      <c r="P38" s="112" t="n">
        <v>230</v>
      </c>
      <c r="Q38" s="113" t="n">
        <v>248</v>
      </c>
      <c r="R38" s="80"/>
      <c r="S38" s="129" t="n">
        <v>26</v>
      </c>
      <c r="T38" s="103" t="n">
        <v>11</v>
      </c>
      <c r="U38" s="80"/>
      <c r="V38" s="108" t="n">
        <v>9.72</v>
      </c>
      <c r="W38" s="80"/>
      <c r="X38" s="83" t="e">
        <f aca="false">SUM(J38/#REF!*'[2]Dental &amp; Other Rates'!$B$27)</f>
        <v>#REF!</v>
      </c>
      <c r="Y38" s="104" t="e">
        <f aca="false">SUM(J38/#REF!*'[2]Dental &amp; Other Rates'!$B$28)</f>
        <v>#REF!</v>
      </c>
      <c r="Z38" s="80"/>
      <c r="AA38" s="85" t="e">
        <f aca="false">SUM(J38/1000*#REF!)</f>
        <v>#REF!</v>
      </c>
      <c r="AB38" s="86" t="e">
        <f aca="false">SUM(AA38*0.5)</f>
        <v>#REF!</v>
      </c>
      <c r="AC38" s="79" t="n">
        <v>0.84</v>
      </c>
      <c r="AD38" s="80"/>
      <c r="AE38" s="80"/>
      <c r="AF38" s="96" t="e">
        <f aca="false">SUM(J38/#REF!*'[2]Dental &amp; Other Rates'!$B$42/12)</f>
        <v>#REF!</v>
      </c>
      <c r="AG38" s="80"/>
      <c r="AH38" s="109" t="n">
        <f aca="false">'[2]Citigroup Rate Chart'!Y37</f>
        <v>730.886666666667</v>
      </c>
      <c r="AI38" s="110" t="n">
        <f aca="false">'[2]Citigroup Rate Chart'!Z37</f>
        <v>747.226666666667</v>
      </c>
      <c r="AJ38" s="110" t="n">
        <f aca="false">'[2]Citigroup Rate Chart'!AA37</f>
        <v>8966.72</v>
      </c>
      <c r="AK38" s="176" t="n">
        <f aca="false">'[2]Citigroup Rate Chart'!AB37</f>
        <v>0.01793344</v>
      </c>
      <c r="AL38" s="143"/>
      <c r="AM38" s="24" t="s">
        <v>80</v>
      </c>
      <c r="AN38" s="76"/>
      <c r="AO38" s="111" t="n">
        <v>274</v>
      </c>
      <c r="AP38" s="112" t="n">
        <v>187</v>
      </c>
      <c r="AQ38" s="112" t="n">
        <v>194</v>
      </c>
      <c r="AR38" s="112" t="n">
        <v>230</v>
      </c>
      <c r="AS38" s="113" t="n">
        <v>248</v>
      </c>
      <c r="AT38" s="80"/>
      <c r="AU38" s="129" t="n">
        <v>26</v>
      </c>
      <c r="AV38" s="103" t="n">
        <v>11</v>
      </c>
      <c r="AW38" s="80"/>
      <c r="AX38" s="108" t="n">
        <v>9.72</v>
      </c>
      <c r="AY38" s="80"/>
      <c r="AZ38" s="129" t="n">
        <v>13.5</v>
      </c>
      <c r="BA38" s="103" t="n">
        <v>13.5</v>
      </c>
      <c r="BB38" s="80"/>
      <c r="BC38" s="85" t="e">
        <f aca="false">SUM((AL38*7)/1000*#REF!)</f>
        <v>#REF!</v>
      </c>
      <c r="BD38" s="86" t="e">
        <f aca="false">SUM(BC38*0.5)</f>
        <v>#REF!</v>
      </c>
      <c r="BE38" s="79" t="n">
        <v>0.84</v>
      </c>
      <c r="BF38" s="80"/>
      <c r="BG38" s="80"/>
      <c r="BH38" s="96" t="e">
        <f aca="false">SUM(AL38/#REF!*'[2]Dental &amp; Other Rates'!$B$42/12)</f>
        <v>#REF!</v>
      </c>
      <c r="BI38" s="80"/>
      <c r="BJ38" s="90" t="n">
        <f aca="false">'[2]Citigroup Rate Max AD&amp;D Life'!Y37</f>
        <v>889.886666666667</v>
      </c>
      <c r="BK38" s="91" t="n">
        <f aca="false">'[2]Citigroup Rate Max AD&amp;D Life'!Z37</f>
        <v>978.226666666667</v>
      </c>
      <c r="BL38" s="91" t="n">
        <f aca="false">'[2]Citigroup Rate Max AD&amp;D Life'!AA37</f>
        <v>11738.72</v>
      </c>
      <c r="BM38" s="175" t="n">
        <f aca="false">'[2]Citigroup Rate Max AD&amp;D Life'!AB37</f>
        <v>0.02347744</v>
      </c>
    </row>
    <row r="39" customFormat="false" ht="14.25" hidden="false" customHeight="true" outlineLevel="0" collapsed="false">
      <c r="A39" s="45" t="s">
        <v>59</v>
      </c>
      <c r="B39" s="114"/>
      <c r="C39" s="116"/>
      <c r="D39" s="116"/>
      <c r="E39" s="124" t="n">
        <f aca="false">'[2]Enron Rate Chart'!AA38</f>
        <v>0</v>
      </c>
      <c r="F39" s="124" t="n">
        <f aca="false">'[2]Enron Rate Chart'!AB38</f>
        <v>0</v>
      </c>
      <c r="G39" s="124" t="n">
        <f aca="false">'[2]Enron Rate Chart'!AC38</f>
        <v>0</v>
      </c>
      <c r="H39" s="148" t="n">
        <f aca="false">'[2]Enron Rate Chart'!AD38</f>
        <v>0</v>
      </c>
      <c r="I39" s="124" t="n">
        <f aca="false">'[2]Enron Rate Chart'!AE38</f>
        <v>0</v>
      </c>
      <c r="J39" s="177"/>
      <c r="K39" s="45" t="s">
        <v>59</v>
      </c>
      <c r="L39" s="114"/>
      <c r="M39" s="118" t="s">
        <v>86</v>
      </c>
      <c r="N39" s="118"/>
      <c r="O39" s="118"/>
      <c r="P39" s="118"/>
      <c r="Q39" s="118"/>
      <c r="R39" s="116"/>
      <c r="S39" s="125" t="s">
        <v>59</v>
      </c>
      <c r="T39" s="125"/>
      <c r="U39" s="48"/>
      <c r="V39" s="118" t="s">
        <v>87</v>
      </c>
      <c r="W39" s="116"/>
      <c r="X39" s="119" t="s">
        <v>57</v>
      </c>
      <c r="Y39" s="120" t="s">
        <v>59</v>
      </c>
      <c r="Z39" s="116"/>
      <c r="AA39" s="121" t="s">
        <v>60</v>
      </c>
      <c r="AB39" s="122" t="s">
        <v>61</v>
      </c>
      <c r="AC39" s="123" t="s">
        <v>62</v>
      </c>
      <c r="AD39" s="48"/>
      <c r="AE39" s="116"/>
      <c r="AF39" s="126" t="s">
        <v>68</v>
      </c>
      <c r="AG39" s="116"/>
      <c r="AH39" s="127"/>
      <c r="AI39" s="127"/>
      <c r="AJ39" s="127"/>
      <c r="AK39" s="127"/>
      <c r="AL39" s="177"/>
      <c r="AM39" s="45" t="s">
        <v>59</v>
      </c>
      <c r="AN39" s="114"/>
      <c r="AO39" s="118" t="s">
        <v>86</v>
      </c>
      <c r="AP39" s="118"/>
      <c r="AQ39" s="118"/>
      <c r="AR39" s="118"/>
      <c r="AS39" s="118"/>
      <c r="AT39" s="116"/>
      <c r="AU39" s="125" t="s">
        <v>59</v>
      </c>
      <c r="AV39" s="125"/>
      <c r="AW39" s="48"/>
      <c r="AX39" s="118" t="s">
        <v>87</v>
      </c>
      <c r="AY39" s="116"/>
      <c r="AZ39" s="119" t="s">
        <v>57</v>
      </c>
      <c r="BA39" s="120" t="s">
        <v>59</v>
      </c>
      <c r="BB39" s="116"/>
      <c r="BC39" s="121" t="s">
        <v>60</v>
      </c>
      <c r="BD39" s="122" t="s">
        <v>61</v>
      </c>
      <c r="BE39" s="123" t="s">
        <v>62</v>
      </c>
      <c r="BF39" s="48"/>
      <c r="BG39" s="116"/>
      <c r="BH39" s="126" t="s">
        <v>68</v>
      </c>
      <c r="BI39" s="116"/>
      <c r="BJ39" s="127"/>
      <c r="BK39" s="127"/>
      <c r="BL39" s="127"/>
      <c r="BM39" s="127"/>
      <c r="BN39" s="177"/>
    </row>
    <row r="40" customFormat="false" ht="14.25" hidden="false" customHeight="false" outlineLevel="0" collapsed="false">
      <c r="A40" s="24" t="s">
        <v>71</v>
      </c>
      <c r="B40" s="76"/>
      <c r="C40" s="80"/>
      <c r="D40" s="80"/>
      <c r="E40" s="90" t="n">
        <f aca="false">'[2]Enron Rate Chart'!AA39</f>
        <v>-440.66</v>
      </c>
      <c r="F40" s="91" t="n">
        <f aca="false">'[2]Enron Rate Chart'!AB39</f>
        <v>165.356</v>
      </c>
      <c r="G40" s="91" t="n">
        <f aca="false">'[2]Enron Rate Chart'!AC39</f>
        <v>170.504</v>
      </c>
      <c r="H40" s="91" t="n">
        <f aca="false">'[2]Enron Rate Chart'!AD39</f>
        <v>2046.048</v>
      </c>
      <c r="I40" s="175" t="n">
        <f aca="false">'[2]Enron Rate Chart'!AE39</f>
        <v>0.085252</v>
      </c>
      <c r="J40" s="143"/>
      <c r="K40" s="24" t="s">
        <v>71</v>
      </c>
      <c r="L40" s="76"/>
      <c r="M40" s="77" t="n">
        <v>97</v>
      </c>
      <c r="N40" s="78" t="n">
        <v>77</v>
      </c>
      <c r="O40" s="78" t="n">
        <v>61</v>
      </c>
      <c r="P40" s="78" t="n">
        <v>84</v>
      </c>
      <c r="Q40" s="92" t="n">
        <v>91</v>
      </c>
      <c r="R40" s="80"/>
      <c r="S40" s="129" t="n">
        <v>53</v>
      </c>
      <c r="T40" s="103" t="n">
        <v>18</v>
      </c>
      <c r="U40" s="80"/>
      <c r="V40" s="130" t="n">
        <v>14.6</v>
      </c>
      <c r="W40" s="80"/>
      <c r="X40" s="83" t="e">
        <f aca="false">SUM(J40/#REF!*'[2]Dental &amp; Other Rates'!$B$27)</f>
        <v>#REF!</v>
      </c>
      <c r="Y40" s="104" t="e">
        <f aca="false">SUM(J40/#REF!*'[2]Dental &amp; Other Rates'!$B$28)</f>
        <v>#REF!</v>
      </c>
      <c r="Z40" s="80"/>
      <c r="AA40" s="85" t="e">
        <f aca="false">SUM(J40/1000*#REF!)</f>
        <v>#REF!</v>
      </c>
      <c r="AB40" s="86" t="e">
        <f aca="false">SUM(AA40*0.5)</f>
        <v>#REF!</v>
      </c>
      <c r="AC40" s="79" t="n">
        <v>0.84</v>
      </c>
      <c r="AD40" s="80"/>
      <c r="AE40" s="80"/>
      <c r="AF40" s="96" t="e">
        <f aca="false">SUM(J40/#REF!*'[2]Dental &amp; Other Rates'!$B$39/12)</f>
        <v>#REF!</v>
      </c>
      <c r="AG40" s="80"/>
      <c r="AH40" s="90" t="n">
        <f aca="false">'[2]Citigroup Rate Chart'!Y39</f>
        <v>173.816</v>
      </c>
      <c r="AI40" s="91" t="n">
        <f aca="false">'[2]Citigroup Rate Chart'!Z39</f>
        <v>175.4</v>
      </c>
      <c r="AJ40" s="91" t="n">
        <f aca="false">'[2]Citigroup Rate Chart'!AA39</f>
        <v>2104.8</v>
      </c>
      <c r="AK40" s="175" t="n">
        <f aca="false">'[2]Citigroup Rate Chart'!AB39</f>
        <v>0.0877</v>
      </c>
      <c r="AL40" s="143"/>
      <c r="AM40" s="24" t="s">
        <v>71</v>
      </c>
      <c r="AN40" s="76"/>
      <c r="AO40" s="77" t="n">
        <v>97</v>
      </c>
      <c r="AP40" s="78" t="n">
        <v>77</v>
      </c>
      <c r="AQ40" s="78" t="n">
        <v>61</v>
      </c>
      <c r="AR40" s="78" t="n">
        <v>84</v>
      </c>
      <c r="AS40" s="92" t="n">
        <v>91</v>
      </c>
      <c r="AT40" s="80"/>
      <c r="AU40" s="129" t="n">
        <v>53</v>
      </c>
      <c r="AV40" s="103" t="n">
        <v>18</v>
      </c>
      <c r="AW40" s="80"/>
      <c r="AX40" s="130" t="n">
        <v>14.6</v>
      </c>
      <c r="AY40" s="80"/>
      <c r="AZ40" s="129" t="e">
        <f aca="false">SUM((AL40*10)/#REF!*'[2]Dental &amp; Other Rates'!$B$27)</f>
        <v>#REF!</v>
      </c>
      <c r="BA40" s="103" t="e">
        <f aca="false">SUM((AL40*10*0.6)/#REF!*'[2]Dental &amp; Other Rates'!$B$28)</f>
        <v>#REF!</v>
      </c>
      <c r="BB40" s="80"/>
      <c r="BC40" s="85" t="e">
        <f aca="false">SUM((AL40*7)/1000*#REF!)</f>
        <v>#REF!</v>
      </c>
      <c r="BD40" s="86" t="e">
        <f aca="false">SUM(BC40*0.5)</f>
        <v>#REF!</v>
      </c>
      <c r="BE40" s="79" t="n">
        <v>0.84</v>
      </c>
      <c r="BF40" s="80"/>
      <c r="BG40" s="80"/>
      <c r="BH40" s="96" t="e">
        <f aca="false">SUM(AL40/#REF!*'[2]Dental &amp; Other Rates'!$B$39/12)</f>
        <v>#REF!</v>
      </c>
      <c r="BI40" s="80"/>
      <c r="BJ40" s="90" t="n">
        <f aca="false">'[2]Citigroup Rate Max AD&amp;D Life'!Y39</f>
        <v>182.96</v>
      </c>
      <c r="BK40" s="91" t="n">
        <f aca="false">'[2]Citigroup Rate Max AD&amp;D Life'!Z39</f>
        <v>188</v>
      </c>
      <c r="BL40" s="91" t="n">
        <f aca="false">'[2]Citigroup Rate Max AD&amp;D Life'!AA39</f>
        <v>2256</v>
      </c>
      <c r="BM40" s="175" t="n">
        <f aca="false">'[2]Citigroup Rate Max AD&amp;D Life'!AB39</f>
        <v>0.094</v>
      </c>
    </row>
    <row r="41" customFormat="false" ht="14.25" hidden="false" customHeight="false" outlineLevel="0" collapsed="false">
      <c r="A41" s="24" t="s">
        <v>72</v>
      </c>
      <c r="B41" s="76"/>
      <c r="C41" s="80"/>
      <c r="D41" s="80"/>
      <c r="E41" s="90" t="n">
        <f aca="false">'[2]Enron Rate Chart'!AA40</f>
        <v>-440.66</v>
      </c>
      <c r="F41" s="91" t="n">
        <f aca="false">'[2]Enron Rate Chart'!AB40</f>
        <v>165.881666666667</v>
      </c>
      <c r="G41" s="91" t="n">
        <f aca="false">'[2]Enron Rate Chart'!AC40</f>
        <v>171.226666666667</v>
      </c>
      <c r="H41" s="91" t="n">
        <f aca="false">'[2]Enron Rate Chart'!AD40</f>
        <v>2054.72</v>
      </c>
      <c r="I41" s="175" t="n">
        <f aca="false">'[2]Enron Rate Chart'!AE40</f>
        <v>0.0821888</v>
      </c>
      <c r="J41" s="143"/>
      <c r="K41" s="24" t="s">
        <v>72</v>
      </c>
      <c r="L41" s="76"/>
      <c r="M41" s="85" t="n">
        <v>117</v>
      </c>
      <c r="N41" s="98" t="n">
        <v>93</v>
      </c>
      <c r="O41" s="98" t="n">
        <v>74</v>
      </c>
      <c r="P41" s="98" t="n">
        <v>101</v>
      </c>
      <c r="Q41" s="79" t="n">
        <v>110</v>
      </c>
      <c r="R41" s="80"/>
      <c r="S41" s="129" t="n">
        <v>53</v>
      </c>
      <c r="T41" s="103" t="n">
        <v>18</v>
      </c>
      <c r="U41" s="80"/>
      <c r="V41" s="100" t="n">
        <v>14.6</v>
      </c>
      <c r="W41" s="80"/>
      <c r="X41" s="83" t="e">
        <f aca="false">SUM(J41/#REF!*'[2]Dental &amp; Other Rates'!$B$27)</f>
        <v>#REF!</v>
      </c>
      <c r="Y41" s="104" t="e">
        <f aca="false">SUM(J41/#REF!*'[2]Dental &amp; Other Rates'!$B$28)</f>
        <v>#REF!</v>
      </c>
      <c r="Z41" s="80"/>
      <c r="AA41" s="85" t="e">
        <f aca="false">SUM(J41/1000*#REF!)</f>
        <v>#REF!</v>
      </c>
      <c r="AB41" s="86" t="e">
        <f aca="false">SUM(AA41*0.5)</f>
        <v>#REF!</v>
      </c>
      <c r="AC41" s="79" t="n">
        <v>0.84</v>
      </c>
      <c r="AD41" s="80"/>
      <c r="AE41" s="80"/>
      <c r="AF41" s="96" t="e">
        <f aca="false">SUM(J41/#REF!*'[2]Dental &amp; Other Rates'!$B$39/12)</f>
        <v>#REF!</v>
      </c>
      <c r="AG41" s="80"/>
      <c r="AH41" s="90" t="n">
        <f aca="false">'[2]Citigroup Rate Chart'!Y40</f>
        <v>194.2</v>
      </c>
      <c r="AI41" s="91" t="n">
        <f aca="false">'[2]Citigroup Rate Chart'!Z40</f>
        <v>195.815</v>
      </c>
      <c r="AJ41" s="91" t="n">
        <f aca="false">'[2]Citigroup Rate Chart'!AA40</f>
        <v>2349.78</v>
      </c>
      <c r="AK41" s="175" t="n">
        <f aca="false">'[2]Citigroup Rate Chart'!AB40</f>
        <v>0.0939912</v>
      </c>
      <c r="AL41" s="143"/>
      <c r="AM41" s="24" t="s">
        <v>72</v>
      </c>
      <c r="AN41" s="76"/>
      <c r="AO41" s="85" t="n">
        <v>117</v>
      </c>
      <c r="AP41" s="98" t="n">
        <v>93</v>
      </c>
      <c r="AQ41" s="98" t="n">
        <v>74</v>
      </c>
      <c r="AR41" s="98" t="n">
        <v>101</v>
      </c>
      <c r="AS41" s="79" t="n">
        <v>110</v>
      </c>
      <c r="AT41" s="80"/>
      <c r="AU41" s="129" t="n">
        <v>53</v>
      </c>
      <c r="AV41" s="103" t="n">
        <v>18</v>
      </c>
      <c r="AW41" s="80"/>
      <c r="AX41" s="100" t="n">
        <v>14.6</v>
      </c>
      <c r="AY41" s="80"/>
      <c r="AZ41" s="129" t="e">
        <f aca="false">SUM((AL41*10)/#REF!*'[2]Dental &amp; Other Rates'!$B$27)</f>
        <v>#REF!</v>
      </c>
      <c r="BA41" s="103" t="e">
        <f aca="false">SUM((AL41*10*0.6)/#REF!*'[2]Dental &amp; Other Rates'!$B$28)</f>
        <v>#REF!</v>
      </c>
      <c r="BB41" s="80"/>
      <c r="BC41" s="85" t="e">
        <f aca="false">SUM((AL41*7)/1000*#REF!)</f>
        <v>#REF!</v>
      </c>
      <c r="BD41" s="86" t="e">
        <f aca="false">SUM(BC41*0.5)</f>
        <v>#REF!</v>
      </c>
      <c r="BE41" s="79" t="n">
        <v>0.84</v>
      </c>
      <c r="BF41" s="80"/>
      <c r="BG41" s="80"/>
      <c r="BH41" s="96" t="e">
        <f aca="false">SUM(AL41/#REF!*'[2]Dental &amp; Other Rates'!$B$39/12)</f>
        <v>#REF!</v>
      </c>
      <c r="BI41" s="80"/>
      <c r="BJ41" s="90" t="n">
        <f aca="false">'[2]Citigroup Rate Max AD&amp;D Life'!Y40</f>
        <v>203.725</v>
      </c>
      <c r="BK41" s="91" t="n">
        <f aca="false">'[2]Citigroup Rate Max AD&amp;D Life'!Z40</f>
        <v>208.94</v>
      </c>
      <c r="BL41" s="91" t="n">
        <f aca="false">'[2]Citigroup Rate Max AD&amp;D Life'!AA40</f>
        <v>2507.28</v>
      </c>
      <c r="BM41" s="175" t="n">
        <f aca="false">'[2]Citigroup Rate Max AD&amp;D Life'!AB40</f>
        <v>0.1002912</v>
      </c>
    </row>
    <row r="42" customFormat="false" ht="14.25" hidden="false" customHeight="false" outlineLevel="0" collapsed="false">
      <c r="A42" s="24" t="s">
        <v>73</v>
      </c>
      <c r="B42" s="76"/>
      <c r="C42" s="80"/>
      <c r="D42" s="80"/>
      <c r="E42" s="90" t="n">
        <f aca="false">'[2]Enron Rate Chart'!AA41</f>
        <v>-440.66</v>
      </c>
      <c r="F42" s="91" t="n">
        <f aca="false">'[2]Enron Rate Chart'!AB41</f>
        <v>173.766666666667</v>
      </c>
      <c r="G42" s="91" t="n">
        <f aca="false">'[2]Enron Rate Chart'!AC41</f>
        <v>182.066666666667</v>
      </c>
      <c r="H42" s="91" t="n">
        <f aca="false">'[2]Enron Rate Chart'!AD41</f>
        <v>2184.8</v>
      </c>
      <c r="I42" s="175" t="n">
        <f aca="false">'[2]Enron Rate Chart'!AE41</f>
        <v>0.05462</v>
      </c>
      <c r="J42" s="143"/>
      <c r="K42" s="24" t="s">
        <v>73</v>
      </c>
      <c r="L42" s="76"/>
      <c r="M42" s="85" t="n">
        <v>143</v>
      </c>
      <c r="N42" s="98" t="n">
        <v>112</v>
      </c>
      <c r="O42" s="98" t="n">
        <v>93</v>
      </c>
      <c r="P42" s="98" t="n">
        <v>123</v>
      </c>
      <c r="Q42" s="79" t="n">
        <v>131</v>
      </c>
      <c r="R42" s="80"/>
      <c r="S42" s="129" t="n">
        <v>53</v>
      </c>
      <c r="T42" s="103" t="n">
        <v>18</v>
      </c>
      <c r="U42" s="80"/>
      <c r="V42" s="100" t="n">
        <v>14.6</v>
      </c>
      <c r="W42" s="80"/>
      <c r="X42" s="83" t="e">
        <f aca="false">SUM(J42/#REF!*'[2]Dental &amp; Other Rates'!$B$27)</f>
        <v>#REF!</v>
      </c>
      <c r="Y42" s="104" t="e">
        <f aca="false">SUM(J42/#REF!*'[2]Dental &amp; Other Rates'!$B$28)</f>
        <v>#REF!</v>
      </c>
      <c r="Z42" s="80"/>
      <c r="AA42" s="85" t="e">
        <f aca="false">SUM(J42/1000*#REF!)</f>
        <v>#REF!</v>
      </c>
      <c r="AB42" s="86" t="e">
        <f aca="false">SUM(AA42*0.5)</f>
        <v>#REF!</v>
      </c>
      <c r="AC42" s="79" t="n">
        <v>0.84</v>
      </c>
      <c r="AD42" s="80"/>
      <c r="AE42" s="80"/>
      <c r="AF42" s="96" t="e">
        <f aca="false">SUM(J42/#REF!*'[2]Dental &amp; Other Rates'!$B$39/12)</f>
        <v>#REF!</v>
      </c>
      <c r="AG42" s="80"/>
      <c r="AH42" s="90" t="n">
        <f aca="false">'[2]Citigroup Rate Chart'!Y41</f>
        <v>225.96</v>
      </c>
      <c r="AI42" s="91" t="n">
        <f aca="false">'[2]Citigroup Rate Chart'!Z41</f>
        <v>228.04</v>
      </c>
      <c r="AJ42" s="91" t="n">
        <f aca="false">'[2]Citigroup Rate Chart'!AA41</f>
        <v>2736.48</v>
      </c>
      <c r="AK42" s="175" t="n">
        <f aca="false">'[2]Citigroup Rate Chart'!AB41</f>
        <v>0.068412</v>
      </c>
      <c r="AL42" s="143"/>
      <c r="AM42" s="24" t="s">
        <v>73</v>
      </c>
      <c r="AN42" s="76"/>
      <c r="AO42" s="85" t="n">
        <v>143</v>
      </c>
      <c r="AP42" s="98" t="n">
        <v>112</v>
      </c>
      <c r="AQ42" s="98" t="n">
        <v>93</v>
      </c>
      <c r="AR42" s="98" t="n">
        <v>123</v>
      </c>
      <c r="AS42" s="79" t="n">
        <v>131</v>
      </c>
      <c r="AT42" s="80"/>
      <c r="AU42" s="129" t="n">
        <v>53</v>
      </c>
      <c r="AV42" s="103" t="n">
        <v>18</v>
      </c>
      <c r="AW42" s="80"/>
      <c r="AX42" s="100" t="n">
        <v>14.6</v>
      </c>
      <c r="AY42" s="80"/>
      <c r="AZ42" s="129" t="e">
        <f aca="false">SUM((AL42*10)/#REF!*'[2]Dental &amp; Other Rates'!$B$27)</f>
        <v>#REF!</v>
      </c>
      <c r="BA42" s="103" t="e">
        <f aca="false">SUM((AL42*10*0.6)/#REF!*'[2]Dental &amp; Other Rates'!$B$28)</f>
        <v>#REF!</v>
      </c>
      <c r="BB42" s="80"/>
      <c r="BC42" s="85" t="e">
        <f aca="false">SUM((AL42*7)/1000*#REF!)</f>
        <v>#REF!</v>
      </c>
      <c r="BD42" s="86" t="e">
        <f aca="false">SUM(BC42*0.5)</f>
        <v>#REF!</v>
      </c>
      <c r="BE42" s="79" t="n">
        <v>0.84</v>
      </c>
      <c r="BF42" s="80"/>
      <c r="BG42" s="80"/>
      <c r="BH42" s="96" t="e">
        <f aca="false">SUM(AL42/#REF!*'[2]Dental &amp; Other Rates'!$B$39/12)</f>
        <v>#REF!</v>
      </c>
      <c r="BI42" s="80"/>
      <c r="BJ42" s="90" t="n">
        <f aca="false">'[2]Citigroup Rate Max AD&amp;D Life'!Y41</f>
        <v>241.2</v>
      </c>
      <c r="BK42" s="91" t="n">
        <f aca="false">'[2]Citigroup Rate Max AD&amp;D Life'!Z41</f>
        <v>249.04</v>
      </c>
      <c r="BL42" s="91" t="n">
        <f aca="false">'[2]Citigroup Rate Max AD&amp;D Life'!AA41</f>
        <v>2988.48</v>
      </c>
      <c r="BM42" s="175" t="n">
        <f aca="false">'[2]Citigroup Rate Max AD&amp;D Life'!AB41</f>
        <v>0.074712</v>
      </c>
    </row>
    <row r="43" customFormat="false" ht="14.25" hidden="false" customHeight="false" outlineLevel="0" collapsed="false">
      <c r="A43" s="24" t="s">
        <v>74</v>
      </c>
      <c r="B43" s="76"/>
      <c r="C43" s="80"/>
      <c r="D43" s="80"/>
      <c r="E43" s="90" t="n">
        <f aca="false">'[2]Enron Rate Chart'!AA42</f>
        <v>-440.66</v>
      </c>
      <c r="F43" s="91" t="n">
        <f aca="false">'[2]Enron Rate Chart'!AB42</f>
        <v>184.28</v>
      </c>
      <c r="G43" s="91" t="n">
        <f aca="false">'[2]Enron Rate Chart'!AC42</f>
        <v>196.52</v>
      </c>
      <c r="H43" s="91" t="n">
        <f aca="false">'[2]Enron Rate Chart'!AD42</f>
        <v>2358.24</v>
      </c>
      <c r="I43" s="175" t="n">
        <f aca="false">'[2]Enron Rate Chart'!AE42</f>
        <v>0.039304</v>
      </c>
      <c r="J43" s="143"/>
      <c r="K43" s="24" t="s">
        <v>74</v>
      </c>
      <c r="L43" s="76"/>
      <c r="M43" s="85" t="n">
        <v>179</v>
      </c>
      <c r="N43" s="98" t="n">
        <v>118</v>
      </c>
      <c r="O43" s="98" t="n">
        <v>118</v>
      </c>
      <c r="P43" s="98" t="n">
        <v>153</v>
      </c>
      <c r="Q43" s="79" t="n">
        <v>166</v>
      </c>
      <c r="R43" s="80"/>
      <c r="S43" s="129" t="n">
        <v>53</v>
      </c>
      <c r="T43" s="103" t="n">
        <v>18</v>
      </c>
      <c r="U43" s="80"/>
      <c r="V43" s="100" t="n">
        <v>14.6</v>
      </c>
      <c r="W43" s="80"/>
      <c r="X43" s="83" t="e">
        <f aca="false">SUM(J43/#REF!*'[2]Dental &amp; Other Rates'!$B$27)</f>
        <v>#REF!</v>
      </c>
      <c r="Y43" s="104" t="e">
        <f aca="false">SUM(J43/#REF!*'[2]Dental &amp; Other Rates'!$B$28)</f>
        <v>#REF!</v>
      </c>
      <c r="Z43" s="80"/>
      <c r="AA43" s="85" t="e">
        <f aca="false">SUM(J43/1000*#REF!)</f>
        <v>#REF!</v>
      </c>
      <c r="AB43" s="86" t="e">
        <f aca="false">SUM(AA43*0.5)</f>
        <v>#REF!</v>
      </c>
      <c r="AC43" s="79" t="n">
        <v>0.84</v>
      </c>
      <c r="AD43" s="80"/>
      <c r="AE43" s="80"/>
      <c r="AF43" s="96" t="e">
        <f aca="false">SUM(J43/#REF!*'[2]Dental &amp; Other Rates'!$B$40/12)</f>
        <v>#REF!</v>
      </c>
      <c r="AG43" s="80"/>
      <c r="AH43" s="90" t="n">
        <f aca="false">'[2]Citigroup Rate Chart'!Y42</f>
        <v>277.14</v>
      </c>
      <c r="AI43" s="91" t="n">
        <f aca="false">'[2]Citigroup Rate Chart'!Z42</f>
        <v>279.84</v>
      </c>
      <c r="AJ43" s="91" t="n">
        <f aca="false">'[2]Citigroup Rate Chart'!AA42</f>
        <v>3358.08</v>
      </c>
      <c r="AK43" s="175" t="n">
        <f aca="false">'[2]Citigroup Rate Chart'!AB42</f>
        <v>0.055968</v>
      </c>
      <c r="AL43" s="143"/>
      <c r="AM43" s="24" t="s">
        <v>74</v>
      </c>
      <c r="AN43" s="76"/>
      <c r="AO43" s="85" t="n">
        <v>179</v>
      </c>
      <c r="AP43" s="98" t="n">
        <v>118</v>
      </c>
      <c r="AQ43" s="98" t="n">
        <v>118</v>
      </c>
      <c r="AR43" s="98" t="n">
        <v>153</v>
      </c>
      <c r="AS43" s="79" t="n">
        <v>166</v>
      </c>
      <c r="AT43" s="80"/>
      <c r="AU43" s="129" t="n">
        <v>53</v>
      </c>
      <c r="AV43" s="103" t="n">
        <v>18</v>
      </c>
      <c r="AW43" s="80"/>
      <c r="AX43" s="100" t="n">
        <v>14.6</v>
      </c>
      <c r="AY43" s="80"/>
      <c r="AZ43" s="129" t="e">
        <f aca="false">SUM((AL43*10)/#REF!*'[2]Dental &amp; Other Rates'!$B$27)</f>
        <v>#REF!</v>
      </c>
      <c r="BA43" s="103" t="e">
        <f aca="false">SUM((AL43*10*0.6)/#REF!*'[2]Dental &amp; Other Rates'!$B$28)</f>
        <v>#REF!</v>
      </c>
      <c r="BB43" s="80"/>
      <c r="BC43" s="85" t="e">
        <f aca="false">SUM((AL43*7)/1000*#REF!)</f>
        <v>#REF!</v>
      </c>
      <c r="BD43" s="86" t="e">
        <f aca="false">SUM(BC43*0.5)</f>
        <v>#REF!</v>
      </c>
      <c r="BE43" s="79" t="n">
        <v>0.84</v>
      </c>
      <c r="BF43" s="80"/>
      <c r="BG43" s="80"/>
      <c r="BH43" s="96" t="e">
        <f aca="false">SUM(AL43/#REF!*'[2]Dental &amp; Other Rates'!$B$40/12)</f>
        <v>#REF!</v>
      </c>
      <c r="BI43" s="80"/>
      <c r="BJ43" s="90" t="n">
        <f aca="false">'[2]Citigroup Rate Max AD&amp;D Life'!Y42</f>
        <v>300</v>
      </c>
      <c r="BK43" s="91" t="n">
        <f aca="false">'[2]Citigroup Rate Max AD&amp;D Life'!Z42</f>
        <v>311.34</v>
      </c>
      <c r="BL43" s="91" t="n">
        <f aca="false">'[2]Citigroup Rate Max AD&amp;D Life'!AA42</f>
        <v>3736.08</v>
      </c>
      <c r="BM43" s="175" t="n">
        <f aca="false">'[2]Citigroup Rate Max AD&amp;D Life'!AB42</f>
        <v>0.062268</v>
      </c>
    </row>
    <row r="44" customFormat="false" ht="14.25" hidden="false" customHeight="false" outlineLevel="0" collapsed="false">
      <c r="A44" s="24" t="s">
        <v>75</v>
      </c>
      <c r="B44" s="76"/>
      <c r="C44" s="80"/>
      <c r="D44" s="80"/>
      <c r="E44" s="90" t="n">
        <f aca="false">'[2]Enron Rate Chart'!AA43</f>
        <v>-440.66</v>
      </c>
      <c r="F44" s="91" t="n">
        <f aca="false">'[2]Enron Rate Chart'!AB43</f>
        <v>194.793333333333</v>
      </c>
      <c r="G44" s="91" t="n">
        <f aca="false">'[2]Enron Rate Chart'!AC43</f>
        <v>210.973333333333</v>
      </c>
      <c r="H44" s="91" t="n">
        <f aca="false">'[2]Enron Rate Chart'!AD43</f>
        <v>2531.68</v>
      </c>
      <c r="I44" s="175" t="n">
        <f aca="false">'[2]Enron Rate Chart'!AE43</f>
        <v>0.031646</v>
      </c>
      <c r="J44" s="143"/>
      <c r="K44" s="24" t="s">
        <v>75</v>
      </c>
      <c r="L44" s="76"/>
      <c r="M44" s="85" t="n">
        <v>215</v>
      </c>
      <c r="N44" s="98" t="n">
        <v>142</v>
      </c>
      <c r="O44" s="98" t="n">
        <v>142</v>
      </c>
      <c r="P44" s="98" t="n">
        <v>186</v>
      </c>
      <c r="Q44" s="79" t="n">
        <v>200</v>
      </c>
      <c r="R44" s="80"/>
      <c r="S44" s="129" t="n">
        <v>53</v>
      </c>
      <c r="T44" s="103" t="n">
        <v>18</v>
      </c>
      <c r="U44" s="80"/>
      <c r="V44" s="100" t="n">
        <v>14.6</v>
      </c>
      <c r="W44" s="80"/>
      <c r="X44" s="83" t="e">
        <f aca="false">SUM(J44/#REF!*'[2]Dental &amp; Other Rates'!$B$27)</f>
        <v>#REF!</v>
      </c>
      <c r="Y44" s="104" t="e">
        <f aca="false">SUM(J44/#REF!*'[2]Dental &amp; Other Rates'!$B$28)</f>
        <v>#REF!</v>
      </c>
      <c r="Z44" s="80"/>
      <c r="AA44" s="85" t="e">
        <f aca="false">SUM(J44/1000*#REF!)</f>
        <v>#REF!</v>
      </c>
      <c r="AB44" s="86" t="e">
        <f aca="false">SUM(AA44*0.5)</f>
        <v>#REF!</v>
      </c>
      <c r="AC44" s="79" t="n">
        <v>0.84</v>
      </c>
      <c r="AD44" s="80"/>
      <c r="AE44" s="80"/>
      <c r="AF44" s="96" t="e">
        <f aca="false">SUM(J44/#REF!*'[2]Dental &amp; Other Rates'!$B$40/12)</f>
        <v>#REF!</v>
      </c>
      <c r="AG44" s="80"/>
      <c r="AH44" s="90" t="n">
        <f aca="false">'[2]Citigroup Rate Chart'!Y43</f>
        <v>323.32</v>
      </c>
      <c r="AI44" s="91" t="n">
        <f aca="false">'[2]Citigroup Rate Chart'!Z43</f>
        <v>326.64</v>
      </c>
      <c r="AJ44" s="91" t="n">
        <f aca="false">'[2]Citigroup Rate Chart'!AA43</f>
        <v>3919.68</v>
      </c>
      <c r="AK44" s="175" t="n">
        <f aca="false">'[2]Citigroup Rate Chart'!AB43</f>
        <v>0.048996</v>
      </c>
      <c r="AL44" s="143"/>
      <c r="AM44" s="24" t="s">
        <v>75</v>
      </c>
      <c r="AN44" s="76"/>
      <c r="AO44" s="85" t="n">
        <v>215</v>
      </c>
      <c r="AP44" s="98" t="n">
        <v>142</v>
      </c>
      <c r="AQ44" s="98" t="n">
        <v>142</v>
      </c>
      <c r="AR44" s="98" t="n">
        <v>186</v>
      </c>
      <c r="AS44" s="79" t="n">
        <v>200</v>
      </c>
      <c r="AT44" s="80"/>
      <c r="AU44" s="129" t="n">
        <v>53</v>
      </c>
      <c r="AV44" s="103" t="n">
        <v>18</v>
      </c>
      <c r="AW44" s="80"/>
      <c r="AX44" s="100" t="n">
        <v>14.6</v>
      </c>
      <c r="AY44" s="80"/>
      <c r="AZ44" s="129" t="e">
        <f aca="false">SUM((AL44*10)/#REF!*'[2]Dental &amp; Other Rates'!$B$27)</f>
        <v>#REF!</v>
      </c>
      <c r="BA44" s="103" t="e">
        <f aca="false">SUM((AL44*10*0.6)/#REF!*'[2]Dental &amp; Other Rates'!$B$28)</f>
        <v>#REF!</v>
      </c>
      <c r="BB44" s="80"/>
      <c r="BC44" s="85" t="e">
        <f aca="false">SUM((AL44*7)/1000*#REF!)</f>
        <v>#REF!</v>
      </c>
      <c r="BD44" s="86" t="e">
        <f aca="false">SUM(BC44*0.5)</f>
        <v>#REF!</v>
      </c>
      <c r="BE44" s="79" t="n">
        <v>0.84</v>
      </c>
      <c r="BF44" s="80"/>
      <c r="BG44" s="80"/>
      <c r="BH44" s="96" t="e">
        <f aca="false">SUM(AL44/#REF!*'[2]Dental &amp; Other Rates'!$B$40/12)</f>
        <v>#REF!</v>
      </c>
      <c r="BI44" s="80"/>
      <c r="BJ44" s="90" t="n">
        <f aca="false">'[2]Citigroup Rate Max AD&amp;D Life'!Y43</f>
        <v>353.8</v>
      </c>
      <c r="BK44" s="91" t="n">
        <f aca="false">'[2]Citigroup Rate Max AD&amp;D Life'!Z43</f>
        <v>368.64</v>
      </c>
      <c r="BL44" s="91" t="n">
        <f aca="false">'[2]Citigroup Rate Max AD&amp;D Life'!AA43</f>
        <v>4423.68</v>
      </c>
      <c r="BM44" s="175" t="n">
        <f aca="false">'[2]Citigroup Rate Max AD&amp;D Life'!AB43</f>
        <v>0.055296</v>
      </c>
    </row>
    <row r="45" customFormat="false" ht="14.25" hidden="false" customHeight="false" outlineLevel="0" collapsed="false">
      <c r="A45" s="24" t="s">
        <v>76</v>
      </c>
      <c r="B45" s="76"/>
      <c r="C45" s="80"/>
      <c r="D45" s="80"/>
      <c r="E45" s="90" t="n">
        <f aca="false">'[2]Enron Rate Chart'!AA44</f>
        <v>-440.66</v>
      </c>
      <c r="F45" s="91" t="n">
        <f aca="false">'[2]Enron Rate Chart'!AB44</f>
        <v>205.306666666667</v>
      </c>
      <c r="G45" s="91" t="n">
        <f aca="false">'[2]Enron Rate Chart'!AC44</f>
        <v>225.426666666667</v>
      </c>
      <c r="H45" s="91" t="n">
        <f aca="false">'[2]Enron Rate Chart'!AD44</f>
        <v>2705.12</v>
      </c>
      <c r="I45" s="175" t="n">
        <f aca="false">'[2]Enron Rate Chart'!AE44</f>
        <v>0.0270512</v>
      </c>
      <c r="J45" s="143"/>
      <c r="K45" s="24" t="s">
        <v>76</v>
      </c>
      <c r="L45" s="76"/>
      <c r="M45" s="85" t="n">
        <v>252</v>
      </c>
      <c r="N45" s="98" t="n">
        <v>167</v>
      </c>
      <c r="O45" s="98" t="n">
        <v>172</v>
      </c>
      <c r="P45" s="98" t="n">
        <v>216</v>
      </c>
      <c r="Q45" s="79" t="n">
        <v>234</v>
      </c>
      <c r="R45" s="80"/>
      <c r="S45" s="129" t="n">
        <v>53</v>
      </c>
      <c r="T45" s="103" t="n">
        <v>18</v>
      </c>
      <c r="U45" s="80"/>
      <c r="V45" s="100" t="n">
        <v>14.6</v>
      </c>
      <c r="W45" s="80"/>
      <c r="X45" s="83" t="e">
        <f aca="false">SUM(J45/#REF!*'[2]Dental &amp; Other Rates'!$B$27)</f>
        <v>#REF!</v>
      </c>
      <c r="Y45" s="104" t="e">
        <f aca="false">SUM(J45/#REF!*'[2]Dental &amp; Other Rates'!$B$28)</f>
        <v>#REF!</v>
      </c>
      <c r="Z45" s="80"/>
      <c r="AA45" s="85" t="e">
        <f aca="false">SUM(J45/1000*#REF!)</f>
        <v>#REF!</v>
      </c>
      <c r="AB45" s="86" t="e">
        <f aca="false">SUM(AA45*0.5)</f>
        <v>#REF!</v>
      </c>
      <c r="AC45" s="79" t="n">
        <v>0.84</v>
      </c>
      <c r="AD45" s="80"/>
      <c r="AE45" s="80"/>
      <c r="AF45" s="96" t="e">
        <f aca="false">SUM(J45/#REF!*'[2]Dental &amp; Other Rates'!$B$40/12)</f>
        <v>#REF!</v>
      </c>
      <c r="AG45" s="80"/>
      <c r="AH45" s="90" t="n">
        <f aca="false">'[2]Citigroup Rate Chart'!Y44</f>
        <v>370.5</v>
      </c>
      <c r="AI45" s="91" t="n">
        <f aca="false">'[2]Citigroup Rate Chart'!Z44</f>
        <v>374.44</v>
      </c>
      <c r="AJ45" s="91" t="n">
        <f aca="false">'[2]Citigroup Rate Chart'!AA44</f>
        <v>4493.28</v>
      </c>
      <c r="AK45" s="175" t="n">
        <f aca="false">'[2]Citigroup Rate Chart'!AB44</f>
        <v>0.0449328</v>
      </c>
      <c r="AL45" s="143"/>
      <c r="AM45" s="24" t="s">
        <v>76</v>
      </c>
      <c r="AN45" s="76"/>
      <c r="AO45" s="85" t="n">
        <v>252</v>
      </c>
      <c r="AP45" s="98" t="n">
        <v>167</v>
      </c>
      <c r="AQ45" s="98" t="n">
        <v>172</v>
      </c>
      <c r="AR45" s="98" t="n">
        <v>216</v>
      </c>
      <c r="AS45" s="79" t="n">
        <v>234</v>
      </c>
      <c r="AT45" s="80"/>
      <c r="AU45" s="129" t="n">
        <v>53</v>
      </c>
      <c r="AV45" s="103" t="n">
        <v>18</v>
      </c>
      <c r="AW45" s="80"/>
      <c r="AX45" s="100" t="n">
        <v>14.6</v>
      </c>
      <c r="AY45" s="80"/>
      <c r="AZ45" s="129" t="e">
        <f aca="false">SUM((AL45*10)/#REF!*'[2]Dental &amp; Other Rates'!$B$27)</f>
        <v>#REF!</v>
      </c>
      <c r="BA45" s="103" t="e">
        <f aca="false">SUM((AL45*10*0.6)/#REF!*'[2]Dental &amp; Other Rates'!$B$28)</f>
        <v>#REF!</v>
      </c>
      <c r="BB45" s="80"/>
      <c r="BC45" s="85" t="e">
        <f aca="false">SUM((AL45*7)/1000*#REF!)</f>
        <v>#REF!</v>
      </c>
      <c r="BD45" s="86" t="e">
        <f aca="false">SUM(BC45*0.5)</f>
        <v>#REF!</v>
      </c>
      <c r="BE45" s="79" t="n">
        <v>0.84</v>
      </c>
      <c r="BF45" s="80"/>
      <c r="BG45" s="80"/>
      <c r="BH45" s="96" t="e">
        <f aca="false">SUM(AL45/#REF!*'[2]Dental &amp; Other Rates'!$B$40/12)</f>
        <v>#REF!</v>
      </c>
      <c r="BI45" s="80"/>
      <c r="BJ45" s="90" t="n">
        <f aca="false">'[2]Citigroup Rate Max AD&amp;D Life'!Y44</f>
        <v>408.6</v>
      </c>
      <c r="BK45" s="91" t="n">
        <f aca="false">'[2]Citigroup Rate Max AD&amp;D Life'!Z44</f>
        <v>426.94</v>
      </c>
      <c r="BL45" s="91" t="n">
        <f aca="false">'[2]Citigroup Rate Max AD&amp;D Life'!AA44</f>
        <v>5123.28</v>
      </c>
      <c r="BM45" s="175" t="n">
        <f aca="false">'[2]Citigroup Rate Max AD&amp;D Life'!AB44</f>
        <v>0.0512328</v>
      </c>
    </row>
    <row r="46" customFormat="false" ht="14.25" hidden="false" customHeight="false" outlineLevel="0" collapsed="false">
      <c r="A46" s="24" t="s">
        <v>77</v>
      </c>
      <c r="B46" s="76"/>
      <c r="C46" s="80"/>
      <c r="D46" s="80"/>
      <c r="E46" s="90" t="n">
        <f aca="false">'[2]Enron Rate Chart'!AA45</f>
        <v>-440.66</v>
      </c>
      <c r="F46" s="91" t="n">
        <f aca="false">'[2]Enron Rate Chart'!AB45</f>
        <v>231.59</v>
      </c>
      <c r="G46" s="91" t="n">
        <f aca="false">'[2]Enron Rate Chart'!AC45</f>
        <v>261.56</v>
      </c>
      <c r="H46" s="91" t="n">
        <f aca="false">'[2]Enron Rate Chart'!AD45</f>
        <v>3138.72</v>
      </c>
      <c r="I46" s="175" t="n">
        <f aca="false">'[2]Enron Rate Chart'!AE45</f>
        <v>0.0209248</v>
      </c>
      <c r="J46" s="143"/>
      <c r="K46" s="24" t="s">
        <v>77</v>
      </c>
      <c r="L46" s="76"/>
      <c r="M46" s="85" t="n">
        <v>320</v>
      </c>
      <c r="N46" s="98" t="n">
        <v>230</v>
      </c>
      <c r="O46" s="98" t="n">
        <v>235</v>
      </c>
      <c r="P46" s="98" t="n">
        <v>291</v>
      </c>
      <c r="Q46" s="79" t="n">
        <v>312</v>
      </c>
      <c r="R46" s="80"/>
      <c r="S46" s="129" t="n">
        <v>53</v>
      </c>
      <c r="T46" s="103" t="n">
        <v>18</v>
      </c>
      <c r="U46" s="80"/>
      <c r="V46" s="100" t="n">
        <v>14.6</v>
      </c>
      <c r="W46" s="80"/>
      <c r="X46" s="83" t="e">
        <f aca="false">SUM(J46/#REF!*'[2]Dental &amp; Other Rates'!$B$27)</f>
        <v>#REF!</v>
      </c>
      <c r="Y46" s="104" t="e">
        <f aca="false">SUM(J46/#REF!*'[2]Dental &amp; Other Rates'!$B$28)</f>
        <v>#REF!</v>
      </c>
      <c r="Z46" s="80"/>
      <c r="AA46" s="85" t="e">
        <f aca="false">SUM(J46/1000*#REF!)</f>
        <v>#REF!</v>
      </c>
      <c r="AB46" s="86" t="e">
        <f aca="false">SUM(AA46*0.5)</f>
        <v>#REF!</v>
      </c>
      <c r="AC46" s="79" t="n">
        <v>0.84</v>
      </c>
      <c r="AD46" s="80"/>
      <c r="AE46" s="80"/>
      <c r="AF46" s="96" t="e">
        <f aca="false">SUM(J46/#REF!*'[2]Dental &amp; Other Rates'!$B$41/12)</f>
        <v>#REF!</v>
      </c>
      <c r="AG46" s="80"/>
      <c r="AH46" s="90" t="n">
        <f aca="false">'[2]Citigroup Rate Chart'!Y45</f>
        <v>501.45</v>
      </c>
      <c r="AI46" s="91" t="n">
        <f aca="false">'[2]Citigroup Rate Chart'!Z45</f>
        <v>506.94</v>
      </c>
      <c r="AJ46" s="91" t="n">
        <f aca="false">'[2]Citigroup Rate Chart'!AA45</f>
        <v>6083.28</v>
      </c>
      <c r="AK46" s="175" t="n">
        <f aca="false">'[2]Citigroup Rate Chart'!AB45</f>
        <v>0.0405552</v>
      </c>
      <c r="AL46" s="143"/>
      <c r="AM46" s="24" t="s">
        <v>77</v>
      </c>
      <c r="AN46" s="76"/>
      <c r="AO46" s="85" t="n">
        <v>320</v>
      </c>
      <c r="AP46" s="98" t="n">
        <v>230</v>
      </c>
      <c r="AQ46" s="98" t="n">
        <v>235</v>
      </c>
      <c r="AR46" s="98" t="n">
        <v>291</v>
      </c>
      <c r="AS46" s="79" t="n">
        <v>312</v>
      </c>
      <c r="AT46" s="80"/>
      <c r="AU46" s="129" t="n">
        <v>53</v>
      </c>
      <c r="AV46" s="103" t="n">
        <v>18</v>
      </c>
      <c r="AW46" s="80"/>
      <c r="AX46" s="100" t="n">
        <v>14.6</v>
      </c>
      <c r="AY46" s="80"/>
      <c r="AZ46" s="129" t="e">
        <f aca="false">SUM((AL46*10)/#REF!*'[2]Dental &amp; Other Rates'!$B$27)</f>
        <v>#REF!</v>
      </c>
      <c r="BA46" s="103" t="e">
        <f aca="false">SUM((AL46*10*0.6)/#REF!*'[2]Dental &amp; Other Rates'!$B$28)</f>
        <v>#REF!</v>
      </c>
      <c r="BB46" s="80"/>
      <c r="BC46" s="85" t="e">
        <f aca="false">SUM((AL46*7)/1000*#REF!)</f>
        <v>#REF!</v>
      </c>
      <c r="BD46" s="86" t="e">
        <f aca="false">SUM(BC46*0.5)</f>
        <v>#REF!</v>
      </c>
      <c r="BE46" s="79" t="n">
        <v>0.84</v>
      </c>
      <c r="BF46" s="80"/>
      <c r="BG46" s="80"/>
      <c r="BH46" s="96" t="e">
        <f aca="false">SUM(AL46/#REF!*'[2]Dental &amp; Other Rates'!$B$41/12)</f>
        <v>#REF!</v>
      </c>
      <c r="BI46" s="80"/>
      <c r="BJ46" s="90" t="n">
        <f aca="false">'[2]Citigroup Rate Max AD&amp;D Life'!Y45</f>
        <v>558.6</v>
      </c>
      <c r="BK46" s="91" t="n">
        <f aca="false">'[2]Citigroup Rate Max AD&amp;D Life'!Z45</f>
        <v>585.69</v>
      </c>
      <c r="BL46" s="91" t="n">
        <f aca="false">'[2]Citigroup Rate Max AD&amp;D Life'!AA45</f>
        <v>7028.28</v>
      </c>
      <c r="BM46" s="175" t="n">
        <f aca="false">'[2]Citigroup Rate Max AD&amp;D Life'!AB45</f>
        <v>0.0468552</v>
      </c>
    </row>
    <row r="47" customFormat="false" ht="14.25" hidden="false" customHeight="false" outlineLevel="0" collapsed="false">
      <c r="A47" s="24" t="s">
        <v>78</v>
      </c>
      <c r="B47" s="76"/>
      <c r="C47" s="80"/>
      <c r="D47" s="80"/>
      <c r="E47" s="90" t="n">
        <f aca="false">'[2]Enron Rate Chart'!AA46</f>
        <v>-440.66</v>
      </c>
      <c r="F47" s="91" t="n">
        <f aca="false">'[2]Enron Rate Chart'!AB46</f>
        <v>257.873333333333</v>
      </c>
      <c r="G47" s="91" t="n">
        <f aca="false">'[2]Enron Rate Chart'!AC46</f>
        <v>297.693333333333</v>
      </c>
      <c r="H47" s="91" t="n">
        <f aca="false">'[2]Enron Rate Chart'!AD46</f>
        <v>3572.32</v>
      </c>
      <c r="I47" s="175" t="n">
        <f aca="false">'[2]Enron Rate Chart'!AE46</f>
        <v>0.0178616</v>
      </c>
      <c r="J47" s="143"/>
      <c r="K47" s="24" t="s">
        <v>78</v>
      </c>
      <c r="L47" s="76"/>
      <c r="M47" s="85" t="n">
        <v>346</v>
      </c>
      <c r="N47" s="98" t="n">
        <v>242</v>
      </c>
      <c r="O47" s="98" t="n">
        <v>247</v>
      </c>
      <c r="P47" s="98" t="n">
        <v>306</v>
      </c>
      <c r="Q47" s="79" t="n">
        <v>328</v>
      </c>
      <c r="R47" s="80"/>
      <c r="S47" s="129" t="n">
        <v>53</v>
      </c>
      <c r="T47" s="103" t="n">
        <v>18</v>
      </c>
      <c r="U47" s="80"/>
      <c r="V47" s="100" t="n">
        <v>14.6</v>
      </c>
      <c r="W47" s="80"/>
      <c r="X47" s="83" t="e">
        <f aca="false">SUM(J47/#REF!*'[2]Dental &amp; Other Rates'!$B$27)</f>
        <v>#REF!</v>
      </c>
      <c r="Y47" s="104" t="e">
        <f aca="false">SUM(J47/#REF!*'[2]Dental &amp; Other Rates'!$B$28)</f>
        <v>#REF!</v>
      </c>
      <c r="Z47" s="80"/>
      <c r="AA47" s="85" t="e">
        <f aca="false">SUM(J47/1000*#REF!)</f>
        <v>#REF!</v>
      </c>
      <c r="AB47" s="86" t="e">
        <f aca="false">SUM(AA47*0.5)</f>
        <v>#REF!</v>
      </c>
      <c r="AC47" s="79" t="n">
        <v>0.84</v>
      </c>
      <c r="AD47" s="80"/>
      <c r="AE47" s="80"/>
      <c r="AF47" s="96" t="e">
        <f aca="false">SUM(J47/#REF!*'[2]Dental &amp; Other Rates'!$B$41/12)</f>
        <v>#REF!</v>
      </c>
      <c r="AG47" s="80"/>
      <c r="AH47" s="90" t="n">
        <f aca="false">'[2]Citigroup Rate Chart'!Y46</f>
        <v>565.4</v>
      </c>
      <c r="AI47" s="91" t="n">
        <f aca="false">'[2]Citigroup Rate Chart'!Z46</f>
        <v>572.44</v>
      </c>
      <c r="AJ47" s="91" t="n">
        <f aca="false">'[2]Citigroup Rate Chart'!AA46</f>
        <v>6869.28</v>
      </c>
      <c r="AK47" s="175" t="n">
        <f aca="false">'[2]Citigroup Rate Chart'!AB46</f>
        <v>0.0343464</v>
      </c>
      <c r="AL47" s="143"/>
      <c r="AM47" s="24" t="s">
        <v>78</v>
      </c>
      <c r="AN47" s="76"/>
      <c r="AO47" s="85" t="n">
        <v>346</v>
      </c>
      <c r="AP47" s="98" t="n">
        <v>242</v>
      </c>
      <c r="AQ47" s="98" t="n">
        <v>247</v>
      </c>
      <c r="AR47" s="98" t="n">
        <v>306</v>
      </c>
      <c r="AS47" s="79" t="n">
        <v>328</v>
      </c>
      <c r="AT47" s="80"/>
      <c r="AU47" s="129" t="n">
        <v>53</v>
      </c>
      <c r="AV47" s="103" t="n">
        <v>18</v>
      </c>
      <c r="AW47" s="80"/>
      <c r="AX47" s="100" t="n">
        <v>14.6</v>
      </c>
      <c r="AY47" s="80"/>
      <c r="AZ47" s="129" t="n">
        <v>13.5</v>
      </c>
      <c r="BA47" s="103" t="n">
        <v>13.5</v>
      </c>
      <c r="BB47" s="80"/>
      <c r="BC47" s="85" t="e">
        <f aca="false">SUM((AL47*7)/1000*#REF!)</f>
        <v>#REF!</v>
      </c>
      <c r="BD47" s="86" t="e">
        <f aca="false">SUM(BC47*0.5)</f>
        <v>#REF!</v>
      </c>
      <c r="BE47" s="79" t="n">
        <v>0.84</v>
      </c>
      <c r="BF47" s="80"/>
      <c r="BG47" s="80"/>
      <c r="BH47" s="96" t="e">
        <f aca="false">SUM(AL47/#REF!*'[2]Dental &amp; Other Rates'!$B$41/12)</f>
        <v>#REF!</v>
      </c>
      <c r="BI47" s="80"/>
      <c r="BJ47" s="90" t="n">
        <f aca="false">'[2]Citigroup Rate Max AD&amp;D Life'!Y46</f>
        <v>637.1</v>
      </c>
      <c r="BK47" s="91" t="n">
        <f aca="false">'[2]Citigroup Rate Max AD&amp;D Life'!Z46</f>
        <v>672.94</v>
      </c>
      <c r="BL47" s="91" t="n">
        <f aca="false">'[2]Citigroup Rate Max AD&amp;D Life'!AA46</f>
        <v>8075.28</v>
      </c>
      <c r="BM47" s="175" t="n">
        <f aca="false">'[2]Citigroup Rate Max AD&amp;D Life'!AB46</f>
        <v>0.0403764</v>
      </c>
    </row>
    <row r="48" customFormat="false" ht="14.25" hidden="false" customHeight="false" outlineLevel="0" collapsed="false">
      <c r="A48" s="24" t="s">
        <v>79</v>
      </c>
      <c r="B48" s="76"/>
      <c r="C48" s="80"/>
      <c r="D48" s="80"/>
      <c r="E48" s="90" t="n">
        <f aca="false">'[2]Enron Rate Chart'!AA47</f>
        <v>-440.66</v>
      </c>
      <c r="F48" s="91" t="n">
        <f aca="false">'[2]Enron Rate Chart'!AB47</f>
        <v>310.44</v>
      </c>
      <c r="G48" s="91" t="n">
        <f aca="false">'[2]Enron Rate Chart'!AC47</f>
        <v>369.96</v>
      </c>
      <c r="H48" s="91" t="n">
        <f aca="false">'[2]Enron Rate Chart'!AD47</f>
        <v>4439.52</v>
      </c>
      <c r="I48" s="175" t="n">
        <f aca="false">'[2]Enron Rate Chart'!AE47</f>
        <v>0.0147984</v>
      </c>
      <c r="J48" s="143"/>
      <c r="K48" s="24" t="s">
        <v>79</v>
      </c>
      <c r="L48" s="76"/>
      <c r="M48" s="85" t="n">
        <v>362</v>
      </c>
      <c r="N48" s="98" t="n">
        <v>253</v>
      </c>
      <c r="O48" s="98" t="n">
        <v>259</v>
      </c>
      <c r="P48" s="98" t="n">
        <v>320</v>
      </c>
      <c r="Q48" s="79" t="n">
        <v>343</v>
      </c>
      <c r="R48" s="80"/>
      <c r="S48" s="129" t="n">
        <v>53</v>
      </c>
      <c r="T48" s="103" t="n">
        <v>18</v>
      </c>
      <c r="U48" s="80"/>
      <c r="V48" s="100" t="n">
        <v>14.6</v>
      </c>
      <c r="W48" s="80"/>
      <c r="X48" s="83" t="e">
        <f aca="false">SUM(J48/#REF!*'[2]Dental &amp; Other Rates'!$B$27)</f>
        <v>#REF!</v>
      </c>
      <c r="Y48" s="104" t="e">
        <f aca="false">SUM(J48/#REF!*'[2]Dental &amp; Other Rates'!$B$28)</f>
        <v>#REF!</v>
      </c>
      <c r="Z48" s="80"/>
      <c r="AA48" s="85" t="e">
        <f aca="false">SUM(J48/1000*#REF!)</f>
        <v>#REF!</v>
      </c>
      <c r="AB48" s="86" t="e">
        <f aca="false">SUM(AA48*0.5)</f>
        <v>#REF!</v>
      </c>
      <c r="AC48" s="79" t="n">
        <v>0.84</v>
      </c>
      <c r="AD48" s="80"/>
      <c r="AE48" s="80"/>
      <c r="AF48" s="96" t="e">
        <f aca="false">SUM(J48/#REF!*'[2]Dental &amp; Other Rates'!$B$42/12)</f>
        <v>#REF!</v>
      </c>
      <c r="AG48" s="80"/>
      <c r="AH48" s="90" t="n">
        <f aca="false">'[2]Citigroup Rate Chart'!Y47</f>
        <v>682.3</v>
      </c>
      <c r="AI48" s="91" t="n">
        <f aca="false">'[2]Citigroup Rate Chart'!Z47</f>
        <v>692.44</v>
      </c>
      <c r="AJ48" s="91" t="n">
        <f aca="false">'[2]Citigroup Rate Chart'!AA47</f>
        <v>8309.28</v>
      </c>
      <c r="AK48" s="175" t="n">
        <f aca="false">'[2]Citigroup Rate Chart'!AB47</f>
        <v>0.0276976</v>
      </c>
      <c r="AL48" s="143"/>
      <c r="AM48" s="24" t="s">
        <v>79</v>
      </c>
      <c r="AN48" s="76"/>
      <c r="AO48" s="85" t="n">
        <v>362</v>
      </c>
      <c r="AP48" s="98" t="n">
        <v>253</v>
      </c>
      <c r="AQ48" s="98" t="n">
        <v>259</v>
      </c>
      <c r="AR48" s="98" t="n">
        <v>320</v>
      </c>
      <c r="AS48" s="79" t="n">
        <v>343</v>
      </c>
      <c r="AT48" s="80"/>
      <c r="AU48" s="129" t="n">
        <v>53</v>
      </c>
      <c r="AV48" s="103" t="n">
        <v>18</v>
      </c>
      <c r="AW48" s="80"/>
      <c r="AX48" s="100" t="n">
        <v>14.6</v>
      </c>
      <c r="AY48" s="80"/>
      <c r="AZ48" s="129" t="n">
        <v>13.5</v>
      </c>
      <c r="BA48" s="103" t="n">
        <v>13.5</v>
      </c>
      <c r="BB48" s="80"/>
      <c r="BC48" s="85" t="e">
        <f aca="false">SUM((AL48*7)/1000*#REF!)</f>
        <v>#REF!</v>
      </c>
      <c r="BD48" s="86" t="e">
        <f aca="false">SUM(BC48*0.5)</f>
        <v>#REF!</v>
      </c>
      <c r="BE48" s="79" t="n">
        <v>0.84</v>
      </c>
      <c r="BF48" s="80"/>
      <c r="BG48" s="80"/>
      <c r="BH48" s="96" t="e">
        <f aca="false">SUM(AL48/#REF!*'[2]Dental &amp; Other Rates'!$B$42/12)</f>
        <v>#REF!</v>
      </c>
      <c r="BI48" s="80"/>
      <c r="BJ48" s="90" t="n">
        <f aca="false">'[2]Citigroup Rate Max AD&amp;D Life'!Y47</f>
        <v>783.1</v>
      </c>
      <c r="BK48" s="91" t="n">
        <f aca="false">'[2]Citigroup Rate Max AD&amp;D Life'!Z47</f>
        <v>836.44</v>
      </c>
      <c r="BL48" s="91" t="n">
        <f aca="false">'[2]Citigroup Rate Max AD&amp;D Life'!AA47</f>
        <v>10037.28</v>
      </c>
      <c r="BM48" s="175" t="n">
        <f aca="false">'[2]Citigroup Rate Max AD&amp;D Life'!AB47</f>
        <v>0.0334576</v>
      </c>
    </row>
    <row r="49" customFormat="false" ht="14.25" hidden="false" customHeight="false" outlineLevel="0" collapsed="false">
      <c r="A49" s="24" t="s">
        <v>80</v>
      </c>
      <c r="B49" s="76"/>
      <c r="C49" s="80"/>
      <c r="D49" s="80"/>
      <c r="E49" s="109" t="n">
        <f aca="false">'[2]Enron Rate Chart'!AA48</f>
        <v>-440.66</v>
      </c>
      <c r="F49" s="110" t="n">
        <f aca="false">'[2]Enron Rate Chart'!AB48</f>
        <v>415.573333333333</v>
      </c>
      <c r="G49" s="110" t="n">
        <f aca="false">'[2]Enron Rate Chart'!AC48</f>
        <v>514.493333333333</v>
      </c>
      <c r="H49" s="110" t="n">
        <f aca="false">'[2]Enron Rate Chart'!AD48</f>
        <v>6173.92</v>
      </c>
      <c r="I49" s="176" t="n">
        <f aca="false">'[2]Enron Rate Chart'!AE48</f>
        <v>0.01234784</v>
      </c>
      <c r="J49" s="143"/>
      <c r="K49" s="24" t="s">
        <v>80</v>
      </c>
      <c r="L49" s="76"/>
      <c r="M49" s="111" t="n">
        <v>378</v>
      </c>
      <c r="N49" s="112" t="n">
        <v>265</v>
      </c>
      <c r="O49" s="112" t="n">
        <v>270</v>
      </c>
      <c r="P49" s="112" t="n">
        <v>335</v>
      </c>
      <c r="Q49" s="113" t="n">
        <v>359</v>
      </c>
      <c r="R49" s="80"/>
      <c r="S49" s="133" t="n">
        <v>53</v>
      </c>
      <c r="T49" s="138" t="n">
        <v>18</v>
      </c>
      <c r="U49" s="80"/>
      <c r="V49" s="108" t="n">
        <v>14.6</v>
      </c>
      <c r="W49" s="80"/>
      <c r="X49" s="131" t="e">
        <f aca="false">SUM(J49/#REF!*'[2]Dental &amp; Other Rates'!$B$27)</f>
        <v>#REF!</v>
      </c>
      <c r="Y49" s="139" t="e">
        <f aca="false">SUM(J49/#REF!*'[2]Dental &amp; Other Rates'!$B$28)</f>
        <v>#REF!</v>
      </c>
      <c r="Z49" s="80"/>
      <c r="AA49" s="111" t="e">
        <f aca="false">SUM(J49/1000*#REF!)</f>
        <v>#REF!</v>
      </c>
      <c r="AB49" s="134" t="e">
        <f aca="false">SUM(AA49*0.5)</f>
        <v>#REF!</v>
      </c>
      <c r="AC49" s="113" t="n">
        <v>0.84</v>
      </c>
      <c r="AD49" s="80"/>
      <c r="AE49" s="80"/>
      <c r="AF49" s="140" t="e">
        <f aca="false">SUM(J49/#REF!*'[2]Dental &amp; Other Rates'!$B$42/12)</f>
        <v>#REF!</v>
      </c>
      <c r="AG49" s="80"/>
      <c r="AH49" s="109" t="n">
        <f aca="false">'[2]Citigroup Rate Chart'!Y48</f>
        <v>866.766666666667</v>
      </c>
      <c r="AI49" s="110" t="n">
        <f aca="false">'[2]Citigroup Rate Chart'!Z48</f>
        <v>883.106666666667</v>
      </c>
      <c r="AJ49" s="110" t="n">
        <f aca="false">'[2]Citigroup Rate Chart'!AA48</f>
        <v>10597.28</v>
      </c>
      <c r="AK49" s="176" t="n">
        <f aca="false">'[2]Citigroup Rate Chart'!AB48</f>
        <v>0.02119456</v>
      </c>
      <c r="AL49" s="143"/>
      <c r="AM49" s="24" t="s">
        <v>80</v>
      </c>
      <c r="AN49" s="76"/>
      <c r="AO49" s="111" t="n">
        <v>378</v>
      </c>
      <c r="AP49" s="112" t="n">
        <v>265</v>
      </c>
      <c r="AQ49" s="112" t="n">
        <v>270</v>
      </c>
      <c r="AR49" s="112" t="n">
        <v>335</v>
      </c>
      <c r="AS49" s="113" t="n">
        <v>359</v>
      </c>
      <c r="AT49" s="80"/>
      <c r="AU49" s="133" t="n">
        <v>53</v>
      </c>
      <c r="AV49" s="138" t="n">
        <v>18</v>
      </c>
      <c r="AW49" s="80"/>
      <c r="AX49" s="108" t="n">
        <v>14.6</v>
      </c>
      <c r="AY49" s="80"/>
      <c r="AZ49" s="133" t="n">
        <v>13.5</v>
      </c>
      <c r="BA49" s="138" t="n">
        <v>13.5</v>
      </c>
      <c r="BB49" s="80"/>
      <c r="BC49" s="141" t="e">
        <f aca="false">SUM((AL49*7)/1000*#REF!)</f>
        <v>#REF!</v>
      </c>
      <c r="BD49" s="134" t="e">
        <f aca="false">SUM(BC49*0.5)</f>
        <v>#REF!</v>
      </c>
      <c r="BE49" s="113" t="n">
        <v>0.84</v>
      </c>
      <c r="BF49" s="80"/>
      <c r="BG49" s="80"/>
      <c r="BH49" s="140" t="e">
        <f aca="false">SUM(AL49/#REF!*'[2]Dental &amp; Other Rates'!$B$42/12)</f>
        <v>#REF!</v>
      </c>
      <c r="BI49" s="80"/>
      <c r="BJ49" s="109" t="n">
        <f aca="false">'[2]Citigroup Rate Max AD&amp;D Life'!Y48</f>
        <v>1025.76666666667</v>
      </c>
      <c r="BK49" s="110" t="n">
        <f aca="false">'[2]Citigroup Rate Max AD&amp;D Life'!Z48</f>
        <v>1114.10666666667</v>
      </c>
      <c r="BL49" s="110" t="n">
        <f aca="false">'[2]Citigroup Rate Max AD&amp;D Life'!AA48</f>
        <v>13369.28</v>
      </c>
      <c r="BM49" s="176" t="n">
        <f aca="false">'[2]Citigroup Rate Max AD&amp;D Life'!AB48</f>
        <v>0.02673856</v>
      </c>
    </row>
    <row r="50" customFormat="false" ht="13.5" hidden="false" customHeight="false" outlineLevel="0" collapsed="false">
      <c r="A50" s="142"/>
      <c r="E50" s="143" t="n">
        <f aca="false">'[2]Enron Summary'!AA49</f>
        <v>0</v>
      </c>
      <c r="F50" s="143" t="n">
        <f aca="false">'[2]Enron Summary'!AB49</f>
        <v>0</v>
      </c>
      <c r="G50" s="143" t="n">
        <f aca="false">'[2]Enron Summary'!AC49</f>
        <v>0</v>
      </c>
      <c r="H50" s="144" t="str">
        <f aca="false">'[2]Enron Summary'!AD49</f>
        <v>AVG</v>
      </c>
      <c r="I50" s="178" t="n">
        <f aca="false">'[2]Enron Summary'!AE49</f>
        <v>0.016420958</v>
      </c>
      <c r="J50" s="177"/>
      <c r="K50" s="142"/>
      <c r="AH50" s="0" t="n">
        <f aca="false">'[2]Citigroup Rate Chart'!Y49</f>
        <v>0</v>
      </c>
      <c r="AI50" s="0" t="n">
        <f aca="false">'[2]Citigroup Rate Chart'!Z49</f>
        <v>0</v>
      </c>
      <c r="AJ50" s="145" t="str">
        <f aca="false">'[2]Citigroup Rate Chart'!AA49</f>
        <v>AVG</v>
      </c>
      <c r="AK50" s="178" t="n">
        <f aca="false">'[2]Citigroup Rate Chart'!AB49</f>
        <v>0.03837628</v>
      </c>
      <c r="AL50" s="177"/>
      <c r="AM50" s="142"/>
      <c r="BJ50" s="0" t="n">
        <f aca="false">'[2]Citigroup Rate Max AD&amp;D Life'!Y49</f>
        <v>0</v>
      </c>
      <c r="BK50" s="0" t="n">
        <f aca="false">'[2]Citigroup Rate Max AD&amp;D Life'!Z49</f>
        <v>0</v>
      </c>
      <c r="BL50" s="145" t="str">
        <f aca="false">'[2]Citigroup Rate Max AD&amp;D Life'!AA49</f>
        <v>AVG</v>
      </c>
      <c r="BM50" s="178" t="n">
        <f aca="false">'[2]Citigroup Rate Max AD&amp;D Life'!AB49</f>
        <v>0.04451968</v>
      </c>
      <c r="BN50" s="177"/>
    </row>
    <row r="52" customFormat="false" ht="12.75" hidden="false" customHeight="false" outlineLevel="0" collapsed="false">
      <c r="I52" s="177"/>
      <c r="J52" s="177"/>
      <c r="AL52" s="177"/>
    </row>
  </sheetData>
  <mergeCells count="30">
    <mergeCell ref="A1:I1"/>
    <mergeCell ref="K1:AK1"/>
    <mergeCell ref="AM1:BM1"/>
    <mergeCell ref="E2:I2"/>
    <mergeCell ref="M2:Q2"/>
    <mergeCell ref="S2:T2"/>
    <mergeCell ref="X2:Y2"/>
    <mergeCell ref="AA2:AC2"/>
    <mergeCell ref="AH2:AK2"/>
    <mergeCell ref="AO2:AS2"/>
    <mergeCell ref="AU2:AV2"/>
    <mergeCell ref="AZ2:BA2"/>
    <mergeCell ref="BC2:BE2"/>
    <mergeCell ref="BJ2:BM2"/>
    <mergeCell ref="M4:Q4"/>
    <mergeCell ref="S4:T4"/>
    <mergeCell ref="AO4:AS4"/>
    <mergeCell ref="AU4:AV4"/>
    <mergeCell ref="M17:Q17"/>
    <mergeCell ref="S17:T17"/>
    <mergeCell ref="AO17:AS17"/>
    <mergeCell ref="AU17:AV17"/>
    <mergeCell ref="M28:Q28"/>
    <mergeCell ref="S28:T28"/>
    <mergeCell ref="AO28:AS28"/>
    <mergeCell ref="AU28:AV28"/>
    <mergeCell ref="M39:Q39"/>
    <mergeCell ref="S39:T39"/>
    <mergeCell ref="AO39:AS39"/>
    <mergeCell ref="AU39:AV39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46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&amp;C&amp;"Arial,Bold"&amp;18BENEFIT PROJECTION COMPARISON</oddHeader>
    <oddFooter>&amp;L&amp;F, &amp;A
&amp;D,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2" ySplit="0" topLeftCell="C1" activePane="topRight" state="frozen"/>
      <selection pane="topLeft" activeCell="A2" activeCellId="0" sqref="A2"/>
      <selection pane="topRight" activeCell="AD17" activeCellId="0" sqref="AD17"/>
    </sheetView>
  </sheetViews>
  <sheetFormatPr defaultColWidth="8.9921875" defaultRowHeight="12.75" customHeight="true" zeroHeight="false" outlineLevelRow="0" outlineLevelCol="0"/>
  <cols>
    <col collapsed="false" customWidth="true" hidden="true" outlineLevel="0" max="1" min="1" style="12" width="11.28"/>
    <col collapsed="false" customWidth="true" hidden="false" outlineLevel="0" max="2" min="2" style="142" width="16.84"/>
    <col collapsed="false" customWidth="true" hidden="false" outlineLevel="0" max="3" min="3" style="0" width="0.7"/>
    <col collapsed="false" customWidth="true" hidden="false" outlineLevel="0" max="4" min="4" style="0" width="13.99"/>
    <col collapsed="false" customWidth="true" hidden="false" outlineLevel="0" max="7" min="7" style="0" width="10.85"/>
    <col collapsed="false" customWidth="true" hidden="false" outlineLevel="0" max="8" min="8" style="0" width="0.7"/>
    <col collapsed="false" customWidth="true" hidden="false" outlineLevel="0" max="9" min="9" style="0" width="12.7"/>
    <col collapsed="false" customWidth="true" hidden="false" outlineLevel="0" max="10" min="10" style="0" width="0.56"/>
    <col collapsed="false" customWidth="true" hidden="false" outlineLevel="0" max="11" min="11" style="0" width="10.56"/>
    <col collapsed="false" customWidth="true" hidden="false" outlineLevel="0" max="12" min="12" style="0" width="0.41"/>
    <col collapsed="false" customWidth="true" hidden="false" outlineLevel="0" max="13" min="13" style="0" width="11.85"/>
    <col collapsed="false" customWidth="true" hidden="false" outlineLevel="0" max="14" min="14" style="0" width="9.7"/>
    <col collapsed="false" customWidth="true" hidden="false" outlineLevel="0" max="15" min="15" style="0" width="0.41"/>
    <col collapsed="false" customWidth="true" hidden="false" outlineLevel="0" max="17" min="16" style="0" width="10.13"/>
    <col collapsed="false" customWidth="true" hidden="false" outlineLevel="0" max="18" min="18" style="0" width="11.28"/>
    <col collapsed="false" customWidth="true" hidden="false" outlineLevel="0" max="19" min="19" style="0" width="0.56"/>
    <col collapsed="false" customWidth="true" hidden="false" outlineLevel="0" max="20" min="20" style="0" width="0.41"/>
    <col collapsed="false" customWidth="true" hidden="false" outlineLevel="0" max="24" min="21" style="0" width="9.7"/>
    <col collapsed="false" customWidth="true" hidden="false" outlineLevel="0" max="26" min="25" style="0" width="0.56"/>
    <col collapsed="false" customWidth="true" hidden="false" outlineLevel="0" max="31" min="31" style="0" width="11.13"/>
  </cols>
  <sheetData>
    <row r="1" customFormat="false" ht="14.25" hidden="false" customHeight="true" outlineLevel="0" collapsed="false">
      <c r="B1" s="24"/>
      <c r="C1" s="25"/>
      <c r="D1" s="150" t="s">
        <v>95</v>
      </c>
      <c r="E1" s="150"/>
      <c r="F1" s="150"/>
      <c r="G1" s="150"/>
      <c r="H1" s="28"/>
      <c r="I1" s="179" t="s">
        <v>96</v>
      </c>
      <c r="J1" s="28"/>
      <c r="K1" s="150" t="s">
        <v>97</v>
      </c>
      <c r="L1" s="28"/>
      <c r="M1" s="151" t="s">
        <v>98</v>
      </c>
      <c r="N1" s="151"/>
      <c r="O1" s="28"/>
      <c r="P1" s="150" t="s">
        <v>99</v>
      </c>
      <c r="Q1" s="150"/>
      <c r="R1" s="150"/>
      <c r="S1" s="28"/>
      <c r="T1" s="28"/>
      <c r="U1" s="152" t="s">
        <v>100</v>
      </c>
      <c r="V1" s="152" t="s">
        <v>100</v>
      </c>
      <c r="W1" s="152" t="s">
        <v>100</v>
      </c>
      <c r="X1" s="152" t="s">
        <v>100</v>
      </c>
      <c r="Y1" s="31"/>
      <c r="Z1" s="31"/>
      <c r="AA1" s="149" t="s">
        <v>94</v>
      </c>
      <c r="AB1" s="149"/>
      <c r="AC1" s="149"/>
      <c r="AD1" s="149"/>
      <c r="AE1" s="149"/>
    </row>
    <row r="2" customFormat="false" ht="53.25" hidden="false" customHeight="true" outlineLevel="0" collapsed="false">
      <c r="A2" s="180"/>
      <c r="B2" s="37" t="s">
        <v>29</v>
      </c>
      <c r="C2" s="38"/>
      <c r="D2" s="39" t="s">
        <v>30</v>
      </c>
      <c r="E2" s="40" t="s">
        <v>31</v>
      </c>
      <c r="F2" s="40" t="s">
        <v>32</v>
      </c>
      <c r="G2" s="41" t="s">
        <v>33</v>
      </c>
      <c r="H2" s="42"/>
      <c r="I2" s="42" t="s">
        <v>34</v>
      </c>
      <c r="J2" s="42"/>
      <c r="K2" s="43" t="s">
        <v>35</v>
      </c>
      <c r="L2" s="42"/>
      <c r="M2" s="42" t="s">
        <v>36</v>
      </c>
      <c r="N2" s="42" t="s">
        <v>36</v>
      </c>
      <c r="O2" s="42"/>
      <c r="P2" s="39" t="s">
        <v>37</v>
      </c>
      <c r="Q2" s="40" t="s">
        <v>38</v>
      </c>
      <c r="R2" s="41" t="s">
        <v>39</v>
      </c>
      <c r="S2" s="42"/>
      <c r="T2" s="42"/>
      <c r="U2" s="42" t="s">
        <v>40</v>
      </c>
      <c r="V2" s="42" t="s">
        <v>41</v>
      </c>
      <c r="W2" s="42" t="s">
        <v>40</v>
      </c>
      <c r="X2" s="42" t="s">
        <v>40</v>
      </c>
      <c r="Y2" s="42"/>
      <c r="Z2" s="42"/>
      <c r="AA2" s="44" t="s">
        <v>42</v>
      </c>
      <c r="AB2" s="44" t="s">
        <v>43</v>
      </c>
      <c r="AC2" s="44" t="s">
        <v>44</v>
      </c>
      <c r="AD2" s="44" t="s">
        <v>102</v>
      </c>
      <c r="AE2" s="154" t="s">
        <v>103</v>
      </c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7" hidden="false" customHeight="true" outlineLevel="0" collapsed="false">
      <c r="A3" s="180"/>
      <c r="B3" s="45" t="s">
        <v>57</v>
      </c>
      <c r="C3" s="46"/>
      <c r="D3" s="47" t="s">
        <v>58</v>
      </c>
      <c r="E3" s="47"/>
      <c r="F3" s="47"/>
      <c r="G3" s="47"/>
      <c r="H3" s="48"/>
      <c r="I3" s="49" t="s">
        <v>57</v>
      </c>
      <c r="J3" s="48"/>
      <c r="K3" s="47" t="s">
        <v>57</v>
      </c>
      <c r="L3" s="48"/>
      <c r="M3" s="50" t="s">
        <v>57</v>
      </c>
      <c r="N3" s="51" t="s">
        <v>59</v>
      </c>
      <c r="O3" s="48"/>
      <c r="P3" s="52" t="s">
        <v>60</v>
      </c>
      <c r="Q3" s="53" t="s">
        <v>61</v>
      </c>
      <c r="R3" s="54" t="s">
        <v>62</v>
      </c>
      <c r="S3" s="48"/>
      <c r="T3" s="48"/>
      <c r="U3" s="55" t="s">
        <v>63</v>
      </c>
      <c r="V3" s="55" t="s">
        <v>64</v>
      </c>
      <c r="W3" s="55" t="s">
        <v>65</v>
      </c>
      <c r="X3" s="55" t="s">
        <v>66</v>
      </c>
      <c r="Y3" s="48"/>
      <c r="Z3" s="48"/>
      <c r="AA3" s="56"/>
      <c r="AB3" s="56"/>
      <c r="AC3" s="56"/>
      <c r="AD3" s="155" t="s">
        <v>104</v>
      </c>
      <c r="AE3" s="56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14.25" hidden="true" customHeight="false" outlineLevel="0" collapsed="false">
      <c r="B4" s="24"/>
      <c r="C4" s="25"/>
      <c r="D4" s="181"/>
      <c r="E4" s="182"/>
      <c r="F4" s="182"/>
      <c r="G4" s="183"/>
      <c r="H4" s="28"/>
      <c r="I4" s="160"/>
      <c r="J4" s="162"/>
      <c r="K4" s="29"/>
      <c r="L4" s="28"/>
      <c r="M4" s="163" t="n">
        <v>1000</v>
      </c>
      <c r="N4" s="164"/>
      <c r="O4" s="28"/>
      <c r="P4" s="165" t="n">
        <v>0.07</v>
      </c>
      <c r="Q4" s="166" t="n">
        <v>0.07</v>
      </c>
      <c r="R4" s="167"/>
      <c r="S4" s="162"/>
      <c r="T4" s="28"/>
      <c r="U4" s="168"/>
      <c r="V4" s="168"/>
      <c r="W4" s="168"/>
      <c r="X4" s="168"/>
      <c r="Y4" s="28"/>
      <c r="Z4" s="28"/>
      <c r="AA4" s="184"/>
      <c r="AB4" s="185"/>
      <c r="AC4" s="185"/>
      <c r="AD4" s="186"/>
      <c r="AE4" s="187"/>
    </row>
    <row r="5" customFormat="false" ht="14.25" hidden="false" customHeight="false" outlineLevel="0" collapsed="false">
      <c r="B5" s="58" t="s">
        <v>69</v>
      </c>
      <c r="C5" s="25"/>
      <c r="D5" s="59" t="n">
        <v>1</v>
      </c>
      <c r="E5" s="60" t="n">
        <v>2</v>
      </c>
      <c r="F5" s="60" t="n">
        <v>3</v>
      </c>
      <c r="G5" s="61" t="n">
        <v>4</v>
      </c>
      <c r="H5" s="28"/>
      <c r="I5" s="62" t="n">
        <v>5</v>
      </c>
      <c r="J5" s="63"/>
      <c r="K5" s="64" t="n">
        <v>6</v>
      </c>
      <c r="L5" s="28"/>
      <c r="M5" s="65" t="n">
        <v>7</v>
      </c>
      <c r="N5" s="66" t="n">
        <v>8</v>
      </c>
      <c r="O5" s="28"/>
      <c r="P5" s="67" t="n">
        <v>9</v>
      </c>
      <c r="Q5" s="68" t="n">
        <v>10</v>
      </c>
      <c r="R5" s="69" t="n">
        <v>11</v>
      </c>
      <c r="S5" s="63"/>
      <c r="T5" s="28"/>
      <c r="U5" s="62" t="n">
        <v>12</v>
      </c>
      <c r="V5" s="70" t="n">
        <v>13</v>
      </c>
      <c r="W5" s="62" t="n">
        <v>14</v>
      </c>
      <c r="X5" s="62" t="n">
        <v>15</v>
      </c>
      <c r="Y5" s="28"/>
      <c r="Z5" s="28"/>
      <c r="AA5" s="71" t="s">
        <v>70</v>
      </c>
      <c r="AB5" s="72" t="s">
        <v>70</v>
      </c>
      <c r="AC5" s="72" t="s">
        <v>70</v>
      </c>
      <c r="AD5" s="171"/>
      <c r="AE5" s="172"/>
    </row>
    <row r="6" customFormat="false" ht="14.25" hidden="false" customHeight="false" outlineLevel="0" collapsed="false">
      <c r="A6" s="12" t="n">
        <v>24000</v>
      </c>
      <c r="B6" s="24" t="s">
        <v>71</v>
      </c>
      <c r="C6" s="76"/>
      <c r="D6" s="77" t="n">
        <v>198.95</v>
      </c>
      <c r="E6" s="78" t="n">
        <v>207.23</v>
      </c>
      <c r="F6" s="78" t="n">
        <v>188.92</v>
      </c>
      <c r="G6" s="79" t="n">
        <v>112.94</v>
      </c>
      <c r="H6" s="80"/>
      <c r="I6" s="81" t="n">
        <v>34.03</v>
      </c>
      <c r="J6" s="80"/>
      <c r="K6" s="82" t="n">
        <v>8.76</v>
      </c>
      <c r="L6" s="80"/>
      <c r="M6" s="83" t="n">
        <f aca="false">SUM(A6/$M$4*'[2]Enron Rates'!$B$16)</f>
        <v>0.336</v>
      </c>
      <c r="N6" s="84" t="n">
        <f aca="false">SUM(A6/$M$4*'[2]Enron Rates'!$B$17)</f>
        <v>0.624</v>
      </c>
      <c r="O6" s="80"/>
      <c r="P6" s="85" t="n">
        <f aca="false">SUM(A6/1000*$P$4)</f>
        <v>1.68</v>
      </c>
      <c r="Q6" s="86" t="n">
        <f aca="false">SUM(P6*0.5)</f>
        <v>0.84</v>
      </c>
      <c r="R6" s="79" t="n">
        <v>0.42</v>
      </c>
      <c r="S6" s="80"/>
      <c r="T6" s="80"/>
      <c r="U6" s="87" t="n">
        <f aca="false">SUM(A6/12/100*'[2]Enron Rates'!$B$27)</f>
        <v>3</v>
      </c>
      <c r="V6" s="102" t="n">
        <f aca="false">SUM(A6/12/100*'[2]Enron Rates'!$B$28)</f>
        <v>5.2</v>
      </c>
      <c r="W6" s="102" t="n">
        <f aca="false">SUM(A6/12/100*'[2]Enron Rates'!$B$29)</f>
        <v>10.6</v>
      </c>
      <c r="X6" s="89" t="n">
        <f aca="false">SUM(A6/12/100*'[2]Enron Rates'!$B$30)</f>
        <v>14.2</v>
      </c>
      <c r="Y6" s="80"/>
      <c r="Z6" s="80"/>
      <c r="AA6" s="90" t="n">
        <v>-328.58</v>
      </c>
      <c r="AB6" s="91" t="n">
        <f aca="false">SUM((AA6+E6+I6+K6+M6+P6)+W6)</f>
        <v>-65.944</v>
      </c>
      <c r="AC6" s="91" t="n">
        <f aca="false">SUM((AA6+E6+I6+K6+N6+P6)+Q6+R6+X6)</f>
        <v>-60.796</v>
      </c>
      <c r="AD6" s="91" t="n">
        <f aca="false">SUM(AC6*12)</f>
        <v>-729.552</v>
      </c>
      <c r="AE6" s="175" t="n">
        <f aca="false">SUM(AC6/(A6/12))</f>
        <v>-0.030398</v>
      </c>
      <c r="AF6" s="188"/>
      <c r="AG6" s="189"/>
    </row>
    <row r="7" customFormat="false" ht="14.25" hidden="false" customHeight="false" outlineLevel="0" collapsed="false">
      <c r="A7" s="12" t="n">
        <v>25000</v>
      </c>
      <c r="B7" s="24" t="s">
        <v>72</v>
      </c>
      <c r="C7" s="76"/>
      <c r="D7" s="85" t="n">
        <v>198.95</v>
      </c>
      <c r="E7" s="98" t="n">
        <v>207.23</v>
      </c>
      <c r="F7" s="98" t="n">
        <v>188.92</v>
      </c>
      <c r="G7" s="79" t="n">
        <v>112.94</v>
      </c>
      <c r="H7" s="80"/>
      <c r="I7" s="99" t="n">
        <v>34.03</v>
      </c>
      <c r="J7" s="80"/>
      <c r="K7" s="100" t="n">
        <v>8.76</v>
      </c>
      <c r="L7" s="80"/>
      <c r="M7" s="94" t="n">
        <f aca="false">SUM(A7/$M$4*'[2]Enron Rates'!$B$16)</f>
        <v>0.35</v>
      </c>
      <c r="N7" s="101" t="n">
        <f aca="false">SUM(A7/$M$4*'[2]Enron Rates'!$B$17)</f>
        <v>0.65</v>
      </c>
      <c r="O7" s="80"/>
      <c r="P7" s="85" t="n">
        <f aca="false">SUM(A7/1000*$P$4)</f>
        <v>1.75</v>
      </c>
      <c r="Q7" s="86" t="n">
        <f aca="false">SUM(P7*0.5)</f>
        <v>0.875</v>
      </c>
      <c r="R7" s="79" t="n">
        <v>0.42</v>
      </c>
      <c r="S7" s="80"/>
      <c r="T7" s="80"/>
      <c r="U7" s="87" t="n">
        <f aca="false">SUM(A7/12/100*'[2]Enron Rates'!$B$27)</f>
        <v>3.125</v>
      </c>
      <c r="V7" s="102" t="n">
        <f aca="false">SUM(A7/12/100*'[2]Enron Rates'!$B$28)</f>
        <v>5.41666666666667</v>
      </c>
      <c r="W7" s="102" t="n">
        <f aca="false">SUM(A7/12/100*'[2]Enron Rates'!$B$29)</f>
        <v>11.0416666666667</v>
      </c>
      <c r="X7" s="89" t="n">
        <f aca="false">SUM(A7/12/100*'[2]Enron Rates'!$B$30)</f>
        <v>14.7916666666667</v>
      </c>
      <c r="Y7" s="80"/>
      <c r="Z7" s="80"/>
      <c r="AA7" s="90" t="n">
        <v>-328.58</v>
      </c>
      <c r="AB7" s="91" t="n">
        <f aca="false">SUM((AA7+E7+I7+K7+M7+P7)+W7)</f>
        <v>-65.4183333333333</v>
      </c>
      <c r="AC7" s="91" t="n">
        <f aca="false">SUM((AA7+E7+I7+K7+N7+P7)+Q7+R7+X7)</f>
        <v>-60.0733333333333</v>
      </c>
      <c r="AD7" s="91" t="n">
        <f aca="false">SUM(AC7*12)</f>
        <v>-720.88</v>
      </c>
      <c r="AE7" s="175" t="n">
        <f aca="false">SUM(AC7/(A7/12))</f>
        <v>-0.0288352</v>
      </c>
      <c r="AF7" s="189"/>
    </row>
    <row r="8" customFormat="false" ht="14.25" hidden="false" customHeight="false" outlineLevel="0" collapsed="false">
      <c r="A8" s="12" t="n">
        <v>40000</v>
      </c>
      <c r="B8" s="24" t="s">
        <v>73</v>
      </c>
      <c r="C8" s="76"/>
      <c r="D8" s="85" t="n">
        <v>198.95</v>
      </c>
      <c r="E8" s="98" t="n">
        <v>207.23</v>
      </c>
      <c r="F8" s="98" t="n">
        <v>188.92</v>
      </c>
      <c r="G8" s="79" t="n">
        <v>112.94</v>
      </c>
      <c r="H8" s="80"/>
      <c r="I8" s="99" t="n">
        <v>34.03</v>
      </c>
      <c r="J8" s="80"/>
      <c r="K8" s="100" t="n">
        <v>8.76</v>
      </c>
      <c r="L8" s="80"/>
      <c r="M8" s="94" t="n">
        <f aca="false">SUM(A8/$M$4*'[2]Enron Rates'!$B$16)</f>
        <v>0.56</v>
      </c>
      <c r="N8" s="101" t="n">
        <f aca="false">SUM(A8/$M$4*'[2]Enron Rates'!$B$17)</f>
        <v>1.04</v>
      </c>
      <c r="O8" s="80"/>
      <c r="P8" s="85" t="n">
        <f aca="false">SUM(A8/1000*$P$4)</f>
        <v>2.8</v>
      </c>
      <c r="Q8" s="86" t="n">
        <f aca="false">SUM(P8*0.5)</f>
        <v>1.4</v>
      </c>
      <c r="R8" s="79" t="n">
        <v>0.42</v>
      </c>
      <c r="S8" s="80"/>
      <c r="T8" s="80"/>
      <c r="U8" s="87" t="n">
        <f aca="false">SUM(A8/12/100*'[2]Enron Rates'!$B$27)</f>
        <v>5</v>
      </c>
      <c r="V8" s="102" t="n">
        <f aca="false">SUM(A8/12/100*'[2]Enron Rates'!$B$28)</f>
        <v>8.66666666666667</v>
      </c>
      <c r="W8" s="102" t="n">
        <f aca="false">SUM(A8/12/100*'[2]Enron Rates'!$B$29)</f>
        <v>17.6666666666667</v>
      </c>
      <c r="X8" s="89" t="n">
        <f aca="false">SUM(A8/12/100*'[2]Enron Rates'!$B$30)</f>
        <v>23.6666666666667</v>
      </c>
      <c r="Y8" s="80"/>
      <c r="Z8" s="80"/>
      <c r="AA8" s="90" t="n">
        <v>-328.58</v>
      </c>
      <c r="AB8" s="91" t="n">
        <f aca="false">SUM((AA8+E8+I8+K8+M8+P8)+W8)</f>
        <v>-57.5333333333333</v>
      </c>
      <c r="AC8" s="91" t="n">
        <f aca="false">SUM((AA8+E8+I8+K8+N8+P8)+Q8+R8+X8)</f>
        <v>-49.2333333333333</v>
      </c>
      <c r="AD8" s="91" t="n">
        <f aca="false">SUM(AC8*12)</f>
        <v>-590.8</v>
      </c>
      <c r="AE8" s="175" t="n">
        <f aca="false">SUM(AC8/(A8/12))</f>
        <v>-0.01477</v>
      </c>
      <c r="AF8" s="189"/>
    </row>
    <row r="9" customFormat="false" ht="14.25" hidden="false" customHeight="false" outlineLevel="0" collapsed="false">
      <c r="A9" s="12" t="n">
        <v>60000</v>
      </c>
      <c r="B9" s="24" t="s">
        <v>74</v>
      </c>
      <c r="C9" s="76"/>
      <c r="D9" s="85" t="n">
        <v>198.95</v>
      </c>
      <c r="E9" s="98" t="n">
        <v>207.23</v>
      </c>
      <c r="F9" s="98" t="n">
        <v>188.92</v>
      </c>
      <c r="G9" s="79" t="n">
        <v>112.94</v>
      </c>
      <c r="H9" s="80"/>
      <c r="I9" s="99" t="n">
        <v>34.03</v>
      </c>
      <c r="J9" s="80"/>
      <c r="K9" s="100" t="n">
        <v>8.76</v>
      </c>
      <c r="L9" s="80"/>
      <c r="M9" s="94" t="n">
        <f aca="false">SUM(A9/$M$4*'[2]Enron Rates'!$B$16)</f>
        <v>0.84</v>
      </c>
      <c r="N9" s="101" t="n">
        <f aca="false">SUM(A9/$M$4*'[2]Enron Rates'!$B$17)</f>
        <v>1.56</v>
      </c>
      <c r="O9" s="80"/>
      <c r="P9" s="85" t="n">
        <f aca="false">SUM(A9/1000*$P$4)</f>
        <v>4.2</v>
      </c>
      <c r="Q9" s="86" t="n">
        <f aca="false">SUM(P9*0.5)</f>
        <v>2.1</v>
      </c>
      <c r="R9" s="79" t="n">
        <v>0.42</v>
      </c>
      <c r="S9" s="80"/>
      <c r="T9" s="80"/>
      <c r="U9" s="87" t="n">
        <f aca="false">SUM(A9/12/100*'[2]Enron Rates'!$B$27)</f>
        <v>7.5</v>
      </c>
      <c r="V9" s="102" t="n">
        <f aca="false">SUM(A9/12/100*'[2]Enron Rates'!$B$28)</f>
        <v>13</v>
      </c>
      <c r="W9" s="102" t="n">
        <f aca="false">SUM(A9/12/100*'[2]Enron Rates'!$B$29)</f>
        <v>26.5</v>
      </c>
      <c r="X9" s="89" t="n">
        <f aca="false">SUM(A9/12/100*'[2]Enron Rates'!$B$30)</f>
        <v>35.5</v>
      </c>
      <c r="Y9" s="80"/>
      <c r="Z9" s="80"/>
      <c r="AA9" s="90" t="n">
        <v>-328.58</v>
      </c>
      <c r="AB9" s="91" t="n">
        <f aca="false">SUM((AA9+E9+I9+K9+M9+P9)+W9)</f>
        <v>-47.02</v>
      </c>
      <c r="AC9" s="91" t="n">
        <f aca="false">SUM((AA9+E9+I9+K9+N9+P9)+Q9+R9+X9)</f>
        <v>-34.78</v>
      </c>
      <c r="AD9" s="91" t="n">
        <f aca="false">SUM(AC9*12)</f>
        <v>-417.36</v>
      </c>
      <c r="AE9" s="175" t="n">
        <f aca="false">SUM(AC9/(A9/12))</f>
        <v>-0.006956</v>
      </c>
      <c r="AF9" s="189"/>
    </row>
    <row r="10" customFormat="false" ht="14.25" hidden="false" customHeight="false" outlineLevel="0" collapsed="false">
      <c r="A10" s="12" t="n">
        <v>80000</v>
      </c>
      <c r="B10" s="24" t="s">
        <v>75</v>
      </c>
      <c r="C10" s="76"/>
      <c r="D10" s="85" t="n">
        <v>198.95</v>
      </c>
      <c r="E10" s="98" t="n">
        <v>207.23</v>
      </c>
      <c r="F10" s="98" t="n">
        <v>188.92</v>
      </c>
      <c r="G10" s="79" t="n">
        <v>112.94</v>
      </c>
      <c r="H10" s="80"/>
      <c r="I10" s="99" t="n">
        <v>34.03</v>
      </c>
      <c r="J10" s="80"/>
      <c r="K10" s="100" t="n">
        <v>8.76</v>
      </c>
      <c r="L10" s="80"/>
      <c r="M10" s="94" t="n">
        <f aca="false">SUM(A10/$M$4*'[2]Enron Rates'!$B$16)</f>
        <v>1.12</v>
      </c>
      <c r="N10" s="101" t="n">
        <f aca="false">SUM(A10/$M$4*'[2]Enron Rates'!$B$17)</f>
        <v>2.08</v>
      </c>
      <c r="O10" s="80"/>
      <c r="P10" s="85" t="n">
        <f aca="false">SUM(A10/1000*$P$4)</f>
        <v>5.6</v>
      </c>
      <c r="Q10" s="86" t="n">
        <f aca="false">SUM(P10*0.5)</f>
        <v>2.8</v>
      </c>
      <c r="R10" s="79" t="n">
        <v>0.42</v>
      </c>
      <c r="S10" s="80"/>
      <c r="T10" s="80"/>
      <c r="U10" s="87" t="n">
        <f aca="false">SUM(A10/12/100*'[2]Enron Rates'!$B$27)</f>
        <v>10</v>
      </c>
      <c r="V10" s="102" t="n">
        <f aca="false">SUM(A10/12/100*'[2]Enron Rates'!$B$28)</f>
        <v>17.3333333333333</v>
      </c>
      <c r="W10" s="102" t="n">
        <f aca="false">SUM(A10/12/100*'[2]Enron Rates'!$B$29)</f>
        <v>35.3333333333333</v>
      </c>
      <c r="X10" s="89" t="n">
        <f aca="false">SUM(A10/12/100*'[2]Enron Rates'!$B$30)</f>
        <v>47.3333333333333</v>
      </c>
      <c r="Y10" s="80"/>
      <c r="Z10" s="80"/>
      <c r="AA10" s="90" t="n">
        <v>-328.58</v>
      </c>
      <c r="AB10" s="91" t="n">
        <f aca="false">SUM((AA10+E10+I10+K10+M10+P10)+W10)</f>
        <v>-36.5066666666667</v>
      </c>
      <c r="AC10" s="91" t="n">
        <f aca="false">SUM((AA10+E10+I10+K10+N10+P10)+Q10+R10+X10)</f>
        <v>-20.3266666666667</v>
      </c>
      <c r="AD10" s="91" t="n">
        <f aca="false">SUM(AC10*12)</f>
        <v>-243.92</v>
      </c>
      <c r="AE10" s="175" t="n">
        <f aca="false">SUM(AC10/(A10/12))</f>
        <v>-0.003049</v>
      </c>
      <c r="AF10" s="189"/>
    </row>
    <row r="11" customFormat="false" ht="14.25" hidden="false" customHeight="false" outlineLevel="0" collapsed="false">
      <c r="A11" s="12" t="n">
        <v>100000</v>
      </c>
      <c r="B11" s="24" t="s">
        <v>76</v>
      </c>
      <c r="C11" s="76"/>
      <c r="D11" s="85" t="n">
        <v>198.95</v>
      </c>
      <c r="E11" s="98" t="n">
        <v>207.23</v>
      </c>
      <c r="F11" s="98" t="n">
        <v>188.92</v>
      </c>
      <c r="G11" s="79" t="n">
        <v>112.94</v>
      </c>
      <c r="H11" s="80"/>
      <c r="I11" s="99" t="n">
        <v>34.03</v>
      </c>
      <c r="J11" s="80"/>
      <c r="K11" s="100" t="n">
        <v>8.76</v>
      </c>
      <c r="L11" s="80"/>
      <c r="M11" s="94" t="n">
        <f aca="false">SUM(A11/$M$4*'[2]Enron Rates'!$B$16)</f>
        <v>1.4</v>
      </c>
      <c r="N11" s="101" t="n">
        <f aca="false">SUM(A11/$M$4*'[2]Enron Rates'!$B$17)</f>
        <v>2.6</v>
      </c>
      <c r="O11" s="80"/>
      <c r="P11" s="85" t="n">
        <f aca="false">SUM(A11/1000*$P$4)</f>
        <v>7</v>
      </c>
      <c r="Q11" s="86" t="n">
        <f aca="false">SUM(P11*0.5)</f>
        <v>3.5</v>
      </c>
      <c r="R11" s="79" t="n">
        <v>0.42</v>
      </c>
      <c r="S11" s="80"/>
      <c r="T11" s="80"/>
      <c r="U11" s="87" t="n">
        <f aca="false">SUM(A11/12/100*'[2]Enron Rates'!$B$27)</f>
        <v>12.5</v>
      </c>
      <c r="V11" s="102" t="n">
        <f aca="false">SUM(A11/12/100*'[2]Enron Rates'!$B$28)</f>
        <v>21.6666666666667</v>
      </c>
      <c r="W11" s="102" t="n">
        <f aca="false">SUM(A11/12/100*'[2]Enron Rates'!$B$29)</f>
        <v>44.1666666666667</v>
      </c>
      <c r="X11" s="89" t="n">
        <f aca="false">SUM(A11/12/100*'[2]Enron Rates'!$B$30)</f>
        <v>59.1666666666667</v>
      </c>
      <c r="Y11" s="80"/>
      <c r="Z11" s="80"/>
      <c r="AA11" s="90" t="n">
        <v>-328.58</v>
      </c>
      <c r="AB11" s="91" t="n">
        <f aca="false">SUM((AA11+E11+I11+K11+M11+P11)+W11)</f>
        <v>-25.9933333333333</v>
      </c>
      <c r="AC11" s="91" t="n">
        <f aca="false">SUM((AA11+E11+I11+K11+N11+P11)+Q11+R11+X11)</f>
        <v>-5.87333333333332</v>
      </c>
      <c r="AD11" s="91" t="n">
        <f aca="false">SUM(AC11*12)</f>
        <v>-70.4799999999999</v>
      </c>
      <c r="AE11" s="175" t="n">
        <f aca="false">SUM(AC11/(A11/12))</f>
        <v>-0.000704799999999998</v>
      </c>
      <c r="AF11" s="189"/>
    </row>
    <row r="12" customFormat="false" ht="14.25" hidden="false" customHeight="false" outlineLevel="0" collapsed="false">
      <c r="A12" s="12" t="n">
        <v>150000</v>
      </c>
      <c r="B12" s="24" t="s">
        <v>77</v>
      </c>
      <c r="C12" s="76"/>
      <c r="D12" s="85" t="n">
        <v>198.95</v>
      </c>
      <c r="E12" s="98" t="n">
        <v>207.23</v>
      </c>
      <c r="F12" s="98" t="n">
        <v>188.92</v>
      </c>
      <c r="G12" s="79" t="n">
        <v>112.94</v>
      </c>
      <c r="H12" s="80"/>
      <c r="I12" s="99" t="n">
        <v>34.03</v>
      </c>
      <c r="J12" s="80"/>
      <c r="K12" s="100" t="n">
        <v>8.76</v>
      </c>
      <c r="L12" s="80"/>
      <c r="M12" s="94" t="n">
        <f aca="false">SUM(A12/$M$4*'[2]Enron Rates'!$B$16)</f>
        <v>2.1</v>
      </c>
      <c r="N12" s="101" t="n">
        <f aca="false">SUM(A12/$M$4*'[2]Enron Rates'!$B$17)</f>
        <v>3.9</v>
      </c>
      <c r="O12" s="80"/>
      <c r="P12" s="85" t="n">
        <f aca="false">SUM(A12/1000*$P$4)</f>
        <v>10.5</v>
      </c>
      <c r="Q12" s="86" t="n">
        <f aca="false">SUM(P12*0.5)</f>
        <v>5.25</v>
      </c>
      <c r="R12" s="79" t="n">
        <v>0.42</v>
      </c>
      <c r="S12" s="80"/>
      <c r="T12" s="80"/>
      <c r="U12" s="87" t="n">
        <f aca="false">SUM(A12/12/100*'[2]Enron Rates'!$B$27)</f>
        <v>18.75</v>
      </c>
      <c r="V12" s="102" t="n">
        <f aca="false">SUM(A12/12/100*'[2]Enron Rates'!$B$28)</f>
        <v>32.5</v>
      </c>
      <c r="W12" s="102" t="n">
        <f aca="false">SUM(A12/12/100*'[2]Enron Rates'!$B$29)</f>
        <v>66.25</v>
      </c>
      <c r="X12" s="89" t="n">
        <f aca="false">SUM(A12/12/100*'[2]Enron Rates'!$B$30)</f>
        <v>88.75</v>
      </c>
      <c r="Y12" s="80"/>
      <c r="Z12" s="80"/>
      <c r="AA12" s="90" t="n">
        <v>-328.58</v>
      </c>
      <c r="AB12" s="91" t="n">
        <f aca="false">SUM((AA12+E12+I12+K12+M12+P12)+W12)</f>
        <v>0.290000000000006</v>
      </c>
      <c r="AC12" s="91" t="n">
        <f aca="false">SUM((AA12+E12+I12+K12+N12+P12)+Q12+R12+X12)</f>
        <v>30.26</v>
      </c>
      <c r="AD12" s="91" t="n">
        <f aca="false">SUM(AC12*12)</f>
        <v>363.12</v>
      </c>
      <c r="AE12" s="175" t="n">
        <f aca="false">SUM(AC12/(A12/12))</f>
        <v>0.0024208</v>
      </c>
      <c r="AF12" s="189"/>
    </row>
    <row r="13" customFormat="false" ht="14.25" hidden="false" customHeight="false" outlineLevel="0" collapsed="false">
      <c r="A13" s="12" t="n">
        <v>200000</v>
      </c>
      <c r="B13" s="24" t="s">
        <v>78</v>
      </c>
      <c r="C13" s="76"/>
      <c r="D13" s="85" t="n">
        <v>198.95</v>
      </c>
      <c r="E13" s="98" t="n">
        <v>207.23</v>
      </c>
      <c r="F13" s="98" t="n">
        <v>188.92</v>
      </c>
      <c r="G13" s="79" t="n">
        <v>112.94</v>
      </c>
      <c r="H13" s="80"/>
      <c r="I13" s="99" t="n">
        <v>34.03</v>
      </c>
      <c r="J13" s="80"/>
      <c r="K13" s="100" t="n">
        <v>8.76</v>
      </c>
      <c r="L13" s="80"/>
      <c r="M13" s="94" t="n">
        <f aca="false">SUM(A13/$M$4*'[2]Enron Rates'!$B$16)</f>
        <v>2.8</v>
      </c>
      <c r="N13" s="101" t="n">
        <f aca="false">SUM(A13/$M$4*'[2]Enron Rates'!$B$17)</f>
        <v>5.2</v>
      </c>
      <c r="O13" s="80"/>
      <c r="P13" s="85" t="n">
        <f aca="false">SUM(A13/1000*$P$4)</f>
        <v>14</v>
      </c>
      <c r="Q13" s="86" t="n">
        <f aca="false">SUM(P13*0.5)</f>
        <v>7</v>
      </c>
      <c r="R13" s="79" t="n">
        <v>0.42</v>
      </c>
      <c r="S13" s="80"/>
      <c r="T13" s="80"/>
      <c r="U13" s="87" t="n">
        <f aca="false">SUM(A13/12/100*'[2]Enron Rates'!$B$27)</f>
        <v>25</v>
      </c>
      <c r="V13" s="102" t="n">
        <f aca="false">SUM(A13/12/100*'[2]Enron Rates'!$B$28)</f>
        <v>43.3333333333333</v>
      </c>
      <c r="W13" s="102" t="n">
        <f aca="false">SUM(A13/12/100*'[2]Enron Rates'!$B$29)</f>
        <v>88.3333333333333</v>
      </c>
      <c r="X13" s="89" t="n">
        <f aca="false">SUM(A13/12/100*'[2]Enron Rates'!$B$30)</f>
        <v>118.333333333333</v>
      </c>
      <c r="Y13" s="80"/>
      <c r="Z13" s="80"/>
      <c r="AA13" s="90" t="n">
        <v>-328.58</v>
      </c>
      <c r="AB13" s="91" t="n">
        <f aca="false">SUM((AA13+E13+I13+K13+M13+P13)+W13)</f>
        <v>26.5733333333334</v>
      </c>
      <c r="AC13" s="91" t="n">
        <f aca="false">SUM((AA13+E13+I13+K13+N13+P13)+Q13+R13+X13)</f>
        <v>66.3933333333334</v>
      </c>
      <c r="AD13" s="91" t="n">
        <f aca="false">SUM(AC13*12)</f>
        <v>796.72</v>
      </c>
      <c r="AE13" s="175" t="n">
        <f aca="false">SUM(AC13/(A13/12))</f>
        <v>0.0039836</v>
      </c>
      <c r="AF13" s="189"/>
    </row>
    <row r="14" customFormat="false" ht="14.25" hidden="false" customHeight="false" outlineLevel="0" collapsed="false">
      <c r="A14" s="12" t="n">
        <v>300000</v>
      </c>
      <c r="B14" s="24" t="s">
        <v>79</v>
      </c>
      <c r="C14" s="76"/>
      <c r="D14" s="85" t="n">
        <v>198.95</v>
      </c>
      <c r="E14" s="98" t="n">
        <v>207.23</v>
      </c>
      <c r="F14" s="98" t="n">
        <v>188.92</v>
      </c>
      <c r="G14" s="79" t="n">
        <v>112.94</v>
      </c>
      <c r="H14" s="80"/>
      <c r="I14" s="99" t="n">
        <v>34.03</v>
      </c>
      <c r="J14" s="80"/>
      <c r="K14" s="100" t="n">
        <v>8.76</v>
      </c>
      <c r="L14" s="80"/>
      <c r="M14" s="94" t="n">
        <f aca="false">SUM(A14/$M$4*'[2]Enron Rates'!$B$16)</f>
        <v>4.2</v>
      </c>
      <c r="N14" s="101" t="n">
        <f aca="false">SUM(A14/$M$4*'[2]Enron Rates'!$B$17)</f>
        <v>7.8</v>
      </c>
      <c r="O14" s="80"/>
      <c r="P14" s="85" t="n">
        <f aca="false">SUM(A14/1000*$P$4)</f>
        <v>21</v>
      </c>
      <c r="Q14" s="86" t="n">
        <f aca="false">SUM(P14*0.5)</f>
        <v>10.5</v>
      </c>
      <c r="R14" s="79" t="n">
        <v>0.42</v>
      </c>
      <c r="S14" s="80"/>
      <c r="T14" s="80"/>
      <c r="U14" s="87" t="n">
        <f aca="false">SUM(A14/12/100*'[2]Enron Rates'!$B$27)</f>
        <v>37.5</v>
      </c>
      <c r="V14" s="102" t="n">
        <f aca="false">SUM(A14/12/100*'[2]Enron Rates'!$B$28)</f>
        <v>65</v>
      </c>
      <c r="W14" s="102" t="n">
        <f aca="false">SUM(A14/12/100*'[2]Enron Rates'!$B$29)</f>
        <v>132.5</v>
      </c>
      <c r="X14" s="89" t="n">
        <f aca="false">SUM(A14/12/100*'[2]Enron Rates'!$B$30)</f>
        <v>177.5</v>
      </c>
      <c r="Y14" s="80"/>
      <c r="Z14" s="80"/>
      <c r="AA14" s="90" t="n">
        <v>-328.58</v>
      </c>
      <c r="AB14" s="91" t="n">
        <f aca="false">SUM((AA14+E14+I14+K14+M14+P14)+W14)</f>
        <v>79.14</v>
      </c>
      <c r="AC14" s="91" t="n">
        <f aca="false">SUM((AA14+E14+I14+K14+N14+P14)+Q14+R14+X14)</f>
        <v>138.66</v>
      </c>
      <c r="AD14" s="91" t="n">
        <f aca="false">SUM(AC14*12)</f>
        <v>1663.92</v>
      </c>
      <c r="AE14" s="175" t="n">
        <f aca="false">SUM(AC14/(A14/12))</f>
        <v>0.0055464</v>
      </c>
      <c r="AF14" s="189"/>
    </row>
    <row r="15" customFormat="false" ht="14.25" hidden="false" customHeight="false" outlineLevel="0" collapsed="false">
      <c r="A15" s="12" t="n">
        <v>500000</v>
      </c>
      <c r="B15" s="24" t="s">
        <v>80</v>
      </c>
      <c r="C15" s="76"/>
      <c r="D15" s="105" t="n">
        <v>198.95</v>
      </c>
      <c r="E15" s="106" t="n">
        <v>207.23</v>
      </c>
      <c r="F15" s="106" t="n">
        <v>188.92</v>
      </c>
      <c r="G15" s="107" t="n">
        <v>112.94</v>
      </c>
      <c r="H15" s="80"/>
      <c r="I15" s="99" t="n">
        <v>34.03</v>
      </c>
      <c r="J15" s="80"/>
      <c r="K15" s="108" t="n">
        <v>8.76</v>
      </c>
      <c r="L15" s="80"/>
      <c r="M15" s="83" t="n">
        <f aca="false">SUM(A15/$M$4*'[2]Enron Rates'!$B$16)</f>
        <v>7</v>
      </c>
      <c r="N15" s="84" t="n">
        <f aca="false">SUM(A15/$M$4*'[2]Enron Rates'!$B$17)</f>
        <v>13</v>
      </c>
      <c r="O15" s="80"/>
      <c r="P15" s="85" t="n">
        <f aca="false">SUM(A15/1000*$P$4)</f>
        <v>35</v>
      </c>
      <c r="Q15" s="86" t="n">
        <f aca="false">SUM(P15*0.5)</f>
        <v>17.5</v>
      </c>
      <c r="R15" s="79" t="n">
        <v>0.42</v>
      </c>
      <c r="S15" s="80"/>
      <c r="T15" s="80"/>
      <c r="U15" s="87" t="n">
        <f aca="false">SUM(A15/12/100*'[2]Enron Rates'!$B$27)</f>
        <v>62.5</v>
      </c>
      <c r="V15" s="102" t="n">
        <f aca="false">SUM(A15/12/100*'[2]Enron Rates'!$B$28)</f>
        <v>108.333333333333</v>
      </c>
      <c r="W15" s="102" t="n">
        <f aca="false">SUM(A15/12/100*'[2]Enron Rates'!$B$29)</f>
        <v>220.833333333333</v>
      </c>
      <c r="X15" s="89" t="n">
        <f aca="false">SUM(A15/12/100*'[2]Enron Rates'!$B$30)</f>
        <v>295.833333333333</v>
      </c>
      <c r="Y15" s="80"/>
      <c r="Z15" s="80"/>
      <c r="AA15" s="109" t="n">
        <v>-328.58</v>
      </c>
      <c r="AB15" s="110" t="n">
        <f aca="false">SUM((AA15+E15+I15+K15+M15+P15)+W15)</f>
        <v>184.273333333333</v>
      </c>
      <c r="AC15" s="110" t="n">
        <f aca="false">SUM((AA15+E15+I15+K15+N15+P15)+Q15+R15+X15)</f>
        <v>283.193333333333</v>
      </c>
      <c r="AD15" s="110" t="n">
        <f aca="false">SUM(AC15*12)</f>
        <v>3398.32</v>
      </c>
      <c r="AE15" s="176" t="n">
        <f aca="false">SUM(AC15/(A15/12))</f>
        <v>0.00679664</v>
      </c>
      <c r="AF15" s="189"/>
    </row>
    <row r="16" customFormat="false" ht="14.25" hidden="false" customHeight="true" outlineLevel="0" collapsed="false">
      <c r="B16" s="45" t="s">
        <v>81</v>
      </c>
      <c r="C16" s="114"/>
      <c r="D16" s="115" t="s">
        <v>82</v>
      </c>
      <c r="E16" s="115"/>
      <c r="F16" s="115"/>
      <c r="G16" s="115"/>
      <c r="H16" s="116"/>
      <c r="I16" s="117" t="s">
        <v>81</v>
      </c>
      <c r="J16" s="48"/>
      <c r="K16" s="118" t="s">
        <v>81</v>
      </c>
      <c r="L16" s="116"/>
      <c r="M16" s="119" t="s">
        <v>57</v>
      </c>
      <c r="N16" s="120" t="s">
        <v>59</v>
      </c>
      <c r="O16" s="116"/>
      <c r="P16" s="121" t="s">
        <v>60</v>
      </c>
      <c r="Q16" s="122" t="s">
        <v>61</v>
      </c>
      <c r="R16" s="123" t="s">
        <v>62</v>
      </c>
      <c r="S16" s="48"/>
      <c r="T16" s="116"/>
      <c r="U16" s="55" t="s">
        <v>63</v>
      </c>
      <c r="V16" s="55" t="s">
        <v>64</v>
      </c>
      <c r="W16" s="55" t="s">
        <v>65</v>
      </c>
      <c r="X16" s="55" t="s">
        <v>66</v>
      </c>
      <c r="Y16" s="116"/>
      <c r="Z16" s="116"/>
      <c r="AA16" s="56"/>
      <c r="AB16" s="56"/>
      <c r="AC16" s="56"/>
      <c r="AD16" s="56"/>
      <c r="AE16" s="56"/>
    </row>
    <row r="17" customFormat="false" ht="14.25" hidden="false" customHeight="false" outlineLevel="0" collapsed="false">
      <c r="A17" s="12" t="n">
        <v>24000</v>
      </c>
      <c r="B17" s="24" t="s">
        <v>71</v>
      </c>
      <c r="C17" s="76"/>
      <c r="D17" s="77" t="n">
        <v>373.55</v>
      </c>
      <c r="E17" s="78" t="n">
        <v>381.78</v>
      </c>
      <c r="F17" s="78" t="n">
        <v>349.49</v>
      </c>
      <c r="G17" s="79" t="n">
        <v>208.94</v>
      </c>
      <c r="H17" s="80"/>
      <c r="I17" s="129" t="n">
        <v>59.05</v>
      </c>
      <c r="J17" s="80"/>
      <c r="K17" s="130" t="n">
        <v>13.74</v>
      </c>
      <c r="L17" s="80"/>
      <c r="M17" s="83" t="n">
        <f aca="false">SUM(A17/$M$4*'[2]Enron Rates'!$B$16)</f>
        <v>0.336</v>
      </c>
      <c r="N17" s="84" t="n">
        <f aca="false">SUM(A17/$M$4*'[2]Enron Rates'!$B$17)</f>
        <v>0.624</v>
      </c>
      <c r="O17" s="80"/>
      <c r="P17" s="85" t="n">
        <f aca="false">SUM(A17/1000*$P$4)</f>
        <v>1.68</v>
      </c>
      <c r="Q17" s="86" t="n">
        <f aca="false">SUM(P17*0.5)</f>
        <v>0.84</v>
      </c>
      <c r="R17" s="79" t="n">
        <v>0.42</v>
      </c>
      <c r="S17" s="80"/>
      <c r="T17" s="80"/>
      <c r="U17" s="87" t="n">
        <f aca="false">SUM(A17/12/100*'[2]Enron Rates'!$B$27)</f>
        <v>3</v>
      </c>
      <c r="V17" s="102" t="n">
        <f aca="false">SUM(A17/12/100*'[2]Enron Rates'!$B$28)</f>
        <v>5.2</v>
      </c>
      <c r="W17" s="102" t="n">
        <f aca="false">SUM(A17/12/100*'[2]Enron Rates'!$B$29)</f>
        <v>10.6</v>
      </c>
      <c r="X17" s="89" t="n">
        <f aca="false">SUM(A17/12/100*'[2]Enron Rates'!$B$30)</f>
        <v>14.2</v>
      </c>
      <c r="Y17" s="80"/>
      <c r="Z17" s="80"/>
      <c r="AA17" s="90" t="n">
        <v>-391.91</v>
      </c>
      <c r="AB17" s="91" t="n">
        <f aca="false">SUM((AA17+E17+I17+K17+M17+P17)+W17)</f>
        <v>75.276</v>
      </c>
      <c r="AC17" s="91" t="n">
        <f aca="false">SUM((AA17+E17+I17+K17+N17+P17)+Q17+R17+X17)</f>
        <v>80.424</v>
      </c>
      <c r="AD17" s="91" t="n">
        <f aca="false">SUM(AC17*12)</f>
        <v>965.088</v>
      </c>
      <c r="AE17" s="175" t="n">
        <f aca="false">SUM(AC17/(A17/12))</f>
        <v>0.040212</v>
      </c>
    </row>
    <row r="18" customFormat="false" ht="14.25" hidden="false" customHeight="false" outlineLevel="0" collapsed="false">
      <c r="A18" s="12" t="n">
        <v>25000</v>
      </c>
      <c r="B18" s="24" t="s">
        <v>72</v>
      </c>
      <c r="C18" s="76"/>
      <c r="D18" s="85" t="n">
        <v>373.55</v>
      </c>
      <c r="E18" s="98" t="n">
        <v>381.78</v>
      </c>
      <c r="F18" s="98" t="n">
        <v>349.49</v>
      </c>
      <c r="G18" s="79" t="n">
        <v>208.94</v>
      </c>
      <c r="H18" s="80"/>
      <c r="I18" s="129" t="n">
        <v>59.05</v>
      </c>
      <c r="J18" s="80"/>
      <c r="K18" s="100" t="n">
        <v>13.74</v>
      </c>
      <c r="L18" s="80"/>
      <c r="M18" s="94" t="n">
        <f aca="false">SUM(A18/$M$4*'[2]Enron Rates'!$B$16)</f>
        <v>0.35</v>
      </c>
      <c r="N18" s="101" t="n">
        <f aca="false">SUM(A18/$M$4*'[2]Enron Rates'!$B$17)</f>
        <v>0.65</v>
      </c>
      <c r="O18" s="80"/>
      <c r="P18" s="85" t="n">
        <f aca="false">SUM(A18/1000*$P$4)</f>
        <v>1.75</v>
      </c>
      <c r="Q18" s="86" t="n">
        <f aca="false">SUM(P18*0.5)</f>
        <v>0.875</v>
      </c>
      <c r="R18" s="79" t="n">
        <v>0.42</v>
      </c>
      <c r="S18" s="80"/>
      <c r="T18" s="80"/>
      <c r="U18" s="87" t="n">
        <f aca="false">SUM(A18/12/100*'[2]Enron Rates'!$B$27)</f>
        <v>3.125</v>
      </c>
      <c r="V18" s="102" t="n">
        <f aca="false">SUM(A18/12/100*'[2]Enron Rates'!$B$28)</f>
        <v>5.41666666666667</v>
      </c>
      <c r="W18" s="102" t="n">
        <f aca="false">SUM(A18/12/100*'[2]Enron Rates'!$B$29)</f>
        <v>11.0416666666667</v>
      </c>
      <c r="X18" s="89" t="n">
        <f aca="false">SUM(A18/12/100*'[2]Enron Rates'!$B$30)</f>
        <v>14.7916666666667</v>
      </c>
      <c r="Y18" s="80"/>
      <c r="Z18" s="80"/>
      <c r="AA18" s="90" t="n">
        <v>-391.91</v>
      </c>
      <c r="AB18" s="91" t="n">
        <f aca="false">SUM((AA18+E18+I18+K18+M18+P18)+W18)</f>
        <v>75.8016666666666</v>
      </c>
      <c r="AC18" s="91" t="n">
        <f aca="false">SUM((AA18+E18+I18+K18+N18+P18)+Q18+R18+X18)</f>
        <v>81.1466666666666</v>
      </c>
      <c r="AD18" s="91" t="n">
        <f aca="false">SUM(AC18*12)</f>
        <v>973.759999999999</v>
      </c>
      <c r="AE18" s="175" t="n">
        <f aca="false">SUM(AC18/(A18/12))</f>
        <v>0.0389504</v>
      </c>
    </row>
    <row r="19" customFormat="false" ht="14.25" hidden="false" customHeight="false" outlineLevel="0" collapsed="false">
      <c r="A19" s="12" t="n">
        <v>40000</v>
      </c>
      <c r="B19" s="24" t="s">
        <v>73</v>
      </c>
      <c r="C19" s="76"/>
      <c r="D19" s="85" t="n">
        <v>373.55</v>
      </c>
      <c r="E19" s="98" t="n">
        <v>381.78</v>
      </c>
      <c r="F19" s="98" t="n">
        <v>349.49</v>
      </c>
      <c r="G19" s="79" t="n">
        <v>208.94</v>
      </c>
      <c r="H19" s="80"/>
      <c r="I19" s="129" t="n">
        <v>59.05</v>
      </c>
      <c r="J19" s="80"/>
      <c r="K19" s="100" t="n">
        <v>13.74</v>
      </c>
      <c r="L19" s="80"/>
      <c r="M19" s="94" t="n">
        <f aca="false">SUM(A19/$M$4*'[2]Enron Rates'!$B$16)</f>
        <v>0.56</v>
      </c>
      <c r="N19" s="101" t="n">
        <f aca="false">SUM(A19/$M$4*'[2]Enron Rates'!$B$17)</f>
        <v>1.04</v>
      </c>
      <c r="O19" s="80"/>
      <c r="P19" s="85" t="n">
        <f aca="false">SUM(A19/1000*$P$4)</f>
        <v>2.8</v>
      </c>
      <c r="Q19" s="86" t="n">
        <f aca="false">SUM(P19*0.5)</f>
        <v>1.4</v>
      </c>
      <c r="R19" s="79" t="n">
        <v>0.42</v>
      </c>
      <c r="S19" s="80"/>
      <c r="T19" s="80"/>
      <c r="U19" s="87" t="n">
        <f aca="false">SUM(A19/12/100*'[2]Enron Rates'!$B$27)</f>
        <v>5</v>
      </c>
      <c r="V19" s="102" t="n">
        <f aca="false">SUM(A19/12/100*'[2]Enron Rates'!$B$28)</f>
        <v>8.66666666666667</v>
      </c>
      <c r="W19" s="102" t="n">
        <f aca="false">SUM(A19/12/100*'[2]Enron Rates'!$B$29)</f>
        <v>17.6666666666667</v>
      </c>
      <c r="X19" s="89" t="n">
        <f aca="false">SUM(A19/12/100*'[2]Enron Rates'!$B$30)</f>
        <v>23.6666666666667</v>
      </c>
      <c r="Y19" s="80"/>
      <c r="Z19" s="80"/>
      <c r="AA19" s="90" t="n">
        <v>-391.91</v>
      </c>
      <c r="AB19" s="91" t="n">
        <f aca="false">SUM((AA19+E19+I19+K19+M19+P19)+W19)</f>
        <v>83.6866666666666</v>
      </c>
      <c r="AC19" s="91" t="n">
        <f aca="false">SUM((AA19+E19+I19+K19+N19+P19)+Q19+R19+X19)</f>
        <v>91.9866666666666</v>
      </c>
      <c r="AD19" s="91" t="n">
        <f aca="false">SUM(AC19*12)</f>
        <v>1103.84</v>
      </c>
      <c r="AE19" s="175" t="n">
        <f aca="false">SUM(AC19/(A19/12))</f>
        <v>0.027596</v>
      </c>
    </row>
    <row r="20" customFormat="false" ht="14.25" hidden="false" customHeight="false" outlineLevel="0" collapsed="false">
      <c r="A20" s="12" t="n">
        <v>60000</v>
      </c>
      <c r="B20" s="24" t="s">
        <v>74</v>
      </c>
      <c r="C20" s="76"/>
      <c r="D20" s="85" t="n">
        <v>373.55</v>
      </c>
      <c r="E20" s="98" t="n">
        <v>381.78</v>
      </c>
      <c r="F20" s="98" t="n">
        <v>349.49</v>
      </c>
      <c r="G20" s="79" t="n">
        <v>208.94</v>
      </c>
      <c r="H20" s="80"/>
      <c r="I20" s="129" t="n">
        <v>59.05</v>
      </c>
      <c r="J20" s="80"/>
      <c r="K20" s="100" t="n">
        <v>13.74</v>
      </c>
      <c r="L20" s="80"/>
      <c r="M20" s="94" t="n">
        <f aca="false">SUM(A20/$M$4*'[2]Enron Rates'!$B$16)</f>
        <v>0.84</v>
      </c>
      <c r="N20" s="101" t="n">
        <f aca="false">SUM(A20/$M$4*'[2]Enron Rates'!$B$17)</f>
        <v>1.56</v>
      </c>
      <c r="O20" s="80"/>
      <c r="P20" s="85" t="n">
        <f aca="false">SUM(A20/1000*$P$4)</f>
        <v>4.2</v>
      </c>
      <c r="Q20" s="86" t="n">
        <f aca="false">SUM(P20*0.5)</f>
        <v>2.1</v>
      </c>
      <c r="R20" s="79" t="n">
        <v>0.42</v>
      </c>
      <c r="S20" s="80"/>
      <c r="T20" s="80"/>
      <c r="U20" s="87" t="n">
        <f aca="false">SUM(A20/12/100*'[2]Enron Rates'!$B$27)</f>
        <v>7.5</v>
      </c>
      <c r="V20" s="102" t="n">
        <f aca="false">SUM(A20/12/100*'[2]Enron Rates'!$B$28)</f>
        <v>13</v>
      </c>
      <c r="W20" s="102" t="n">
        <f aca="false">SUM(A20/12/100*'[2]Enron Rates'!$B$29)</f>
        <v>26.5</v>
      </c>
      <c r="X20" s="89" t="n">
        <f aca="false">SUM(A20/12/100*'[2]Enron Rates'!$B$30)</f>
        <v>35.5</v>
      </c>
      <c r="Y20" s="80"/>
      <c r="Z20" s="80"/>
      <c r="AA20" s="90" t="n">
        <v>-391.91</v>
      </c>
      <c r="AB20" s="91" t="n">
        <f aca="false">SUM((AA20+E20+I20+K20+M20+P20)+W20)</f>
        <v>94.2</v>
      </c>
      <c r="AC20" s="91" t="n">
        <f aca="false">SUM((AA20+E20+I20+K20+N20+P20)+Q20+R20+X20)</f>
        <v>106.44</v>
      </c>
      <c r="AD20" s="91" t="n">
        <f aca="false">SUM(AC20*12)</f>
        <v>1277.28</v>
      </c>
      <c r="AE20" s="175" t="n">
        <f aca="false">SUM(AC20/(A20/12))</f>
        <v>0.021288</v>
      </c>
    </row>
    <row r="21" customFormat="false" ht="14.25" hidden="false" customHeight="false" outlineLevel="0" collapsed="false">
      <c r="A21" s="12" t="n">
        <v>80000</v>
      </c>
      <c r="B21" s="24" t="s">
        <v>75</v>
      </c>
      <c r="C21" s="76"/>
      <c r="D21" s="85" t="n">
        <v>373.55</v>
      </c>
      <c r="E21" s="98" t="n">
        <v>381.78</v>
      </c>
      <c r="F21" s="98" t="n">
        <v>349.49</v>
      </c>
      <c r="G21" s="79" t="n">
        <v>208.94</v>
      </c>
      <c r="H21" s="80"/>
      <c r="I21" s="129" t="n">
        <v>59.05</v>
      </c>
      <c r="J21" s="80"/>
      <c r="K21" s="100" t="n">
        <v>13.74</v>
      </c>
      <c r="L21" s="80"/>
      <c r="M21" s="94" t="n">
        <f aca="false">SUM(A21/$M$4*'[2]Enron Rates'!$B$16)</f>
        <v>1.12</v>
      </c>
      <c r="N21" s="101" t="n">
        <f aca="false">SUM(A21/$M$4*'[2]Enron Rates'!$B$17)</f>
        <v>2.08</v>
      </c>
      <c r="O21" s="80"/>
      <c r="P21" s="85" t="n">
        <f aca="false">SUM(A21/1000*$P$4)</f>
        <v>5.6</v>
      </c>
      <c r="Q21" s="86" t="n">
        <f aca="false">SUM(P21*0.5)</f>
        <v>2.8</v>
      </c>
      <c r="R21" s="79" t="n">
        <v>0.42</v>
      </c>
      <c r="S21" s="80"/>
      <c r="T21" s="80"/>
      <c r="U21" s="87" t="n">
        <f aca="false">SUM(A21/12/100*'[2]Enron Rates'!$B$27)</f>
        <v>10</v>
      </c>
      <c r="V21" s="102" t="n">
        <f aca="false">SUM(A21/12/100*'[2]Enron Rates'!$B$28)</f>
        <v>17.3333333333333</v>
      </c>
      <c r="W21" s="102" t="n">
        <f aca="false">SUM(A21/12/100*'[2]Enron Rates'!$B$29)</f>
        <v>35.3333333333333</v>
      </c>
      <c r="X21" s="89" t="n">
        <f aca="false">SUM(A21/12/100*'[2]Enron Rates'!$B$30)</f>
        <v>47.3333333333333</v>
      </c>
      <c r="Y21" s="80"/>
      <c r="Z21" s="80"/>
      <c r="AA21" s="90" t="n">
        <v>-391.91</v>
      </c>
      <c r="AB21" s="91" t="n">
        <f aca="false">SUM((AA21+E21+I21+K21+M21+P21)+W21)</f>
        <v>104.713333333333</v>
      </c>
      <c r="AC21" s="91" t="n">
        <f aca="false">SUM((AA21+E21+I21+K21+N21+P21)+Q21+R21+X21)</f>
        <v>120.893333333333</v>
      </c>
      <c r="AD21" s="91" t="n">
        <f aca="false">SUM(AC21*12)</f>
        <v>1450.72</v>
      </c>
      <c r="AE21" s="175" t="n">
        <f aca="false">SUM(AC21/(A21/12))</f>
        <v>0.018134</v>
      </c>
    </row>
    <row r="22" customFormat="false" ht="14.25" hidden="false" customHeight="false" outlineLevel="0" collapsed="false">
      <c r="A22" s="12" t="n">
        <v>100000</v>
      </c>
      <c r="B22" s="24" t="s">
        <v>76</v>
      </c>
      <c r="C22" s="76"/>
      <c r="D22" s="85" t="n">
        <v>373.55</v>
      </c>
      <c r="E22" s="98" t="n">
        <v>381.78</v>
      </c>
      <c r="F22" s="98" t="n">
        <v>349.49</v>
      </c>
      <c r="G22" s="79" t="n">
        <v>208.94</v>
      </c>
      <c r="H22" s="80"/>
      <c r="I22" s="129" t="n">
        <v>59.05</v>
      </c>
      <c r="J22" s="80"/>
      <c r="K22" s="100" t="n">
        <v>13.74</v>
      </c>
      <c r="L22" s="80"/>
      <c r="M22" s="94" t="n">
        <f aca="false">SUM(A22/$M$4*'[2]Enron Rates'!$B$16)</f>
        <v>1.4</v>
      </c>
      <c r="N22" s="101" t="n">
        <f aca="false">SUM(A22/$M$4*'[2]Enron Rates'!$B$17)</f>
        <v>2.6</v>
      </c>
      <c r="O22" s="80"/>
      <c r="P22" s="85" t="n">
        <f aca="false">SUM(A22/1000*$P$4)</f>
        <v>7</v>
      </c>
      <c r="Q22" s="86" t="n">
        <f aca="false">SUM(P22*0.5)</f>
        <v>3.5</v>
      </c>
      <c r="R22" s="79" t="n">
        <v>0.42</v>
      </c>
      <c r="S22" s="80"/>
      <c r="T22" s="80"/>
      <c r="U22" s="87" t="n">
        <f aca="false">SUM(A22/12/100*'[2]Enron Rates'!$B$27)</f>
        <v>12.5</v>
      </c>
      <c r="V22" s="102" t="n">
        <f aca="false">SUM(A22/12/100*'[2]Enron Rates'!$B$28)</f>
        <v>21.6666666666667</v>
      </c>
      <c r="W22" s="102" t="n">
        <f aca="false">SUM(A22/12/100*'[2]Enron Rates'!$B$29)</f>
        <v>44.1666666666667</v>
      </c>
      <c r="X22" s="89" t="n">
        <f aca="false">SUM(A22/12/100*'[2]Enron Rates'!$B$30)</f>
        <v>59.1666666666667</v>
      </c>
      <c r="Y22" s="80"/>
      <c r="Z22" s="80"/>
      <c r="AA22" s="90" t="n">
        <v>-391.91</v>
      </c>
      <c r="AB22" s="91" t="n">
        <f aca="false">SUM((AA22+E22+I22+K22+M22+P22)+W22)</f>
        <v>115.226666666667</v>
      </c>
      <c r="AC22" s="91" t="n">
        <f aca="false">SUM((AA22+E22+I22+K22+N22+P22)+Q22+R22+X22)</f>
        <v>135.346666666667</v>
      </c>
      <c r="AD22" s="91" t="n">
        <f aca="false">SUM(AC22*12)</f>
        <v>1624.16</v>
      </c>
      <c r="AE22" s="175" t="n">
        <f aca="false">SUM(AC22/(A22/12))</f>
        <v>0.0162416</v>
      </c>
    </row>
    <row r="23" customFormat="false" ht="14.25" hidden="false" customHeight="false" outlineLevel="0" collapsed="false">
      <c r="A23" s="12" t="n">
        <v>150000</v>
      </c>
      <c r="B23" s="24" t="s">
        <v>77</v>
      </c>
      <c r="C23" s="76"/>
      <c r="D23" s="85" t="n">
        <v>373.55</v>
      </c>
      <c r="E23" s="98" t="n">
        <v>381.78</v>
      </c>
      <c r="F23" s="98" t="n">
        <v>349.49</v>
      </c>
      <c r="G23" s="79" t="n">
        <v>208.94</v>
      </c>
      <c r="H23" s="80"/>
      <c r="I23" s="129" t="n">
        <v>59.05</v>
      </c>
      <c r="J23" s="80"/>
      <c r="K23" s="100" t="n">
        <v>13.74</v>
      </c>
      <c r="L23" s="80"/>
      <c r="M23" s="94" t="n">
        <f aca="false">SUM(A23/$M$4*'[2]Enron Rates'!$B$16)</f>
        <v>2.1</v>
      </c>
      <c r="N23" s="101" t="n">
        <f aca="false">SUM(A23/$M$4*'[2]Enron Rates'!$B$17)</f>
        <v>3.9</v>
      </c>
      <c r="O23" s="80"/>
      <c r="P23" s="85" t="n">
        <f aca="false">SUM(A23/1000*$P$4)</f>
        <v>10.5</v>
      </c>
      <c r="Q23" s="86" t="n">
        <f aca="false">SUM(P23*0.5)</f>
        <v>5.25</v>
      </c>
      <c r="R23" s="79" t="n">
        <v>0.42</v>
      </c>
      <c r="S23" s="80"/>
      <c r="T23" s="80"/>
      <c r="U23" s="87" t="n">
        <f aca="false">SUM(A23/12/100*'[2]Enron Rates'!$B$27)</f>
        <v>18.75</v>
      </c>
      <c r="V23" s="102" t="n">
        <f aca="false">SUM(A23/12/100*'[2]Enron Rates'!$B$28)</f>
        <v>32.5</v>
      </c>
      <c r="W23" s="102" t="n">
        <f aca="false">SUM(A23/12/100*'[2]Enron Rates'!$B$29)</f>
        <v>66.25</v>
      </c>
      <c r="X23" s="89" t="n">
        <f aca="false">SUM(A23/12/100*'[2]Enron Rates'!$B$30)</f>
        <v>88.75</v>
      </c>
      <c r="Y23" s="80"/>
      <c r="Z23" s="80"/>
      <c r="AA23" s="90" t="n">
        <v>-391.91</v>
      </c>
      <c r="AB23" s="91" t="n">
        <f aca="false">SUM((AA23+E23+I23+K23+M23+P23)+W23)</f>
        <v>141.51</v>
      </c>
      <c r="AC23" s="91" t="n">
        <f aca="false">SUM((AA23+E23+I23+K23+N23+P23)+Q23+R23+X23)</f>
        <v>171.48</v>
      </c>
      <c r="AD23" s="91" t="n">
        <f aca="false">SUM(AC23*12)</f>
        <v>2057.76</v>
      </c>
      <c r="AE23" s="175" t="n">
        <f aca="false">SUM(AC23/(A23/12))</f>
        <v>0.0137184</v>
      </c>
    </row>
    <row r="24" customFormat="false" ht="14.25" hidden="false" customHeight="false" outlineLevel="0" collapsed="false">
      <c r="A24" s="12" t="n">
        <v>200000</v>
      </c>
      <c r="B24" s="24" t="s">
        <v>78</v>
      </c>
      <c r="C24" s="76"/>
      <c r="D24" s="85" t="n">
        <v>373.55</v>
      </c>
      <c r="E24" s="98" t="n">
        <v>381.78</v>
      </c>
      <c r="F24" s="98" t="n">
        <v>349.49</v>
      </c>
      <c r="G24" s="79" t="n">
        <v>208.94</v>
      </c>
      <c r="H24" s="80"/>
      <c r="I24" s="129" t="n">
        <v>59.05</v>
      </c>
      <c r="J24" s="80"/>
      <c r="K24" s="100" t="n">
        <v>13.74</v>
      </c>
      <c r="L24" s="80"/>
      <c r="M24" s="94" t="n">
        <f aca="false">SUM(A24/$M$4*'[2]Enron Rates'!$B$16)</f>
        <v>2.8</v>
      </c>
      <c r="N24" s="101" t="n">
        <f aca="false">SUM(A24/$M$4*'[2]Enron Rates'!$B$17)</f>
        <v>5.2</v>
      </c>
      <c r="O24" s="80"/>
      <c r="P24" s="85" t="n">
        <f aca="false">SUM(A24/1000*$P$4)</f>
        <v>14</v>
      </c>
      <c r="Q24" s="86" t="n">
        <f aca="false">SUM(P24*0.5)</f>
        <v>7</v>
      </c>
      <c r="R24" s="79" t="n">
        <v>0.42</v>
      </c>
      <c r="S24" s="80"/>
      <c r="T24" s="80"/>
      <c r="U24" s="87" t="n">
        <f aca="false">SUM(A24/12/100*'[2]Enron Rates'!$B$27)</f>
        <v>25</v>
      </c>
      <c r="V24" s="102" t="n">
        <f aca="false">SUM(A24/12/100*'[2]Enron Rates'!$B$28)</f>
        <v>43.3333333333333</v>
      </c>
      <c r="W24" s="102" t="n">
        <f aca="false">SUM(A24/12/100*'[2]Enron Rates'!$B$29)</f>
        <v>88.3333333333333</v>
      </c>
      <c r="X24" s="89" t="n">
        <f aca="false">SUM(A24/12/100*'[2]Enron Rates'!$B$30)</f>
        <v>118.333333333333</v>
      </c>
      <c r="Y24" s="80"/>
      <c r="Z24" s="80"/>
      <c r="AA24" s="90" t="n">
        <v>-391.91</v>
      </c>
      <c r="AB24" s="91" t="n">
        <f aca="false">SUM((AA24+E24+I24+K24+M24+P24)+W24)</f>
        <v>167.793333333333</v>
      </c>
      <c r="AC24" s="91" t="n">
        <f aca="false">SUM((AA24+E24+I24+K24+N24+P24)+Q24+R24+X24)</f>
        <v>207.613333333333</v>
      </c>
      <c r="AD24" s="91" t="n">
        <f aca="false">SUM(AC24*12)</f>
        <v>2491.36</v>
      </c>
      <c r="AE24" s="175" t="n">
        <f aca="false">SUM(AC24/(A24/12))</f>
        <v>0.0124568</v>
      </c>
    </row>
    <row r="25" customFormat="false" ht="14.25" hidden="false" customHeight="false" outlineLevel="0" collapsed="false">
      <c r="A25" s="12" t="n">
        <v>300000</v>
      </c>
      <c r="B25" s="24" t="s">
        <v>79</v>
      </c>
      <c r="C25" s="76"/>
      <c r="D25" s="85" t="n">
        <v>373.55</v>
      </c>
      <c r="E25" s="98" t="n">
        <v>381.78</v>
      </c>
      <c r="F25" s="98" t="n">
        <v>349.49</v>
      </c>
      <c r="G25" s="79" t="n">
        <v>208.94</v>
      </c>
      <c r="H25" s="80"/>
      <c r="I25" s="129" t="n">
        <v>59.05</v>
      </c>
      <c r="J25" s="80"/>
      <c r="K25" s="100" t="n">
        <v>13.74</v>
      </c>
      <c r="L25" s="80"/>
      <c r="M25" s="94" t="n">
        <f aca="false">SUM(A25/$M$4*'[2]Enron Rates'!$B$16)</f>
        <v>4.2</v>
      </c>
      <c r="N25" s="101" t="n">
        <f aca="false">SUM(A25/$M$4*'[2]Enron Rates'!$B$17)</f>
        <v>7.8</v>
      </c>
      <c r="O25" s="80"/>
      <c r="P25" s="85" t="n">
        <f aca="false">SUM(A25/1000*$P$4)</f>
        <v>21</v>
      </c>
      <c r="Q25" s="86" t="n">
        <f aca="false">SUM(P25*0.5)</f>
        <v>10.5</v>
      </c>
      <c r="R25" s="79" t="n">
        <v>0.42</v>
      </c>
      <c r="S25" s="80"/>
      <c r="T25" s="80"/>
      <c r="U25" s="87" t="n">
        <f aca="false">SUM(A25/12/100*'[2]Enron Rates'!$B$27)</f>
        <v>37.5</v>
      </c>
      <c r="V25" s="102" t="n">
        <f aca="false">SUM(A25/12/100*'[2]Enron Rates'!$B$28)</f>
        <v>65</v>
      </c>
      <c r="W25" s="102" t="n">
        <f aca="false">SUM(A25/12/100*'[2]Enron Rates'!$B$29)</f>
        <v>132.5</v>
      </c>
      <c r="X25" s="89" t="n">
        <f aca="false">SUM(A25/12/100*'[2]Enron Rates'!$B$30)</f>
        <v>177.5</v>
      </c>
      <c r="Y25" s="80"/>
      <c r="Z25" s="80"/>
      <c r="AA25" s="90" t="n">
        <v>-391.91</v>
      </c>
      <c r="AB25" s="91" t="n">
        <f aca="false">SUM((AA25+E25+I25+K25+M25+P25)+W25)</f>
        <v>220.36</v>
      </c>
      <c r="AC25" s="91" t="n">
        <f aca="false">SUM((AA25+E25+I25+K25+N25+P25)+Q25+R25+X25)</f>
        <v>279.88</v>
      </c>
      <c r="AD25" s="91" t="n">
        <f aca="false">SUM(AC25*12)</f>
        <v>3358.56</v>
      </c>
      <c r="AE25" s="175" t="n">
        <f aca="false">SUM(AC25/(A25/12))</f>
        <v>0.0111952</v>
      </c>
    </row>
    <row r="26" customFormat="false" ht="14.25" hidden="false" customHeight="false" outlineLevel="0" collapsed="false">
      <c r="A26" s="12" t="n">
        <v>500000</v>
      </c>
      <c r="B26" s="24" t="s">
        <v>80</v>
      </c>
      <c r="C26" s="76"/>
      <c r="D26" s="105" t="n">
        <v>373.55</v>
      </c>
      <c r="E26" s="106" t="n">
        <v>381.78</v>
      </c>
      <c r="F26" s="106" t="n">
        <v>349.49</v>
      </c>
      <c r="G26" s="107" t="n">
        <v>208.94</v>
      </c>
      <c r="H26" s="80"/>
      <c r="I26" s="129" t="n">
        <v>59.05</v>
      </c>
      <c r="J26" s="80"/>
      <c r="K26" s="108" t="n">
        <v>13.74</v>
      </c>
      <c r="L26" s="80"/>
      <c r="M26" s="83" t="n">
        <f aca="false">SUM(A26/$M$4*'[2]Enron Rates'!$B$16)</f>
        <v>7</v>
      </c>
      <c r="N26" s="84" t="n">
        <f aca="false">SUM(A26/$M$4*'[2]Enron Rates'!$B$17)</f>
        <v>13</v>
      </c>
      <c r="O26" s="80"/>
      <c r="P26" s="85" t="n">
        <f aca="false">SUM(A26/1000*$P$4)</f>
        <v>35</v>
      </c>
      <c r="Q26" s="86" t="n">
        <f aca="false">SUM(P26*0.5)</f>
        <v>17.5</v>
      </c>
      <c r="R26" s="79" t="n">
        <v>0.42</v>
      </c>
      <c r="S26" s="80"/>
      <c r="T26" s="80"/>
      <c r="U26" s="87" t="n">
        <f aca="false">SUM(A26/12/100*'[2]Enron Rates'!$B$27)</f>
        <v>62.5</v>
      </c>
      <c r="V26" s="102" t="n">
        <f aca="false">SUM(A26/12/100*'[2]Enron Rates'!$B$28)</f>
        <v>108.333333333333</v>
      </c>
      <c r="W26" s="102" t="n">
        <f aca="false">SUM(A26/12/100*'[2]Enron Rates'!$B$29)</f>
        <v>220.833333333333</v>
      </c>
      <c r="X26" s="89" t="n">
        <f aca="false">SUM(A26/12/100*'[2]Enron Rates'!$B$30)</f>
        <v>295.833333333333</v>
      </c>
      <c r="Y26" s="80"/>
      <c r="Z26" s="80"/>
      <c r="AA26" s="109" t="n">
        <v>-391.91</v>
      </c>
      <c r="AB26" s="110" t="n">
        <f aca="false">SUM((AA26+E26+I26+K26+M26+P26)+W26)</f>
        <v>325.493333333333</v>
      </c>
      <c r="AC26" s="110" t="n">
        <f aca="false">SUM((AA26+E26+I26+K26+N26+P26)+Q26+R26+X26)</f>
        <v>424.413333333333</v>
      </c>
      <c r="AD26" s="110" t="n">
        <f aca="false">SUM(AC26*12)</f>
        <v>5092.96</v>
      </c>
      <c r="AE26" s="176" t="n">
        <f aca="false">SUM(AC26/(A26/12))</f>
        <v>0.01018592</v>
      </c>
    </row>
    <row r="27" customFormat="false" ht="14.25" hidden="false" customHeight="false" outlineLevel="0" collapsed="false">
      <c r="B27" s="45" t="s">
        <v>84</v>
      </c>
      <c r="C27" s="114"/>
      <c r="D27" s="115" t="s">
        <v>85</v>
      </c>
      <c r="E27" s="115"/>
      <c r="F27" s="115"/>
      <c r="G27" s="115"/>
      <c r="H27" s="116"/>
      <c r="I27" s="117" t="s">
        <v>84</v>
      </c>
      <c r="J27" s="48"/>
      <c r="K27" s="118" t="s">
        <v>84</v>
      </c>
      <c r="L27" s="116"/>
      <c r="M27" s="119" t="s">
        <v>57</v>
      </c>
      <c r="N27" s="120" t="s">
        <v>59</v>
      </c>
      <c r="O27" s="116"/>
      <c r="P27" s="121" t="s">
        <v>60</v>
      </c>
      <c r="Q27" s="122" t="s">
        <v>61</v>
      </c>
      <c r="R27" s="123" t="s">
        <v>62</v>
      </c>
      <c r="S27" s="48"/>
      <c r="T27" s="116"/>
      <c r="U27" s="55" t="s">
        <v>63</v>
      </c>
      <c r="V27" s="55" t="s">
        <v>64</v>
      </c>
      <c r="W27" s="55" t="s">
        <v>65</v>
      </c>
      <c r="X27" s="55" t="s">
        <v>66</v>
      </c>
      <c r="Y27" s="116"/>
      <c r="Z27" s="116"/>
      <c r="AA27" s="56"/>
      <c r="AB27" s="56"/>
      <c r="AC27" s="56"/>
      <c r="AD27" s="56"/>
      <c r="AE27" s="56"/>
    </row>
    <row r="28" customFormat="false" ht="14.25" hidden="false" customHeight="false" outlineLevel="0" collapsed="false">
      <c r="A28" s="12" t="n">
        <v>24000</v>
      </c>
      <c r="B28" s="24" t="s">
        <v>71</v>
      </c>
      <c r="C28" s="76"/>
      <c r="D28" s="77" t="n">
        <v>322.16</v>
      </c>
      <c r="E28" s="78" t="n">
        <v>330.44</v>
      </c>
      <c r="F28" s="78" t="n">
        <v>302.27</v>
      </c>
      <c r="G28" s="79" t="n">
        <v>180.7</v>
      </c>
      <c r="H28" s="80"/>
      <c r="I28" s="129" t="n">
        <v>47.34</v>
      </c>
      <c r="J28" s="80"/>
      <c r="K28" s="130" t="n">
        <v>14.03</v>
      </c>
      <c r="L28" s="80"/>
      <c r="M28" s="83" t="n">
        <f aca="false">SUM(A28/$M$4*'[2]Enron Rates'!$B$16)</f>
        <v>0.336</v>
      </c>
      <c r="N28" s="84" t="n">
        <f aca="false">SUM(A28/$M$4*'[2]Enron Rates'!$B$17)</f>
        <v>0.624</v>
      </c>
      <c r="O28" s="80"/>
      <c r="P28" s="85" t="n">
        <f aca="false">SUM(A28/1000*$P$4)</f>
        <v>1.68</v>
      </c>
      <c r="Q28" s="86" t="n">
        <f aca="false">SUM(P28*0.5)</f>
        <v>0.84</v>
      </c>
      <c r="R28" s="79" t="n">
        <v>0.42</v>
      </c>
      <c r="S28" s="80"/>
      <c r="T28" s="80"/>
      <c r="U28" s="87" t="n">
        <f aca="false">SUM(A28/12/100*'[2]Enron Rates'!$B$27)</f>
        <v>3</v>
      </c>
      <c r="V28" s="102" t="n">
        <f aca="false">SUM(A28/12/100*'[2]Enron Rates'!$B$28)</f>
        <v>5.2</v>
      </c>
      <c r="W28" s="102" t="n">
        <f aca="false">SUM(A28/12/100*'[2]Enron Rates'!$B$29)</f>
        <v>10.6</v>
      </c>
      <c r="X28" s="89" t="n">
        <f aca="false">SUM(A28/12/100*'[2]Enron Rates'!$B$30)</f>
        <v>14.2</v>
      </c>
      <c r="Y28" s="80"/>
      <c r="Z28" s="80"/>
      <c r="AA28" s="90" t="n">
        <v>-365.33</v>
      </c>
      <c r="AB28" s="91" t="n">
        <f aca="false">SUM((AA28+E28+I28+K28+M28+P28)+W28)</f>
        <v>39.096</v>
      </c>
      <c r="AC28" s="91" t="n">
        <f aca="false">SUM((AA28+E28+I28+K28+N28+P28)+Q28+R28+X28)</f>
        <v>44.244</v>
      </c>
      <c r="AD28" s="91" t="n">
        <f aca="false">SUM(AC28*12)</f>
        <v>530.928</v>
      </c>
      <c r="AE28" s="175" t="n">
        <f aca="false">SUM(AC28/(A28/12))</f>
        <v>0.022122</v>
      </c>
    </row>
    <row r="29" customFormat="false" ht="14.25" hidden="false" customHeight="false" outlineLevel="0" collapsed="false">
      <c r="A29" s="12" t="n">
        <v>25000</v>
      </c>
      <c r="B29" s="24" t="s">
        <v>72</v>
      </c>
      <c r="C29" s="76"/>
      <c r="D29" s="85" t="n">
        <v>322.16</v>
      </c>
      <c r="E29" s="98" t="n">
        <v>330.44</v>
      </c>
      <c r="F29" s="98" t="n">
        <v>302.27</v>
      </c>
      <c r="G29" s="79" t="n">
        <v>180.7</v>
      </c>
      <c r="H29" s="80"/>
      <c r="I29" s="129" t="n">
        <v>47.34</v>
      </c>
      <c r="J29" s="80"/>
      <c r="K29" s="100" t="n">
        <v>14.03</v>
      </c>
      <c r="L29" s="80"/>
      <c r="M29" s="94" t="n">
        <f aca="false">SUM(A29/$M$4*'[2]Enron Rates'!$B$16)</f>
        <v>0.35</v>
      </c>
      <c r="N29" s="101" t="n">
        <f aca="false">SUM(A29/$M$4*'[2]Enron Rates'!$B$17)</f>
        <v>0.65</v>
      </c>
      <c r="O29" s="80"/>
      <c r="P29" s="85" t="n">
        <f aca="false">SUM(A29/1000*$P$4)</f>
        <v>1.75</v>
      </c>
      <c r="Q29" s="86" t="n">
        <f aca="false">SUM(P29*0.5)</f>
        <v>0.875</v>
      </c>
      <c r="R29" s="79" t="n">
        <v>0.42</v>
      </c>
      <c r="S29" s="80"/>
      <c r="T29" s="80"/>
      <c r="U29" s="87" t="n">
        <f aca="false">SUM(A29/12/100*'[2]Enron Rates'!$B$27)</f>
        <v>3.125</v>
      </c>
      <c r="V29" s="102" t="n">
        <f aca="false">SUM(A29/12/100*'[2]Enron Rates'!$B$28)</f>
        <v>5.41666666666667</v>
      </c>
      <c r="W29" s="102" t="n">
        <f aca="false">SUM(A29/12/100*'[2]Enron Rates'!$B$29)</f>
        <v>11.0416666666667</v>
      </c>
      <c r="X29" s="89" t="n">
        <f aca="false">SUM(A29/12/100*'[2]Enron Rates'!$B$30)</f>
        <v>14.7916666666667</v>
      </c>
      <c r="Y29" s="80"/>
      <c r="Z29" s="80"/>
      <c r="AA29" s="90" t="n">
        <v>-365.33</v>
      </c>
      <c r="AB29" s="91" t="n">
        <f aca="false">SUM((AA29+E29+I29+K29+M29+P29)+W29)</f>
        <v>39.6216666666667</v>
      </c>
      <c r="AC29" s="91" t="n">
        <f aca="false">SUM((AA29+E29+I29+K29+N29+P29)+Q29+R29+X29)</f>
        <v>44.9666666666667</v>
      </c>
      <c r="AD29" s="91" t="n">
        <f aca="false">SUM(AC29*12)</f>
        <v>539.6</v>
      </c>
      <c r="AE29" s="175" t="n">
        <f aca="false">SUM(AC29/(A29/12))</f>
        <v>0.021584</v>
      </c>
    </row>
    <row r="30" customFormat="false" ht="14.25" hidden="false" customHeight="false" outlineLevel="0" collapsed="false">
      <c r="A30" s="12" t="n">
        <v>40000</v>
      </c>
      <c r="B30" s="24" t="s">
        <v>73</v>
      </c>
      <c r="C30" s="76"/>
      <c r="D30" s="85" t="n">
        <v>322.16</v>
      </c>
      <c r="E30" s="98" t="n">
        <v>330.44</v>
      </c>
      <c r="F30" s="98" t="n">
        <v>302.27</v>
      </c>
      <c r="G30" s="79" t="n">
        <v>180.7</v>
      </c>
      <c r="H30" s="80"/>
      <c r="I30" s="129" t="n">
        <v>47.34</v>
      </c>
      <c r="J30" s="80"/>
      <c r="K30" s="100" t="n">
        <v>14.03</v>
      </c>
      <c r="L30" s="80"/>
      <c r="M30" s="94" t="n">
        <f aca="false">SUM(A30/$M$4*'[2]Enron Rates'!$B$16)</f>
        <v>0.56</v>
      </c>
      <c r="N30" s="101" t="n">
        <f aca="false">SUM(A30/$M$4*'[2]Enron Rates'!$B$17)</f>
        <v>1.04</v>
      </c>
      <c r="O30" s="80"/>
      <c r="P30" s="85" t="n">
        <f aca="false">SUM(A30/1000*$P$4)</f>
        <v>2.8</v>
      </c>
      <c r="Q30" s="86" t="n">
        <f aca="false">SUM(P30*0.5)</f>
        <v>1.4</v>
      </c>
      <c r="R30" s="79" t="n">
        <v>0.42</v>
      </c>
      <c r="S30" s="80"/>
      <c r="T30" s="80"/>
      <c r="U30" s="87" t="n">
        <f aca="false">SUM(A30/12/100*'[2]Enron Rates'!$B$27)</f>
        <v>5</v>
      </c>
      <c r="V30" s="102" t="n">
        <f aca="false">SUM(A30/12/100*'[2]Enron Rates'!$B$28)</f>
        <v>8.66666666666667</v>
      </c>
      <c r="W30" s="102" t="n">
        <f aca="false">SUM(A30/12/100*'[2]Enron Rates'!$B$29)</f>
        <v>17.6666666666667</v>
      </c>
      <c r="X30" s="89" t="n">
        <f aca="false">SUM(A30/12/100*'[2]Enron Rates'!$B$30)</f>
        <v>23.6666666666667</v>
      </c>
      <c r="Y30" s="80"/>
      <c r="Z30" s="80"/>
      <c r="AA30" s="90" t="n">
        <v>-365.33</v>
      </c>
      <c r="AB30" s="91" t="n">
        <f aca="false">SUM((AA30+E30+I30+K30+M30+P30)+W30)</f>
        <v>47.5066666666667</v>
      </c>
      <c r="AC30" s="91" t="n">
        <f aca="false">SUM((AA30+E30+I30+K30+N30+P30)+Q30+R30+X30)</f>
        <v>55.8066666666667</v>
      </c>
      <c r="AD30" s="91" t="n">
        <f aca="false">SUM(AC30*12)</f>
        <v>669.68</v>
      </c>
      <c r="AE30" s="175" t="n">
        <f aca="false">SUM(AC30/(A30/12))</f>
        <v>0.016742</v>
      </c>
    </row>
    <row r="31" customFormat="false" ht="14.25" hidden="false" customHeight="false" outlineLevel="0" collapsed="false">
      <c r="A31" s="12" t="n">
        <v>60000</v>
      </c>
      <c r="B31" s="24" t="s">
        <v>74</v>
      </c>
      <c r="C31" s="76"/>
      <c r="D31" s="85" t="n">
        <v>322.16</v>
      </c>
      <c r="E31" s="98" t="n">
        <v>330.44</v>
      </c>
      <c r="F31" s="98" t="n">
        <v>302.27</v>
      </c>
      <c r="G31" s="79" t="n">
        <v>180.7</v>
      </c>
      <c r="H31" s="80"/>
      <c r="I31" s="129" t="n">
        <v>47.34</v>
      </c>
      <c r="J31" s="80"/>
      <c r="K31" s="100" t="n">
        <v>14.03</v>
      </c>
      <c r="L31" s="80"/>
      <c r="M31" s="94" t="n">
        <f aca="false">SUM(A31/$M$4*'[2]Enron Rates'!$B$16)</f>
        <v>0.84</v>
      </c>
      <c r="N31" s="101" t="n">
        <f aca="false">SUM(A31/$M$4*'[2]Enron Rates'!$B$17)</f>
        <v>1.56</v>
      </c>
      <c r="O31" s="80"/>
      <c r="P31" s="85" t="n">
        <f aca="false">SUM(A31/1000*$P$4)</f>
        <v>4.2</v>
      </c>
      <c r="Q31" s="86" t="n">
        <f aca="false">SUM(P31*0.5)</f>
        <v>2.1</v>
      </c>
      <c r="R31" s="79" t="n">
        <v>0.42</v>
      </c>
      <c r="S31" s="80"/>
      <c r="T31" s="80"/>
      <c r="U31" s="87" t="n">
        <f aca="false">SUM(A31/12/100*'[2]Enron Rates'!$B$27)</f>
        <v>7.5</v>
      </c>
      <c r="V31" s="102" t="n">
        <f aca="false">SUM(A31/12/100*'[2]Enron Rates'!$B$28)</f>
        <v>13</v>
      </c>
      <c r="W31" s="102" t="n">
        <f aca="false">SUM(A31/12/100*'[2]Enron Rates'!$B$29)</f>
        <v>26.5</v>
      </c>
      <c r="X31" s="89" t="n">
        <f aca="false">SUM(A31/12/100*'[2]Enron Rates'!$B$30)</f>
        <v>35.5</v>
      </c>
      <c r="Y31" s="80"/>
      <c r="Z31" s="80"/>
      <c r="AA31" s="90" t="n">
        <v>-365.33</v>
      </c>
      <c r="AB31" s="91" t="n">
        <f aca="false">SUM((AA31+E31+I31+K31+M31+P31)+W31)</f>
        <v>58.02</v>
      </c>
      <c r="AC31" s="91" t="n">
        <f aca="false">SUM((AA31+E31+I31+K31+N31+P31)+Q31+R31+X31)</f>
        <v>70.26</v>
      </c>
      <c r="AD31" s="91" t="n">
        <f aca="false">SUM(AC31*12)</f>
        <v>843.12</v>
      </c>
      <c r="AE31" s="175" t="n">
        <f aca="false">SUM(AC31/(A31/12))</f>
        <v>0.014052</v>
      </c>
    </row>
    <row r="32" customFormat="false" ht="14.25" hidden="false" customHeight="false" outlineLevel="0" collapsed="false">
      <c r="A32" s="12" t="n">
        <v>80000</v>
      </c>
      <c r="B32" s="24" t="s">
        <v>75</v>
      </c>
      <c r="C32" s="76"/>
      <c r="D32" s="85" t="n">
        <v>322.16</v>
      </c>
      <c r="E32" s="98" t="n">
        <v>330.44</v>
      </c>
      <c r="F32" s="98" t="n">
        <v>302.27</v>
      </c>
      <c r="G32" s="79" t="n">
        <v>180.7</v>
      </c>
      <c r="H32" s="80"/>
      <c r="I32" s="129" t="n">
        <v>47.34</v>
      </c>
      <c r="J32" s="80"/>
      <c r="K32" s="100" t="n">
        <v>14.03</v>
      </c>
      <c r="L32" s="80"/>
      <c r="M32" s="94" t="n">
        <f aca="false">SUM(A32/$M$4*'[2]Enron Rates'!$B$16)</f>
        <v>1.12</v>
      </c>
      <c r="N32" s="101" t="n">
        <f aca="false">SUM(A32/$M$4*'[2]Enron Rates'!$B$17)</f>
        <v>2.08</v>
      </c>
      <c r="O32" s="80"/>
      <c r="P32" s="85" t="n">
        <f aca="false">SUM(A32/1000*$P$4)</f>
        <v>5.6</v>
      </c>
      <c r="Q32" s="86" t="n">
        <f aca="false">SUM(P32*0.5)</f>
        <v>2.8</v>
      </c>
      <c r="R32" s="79" t="n">
        <v>0.42</v>
      </c>
      <c r="S32" s="80"/>
      <c r="T32" s="80"/>
      <c r="U32" s="87" t="n">
        <f aca="false">SUM(A32/12/100*'[2]Enron Rates'!$B$27)</f>
        <v>10</v>
      </c>
      <c r="V32" s="102" t="n">
        <f aca="false">SUM(A32/12/100*'[2]Enron Rates'!$B$28)</f>
        <v>17.3333333333333</v>
      </c>
      <c r="W32" s="102" t="n">
        <f aca="false">SUM(A32/12/100*'[2]Enron Rates'!$B$29)</f>
        <v>35.3333333333333</v>
      </c>
      <c r="X32" s="89" t="n">
        <f aca="false">SUM(A32/12/100*'[2]Enron Rates'!$B$30)</f>
        <v>47.3333333333333</v>
      </c>
      <c r="Y32" s="80"/>
      <c r="Z32" s="80"/>
      <c r="AA32" s="90" t="n">
        <v>-365.33</v>
      </c>
      <c r="AB32" s="91" t="n">
        <f aca="false">SUM((AA32+E32+I32+K32+M32+P32)+W32)</f>
        <v>68.5333333333334</v>
      </c>
      <c r="AC32" s="91" t="n">
        <f aca="false">SUM((AA32+E32+I32+K32+N32+P32)+Q32+R32+X32)</f>
        <v>84.7133333333334</v>
      </c>
      <c r="AD32" s="91" t="n">
        <f aca="false">SUM(AC32*12)</f>
        <v>1016.56</v>
      </c>
      <c r="AE32" s="175" t="n">
        <f aca="false">SUM(AC32/(A32/12))</f>
        <v>0.012707</v>
      </c>
    </row>
    <row r="33" customFormat="false" ht="14.25" hidden="false" customHeight="false" outlineLevel="0" collapsed="false">
      <c r="A33" s="12" t="n">
        <v>100000</v>
      </c>
      <c r="B33" s="24" t="s">
        <v>76</v>
      </c>
      <c r="C33" s="76"/>
      <c r="D33" s="85" t="n">
        <v>322.16</v>
      </c>
      <c r="E33" s="98" t="n">
        <v>330.44</v>
      </c>
      <c r="F33" s="98" t="n">
        <v>302.27</v>
      </c>
      <c r="G33" s="79" t="n">
        <v>180.7</v>
      </c>
      <c r="H33" s="80"/>
      <c r="I33" s="129" t="n">
        <v>47.34</v>
      </c>
      <c r="J33" s="80"/>
      <c r="K33" s="100" t="n">
        <v>14.03</v>
      </c>
      <c r="L33" s="80"/>
      <c r="M33" s="94" t="n">
        <f aca="false">SUM(A33/$M$4*'[2]Enron Rates'!$B$16)</f>
        <v>1.4</v>
      </c>
      <c r="N33" s="101" t="n">
        <f aca="false">SUM(A33/$M$4*'[2]Enron Rates'!$B$17)</f>
        <v>2.6</v>
      </c>
      <c r="O33" s="80"/>
      <c r="P33" s="85" t="n">
        <f aca="false">SUM(A33/1000*$P$4)</f>
        <v>7</v>
      </c>
      <c r="Q33" s="86" t="n">
        <f aca="false">SUM(P33*0.5)</f>
        <v>3.5</v>
      </c>
      <c r="R33" s="79" t="n">
        <v>0.42</v>
      </c>
      <c r="S33" s="80"/>
      <c r="T33" s="80"/>
      <c r="U33" s="87" t="n">
        <f aca="false">SUM(A33/12/100*'[2]Enron Rates'!$B$27)</f>
        <v>12.5</v>
      </c>
      <c r="V33" s="102" t="n">
        <f aca="false">SUM(A33/12/100*'[2]Enron Rates'!$B$28)</f>
        <v>21.6666666666667</v>
      </c>
      <c r="W33" s="102" t="n">
        <f aca="false">SUM(A33/12/100*'[2]Enron Rates'!$B$29)</f>
        <v>44.1666666666667</v>
      </c>
      <c r="X33" s="89" t="n">
        <f aca="false">SUM(A33/12/100*'[2]Enron Rates'!$B$30)</f>
        <v>59.1666666666667</v>
      </c>
      <c r="Y33" s="80"/>
      <c r="Z33" s="80"/>
      <c r="AA33" s="90" t="n">
        <v>-365.33</v>
      </c>
      <c r="AB33" s="91" t="n">
        <f aca="false">SUM((AA33+E33+I33+K33+M33+P33)+W33)</f>
        <v>79.0466666666667</v>
      </c>
      <c r="AC33" s="91" t="n">
        <f aca="false">SUM((AA33+E33+I33+K33+N33+P33)+Q33+R33+X33)</f>
        <v>99.1666666666667</v>
      </c>
      <c r="AD33" s="91" t="n">
        <f aca="false">SUM(AC33*12)</f>
        <v>1190</v>
      </c>
      <c r="AE33" s="175" t="n">
        <f aca="false">SUM(AC33/(A33/12))</f>
        <v>0.0119</v>
      </c>
    </row>
    <row r="34" customFormat="false" ht="14.25" hidden="false" customHeight="false" outlineLevel="0" collapsed="false">
      <c r="A34" s="12" t="n">
        <v>150000</v>
      </c>
      <c r="B34" s="24" t="s">
        <v>77</v>
      </c>
      <c r="C34" s="76"/>
      <c r="D34" s="85" t="n">
        <v>322.16</v>
      </c>
      <c r="E34" s="98" t="n">
        <v>330.44</v>
      </c>
      <c r="F34" s="98" t="n">
        <v>302.27</v>
      </c>
      <c r="G34" s="79" t="n">
        <v>180.7</v>
      </c>
      <c r="H34" s="80"/>
      <c r="I34" s="129" t="n">
        <v>47.34</v>
      </c>
      <c r="J34" s="80"/>
      <c r="K34" s="100" t="n">
        <v>14.03</v>
      </c>
      <c r="L34" s="80"/>
      <c r="M34" s="94" t="n">
        <f aca="false">SUM(A34/$M$4*'[2]Enron Rates'!$B$16)</f>
        <v>2.1</v>
      </c>
      <c r="N34" s="101" t="n">
        <f aca="false">SUM(A34/$M$4*'[2]Enron Rates'!$B$17)</f>
        <v>3.9</v>
      </c>
      <c r="O34" s="80"/>
      <c r="P34" s="85" t="n">
        <f aca="false">SUM(A34/1000*$P$4)</f>
        <v>10.5</v>
      </c>
      <c r="Q34" s="86" t="n">
        <f aca="false">SUM(P34*0.5)</f>
        <v>5.25</v>
      </c>
      <c r="R34" s="79" t="n">
        <v>0.42</v>
      </c>
      <c r="S34" s="80"/>
      <c r="T34" s="80"/>
      <c r="U34" s="87" t="n">
        <f aca="false">SUM(A34/12/100*'[2]Enron Rates'!$B$27)</f>
        <v>18.75</v>
      </c>
      <c r="V34" s="102" t="n">
        <f aca="false">SUM(A34/12/100*'[2]Enron Rates'!$B$28)</f>
        <v>32.5</v>
      </c>
      <c r="W34" s="102" t="n">
        <f aca="false">SUM(A34/12/100*'[2]Enron Rates'!$B$29)</f>
        <v>66.25</v>
      </c>
      <c r="X34" s="89" t="n">
        <f aca="false">SUM(A34/12/100*'[2]Enron Rates'!$B$30)</f>
        <v>88.75</v>
      </c>
      <c r="Y34" s="80"/>
      <c r="Z34" s="80"/>
      <c r="AA34" s="90" t="n">
        <v>-365.33</v>
      </c>
      <c r="AB34" s="91" t="n">
        <f aca="false">SUM((AA34+E34+I34+K34+M34+P34)+W34)</f>
        <v>105.33</v>
      </c>
      <c r="AC34" s="91" t="n">
        <f aca="false">SUM((AA34+E34+I34+K34+N34+P34)+Q34+R34+X34)</f>
        <v>135.3</v>
      </c>
      <c r="AD34" s="91" t="n">
        <f aca="false">SUM(AC34*12)</f>
        <v>1623.6</v>
      </c>
      <c r="AE34" s="175" t="n">
        <f aca="false">SUM(AC34/(A34/12))</f>
        <v>0.010824</v>
      </c>
    </row>
    <row r="35" customFormat="false" ht="14.25" hidden="false" customHeight="false" outlineLevel="0" collapsed="false">
      <c r="A35" s="12" t="n">
        <v>200000</v>
      </c>
      <c r="B35" s="24" t="s">
        <v>78</v>
      </c>
      <c r="C35" s="76"/>
      <c r="D35" s="85" t="n">
        <v>322.16</v>
      </c>
      <c r="E35" s="98" t="n">
        <v>330.44</v>
      </c>
      <c r="F35" s="98" t="n">
        <v>302.27</v>
      </c>
      <c r="G35" s="79" t="n">
        <v>180.7</v>
      </c>
      <c r="H35" s="80"/>
      <c r="I35" s="129" t="n">
        <v>47.34</v>
      </c>
      <c r="J35" s="80"/>
      <c r="K35" s="100" t="n">
        <v>14.03</v>
      </c>
      <c r="L35" s="80"/>
      <c r="M35" s="94" t="n">
        <f aca="false">SUM(A35/$M$4*'[2]Enron Rates'!$B$16)</f>
        <v>2.8</v>
      </c>
      <c r="N35" s="101" t="n">
        <f aca="false">SUM(A35/$M$4*'[2]Enron Rates'!$B$17)</f>
        <v>5.2</v>
      </c>
      <c r="O35" s="80"/>
      <c r="P35" s="85" t="n">
        <f aca="false">SUM(A35/1000*$P$4)</f>
        <v>14</v>
      </c>
      <c r="Q35" s="86" t="n">
        <f aca="false">SUM(P35*0.5)</f>
        <v>7</v>
      </c>
      <c r="R35" s="79" t="n">
        <v>0.42</v>
      </c>
      <c r="S35" s="80"/>
      <c r="T35" s="80"/>
      <c r="U35" s="87" t="n">
        <f aca="false">SUM(A35/12/100*'[2]Enron Rates'!$B$27)</f>
        <v>25</v>
      </c>
      <c r="V35" s="102" t="n">
        <f aca="false">SUM(A35/12/100*'[2]Enron Rates'!$B$28)</f>
        <v>43.3333333333333</v>
      </c>
      <c r="W35" s="102" t="n">
        <f aca="false">SUM(A35/12/100*'[2]Enron Rates'!$B$29)</f>
        <v>88.3333333333333</v>
      </c>
      <c r="X35" s="89" t="n">
        <f aca="false">SUM(A35/12/100*'[2]Enron Rates'!$B$30)</f>
        <v>118.333333333333</v>
      </c>
      <c r="Y35" s="80"/>
      <c r="Z35" s="80"/>
      <c r="AA35" s="90" t="n">
        <v>-365.33</v>
      </c>
      <c r="AB35" s="91" t="n">
        <f aca="false">SUM((AA35+E35+I35+K35+M35+P35)+W35)</f>
        <v>131.613333333333</v>
      </c>
      <c r="AC35" s="91" t="n">
        <f aca="false">SUM((AA35+E35+I35+K35+N35+P35)+Q35+R35+X35)</f>
        <v>171.433333333333</v>
      </c>
      <c r="AD35" s="91" t="n">
        <f aca="false">SUM(AC35*12)</f>
        <v>2057.2</v>
      </c>
      <c r="AE35" s="175" t="n">
        <f aca="false">SUM(AC35/(A35/12))</f>
        <v>0.010286</v>
      </c>
    </row>
    <row r="36" customFormat="false" ht="14.25" hidden="false" customHeight="false" outlineLevel="0" collapsed="false">
      <c r="A36" s="12" t="n">
        <v>300000</v>
      </c>
      <c r="B36" s="24" t="s">
        <v>79</v>
      </c>
      <c r="C36" s="76"/>
      <c r="D36" s="85" t="n">
        <v>322.16</v>
      </c>
      <c r="E36" s="98" t="n">
        <v>330.44</v>
      </c>
      <c r="F36" s="98" t="n">
        <v>302.27</v>
      </c>
      <c r="G36" s="79" t="n">
        <v>180.7</v>
      </c>
      <c r="H36" s="80"/>
      <c r="I36" s="129" t="n">
        <v>47.34</v>
      </c>
      <c r="J36" s="80"/>
      <c r="K36" s="100" t="n">
        <v>14.03</v>
      </c>
      <c r="L36" s="80"/>
      <c r="M36" s="94" t="n">
        <f aca="false">SUM(A36/$M$4*'[2]Enron Rates'!$B$16)</f>
        <v>4.2</v>
      </c>
      <c r="N36" s="101" t="n">
        <f aca="false">SUM(A36/$M$4*'[2]Enron Rates'!$B$17)</f>
        <v>7.8</v>
      </c>
      <c r="O36" s="80"/>
      <c r="P36" s="85" t="n">
        <f aca="false">SUM(A36/1000*$P$4)</f>
        <v>21</v>
      </c>
      <c r="Q36" s="86" t="n">
        <f aca="false">SUM(P36*0.5)</f>
        <v>10.5</v>
      </c>
      <c r="R36" s="79" t="n">
        <v>0.42</v>
      </c>
      <c r="S36" s="80"/>
      <c r="T36" s="80"/>
      <c r="U36" s="87" t="n">
        <f aca="false">SUM(A36/12/100*'[2]Enron Rates'!$B$27)</f>
        <v>37.5</v>
      </c>
      <c r="V36" s="102" t="n">
        <f aca="false">SUM(A36/12/100*'[2]Enron Rates'!$B$28)</f>
        <v>65</v>
      </c>
      <c r="W36" s="102" t="n">
        <f aca="false">SUM(A36/12/100*'[2]Enron Rates'!$B$29)</f>
        <v>132.5</v>
      </c>
      <c r="X36" s="89" t="n">
        <f aca="false">SUM(A36/12/100*'[2]Enron Rates'!$B$30)</f>
        <v>177.5</v>
      </c>
      <c r="Y36" s="80"/>
      <c r="Z36" s="80"/>
      <c r="AA36" s="90" t="n">
        <v>-365.33</v>
      </c>
      <c r="AB36" s="91" t="n">
        <f aca="false">SUM((AA36+E36+I36+K36+M36+P36)+W36)</f>
        <v>184.18</v>
      </c>
      <c r="AC36" s="91" t="n">
        <f aca="false">SUM((AA36+E36+I36+K36+N36+P36)+Q36+R36+X36)</f>
        <v>243.7</v>
      </c>
      <c r="AD36" s="91" t="n">
        <f aca="false">SUM(AC36*12)</f>
        <v>2924.4</v>
      </c>
      <c r="AE36" s="175" t="n">
        <f aca="false">SUM(AC36/(A36/12))</f>
        <v>0.009748</v>
      </c>
    </row>
    <row r="37" customFormat="false" ht="14.25" hidden="false" customHeight="false" outlineLevel="0" collapsed="false">
      <c r="A37" s="12" t="n">
        <v>500000</v>
      </c>
      <c r="B37" s="24" t="s">
        <v>80</v>
      </c>
      <c r="C37" s="76"/>
      <c r="D37" s="105" t="n">
        <v>322.16</v>
      </c>
      <c r="E37" s="106" t="n">
        <v>330.44</v>
      </c>
      <c r="F37" s="106" t="n">
        <v>302.27</v>
      </c>
      <c r="G37" s="107" t="n">
        <v>180.7</v>
      </c>
      <c r="H37" s="80"/>
      <c r="I37" s="129" t="n">
        <v>47.34</v>
      </c>
      <c r="J37" s="80"/>
      <c r="K37" s="108" t="n">
        <v>14.03</v>
      </c>
      <c r="L37" s="80"/>
      <c r="M37" s="131" t="n">
        <f aca="false">SUM(A37/$M$4*'[2]Enron Rates'!$B$16)</f>
        <v>7</v>
      </c>
      <c r="N37" s="132" t="n">
        <f aca="false">SUM(A37/$M$4*'[2]Enron Rates'!$B$17)</f>
        <v>13</v>
      </c>
      <c r="O37" s="80"/>
      <c r="P37" s="85" t="n">
        <f aca="false">SUM(A37/1000*$P$4)</f>
        <v>35</v>
      </c>
      <c r="Q37" s="86" t="n">
        <f aca="false">SUM(P37*0.5)</f>
        <v>17.5</v>
      </c>
      <c r="R37" s="79" t="n">
        <v>0.42</v>
      </c>
      <c r="S37" s="80"/>
      <c r="T37" s="80"/>
      <c r="U37" s="87" t="n">
        <f aca="false">SUM(A37/12/100*'[2]Enron Rates'!$B$27)</f>
        <v>62.5</v>
      </c>
      <c r="V37" s="102" t="n">
        <f aca="false">SUM(A37/12/100*'[2]Enron Rates'!$B$28)</f>
        <v>108.333333333333</v>
      </c>
      <c r="W37" s="102" t="n">
        <f aca="false">SUM(A37/12/100*'[2]Enron Rates'!$B$29)</f>
        <v>220.833333333333</v>
      </c>
      <c r="X37" s="89" t="n">
        <f aca="false">SUM(A37/12/100*'[2]Enron Rates'!$B$30)</f>
        <v>295.833333333333</v>
      </c>
      <c r="Y37" s="80"/>
      <c r="Z37" s="80"/>
      <c r="AA37" s="109" t="n">
        <v>-365.33</v>
      </c>
      <c r="AB37" s="110" t="n">
        <f aca="false">SUM((AA37+E37+I37+K37+M37+P37)+W37)</f>
        <v>289.313333333333</v>
      </c>
      <c r="AC37" s="110" t="n">
        <f aca="false">SUM((AA37+E37+I37+K37+N37+P37)+Q37+R37+X37)</f>
        <v>388.233333333333</v>
      </c>
      <c r="AD37" s="110" t="n">
        <f aca="false">SUM(AC37*12)</f>
        <v>4658.8</v>
      </c>
      <c r="AE37" s="176" t="n">
        <f aca="false">SUM(AC37/(A37/12))</f>
        <v>0.0093176</v>
      </c>
    </row>
    <row r="38" customFormat="false" ht="14.25" hidden="false" customHeight="false" outlineLevel="0" collapsed="false">
      <c r="B38" s="45" t="s">
        <v>59</v>
      </c>
      <c r="C38" s="114"/>
      <c r="D38" s="115" t="s">
        <v>86</v>
      </c>
      <c r="E38" s="115"/>
      <c r="F38" s="115"/>
      <c r="G38" s="115"/>
      <c r="H38" s="116"/>
      <c r="I38" s="117" t="s">
        <v>59</v>
      </c>
      <c r="J38" s="48"/>
      <c r="K38" s="118" t="s">
        <v>87</v>
      </c>
      <c r="L38" s="116"/>
      <c r="M38" s="119" t="s">
        <v>57</v>
      </c>
      <c r="N38" s="120" t="s">
        <v>59</v>
      </c>
      <c r="O38" s="116"/>
      <c r="P38" s="121" t="s">
        <v>60</v>
      </c>
      <c r="Q38" s="122" t="s">
        <v>61</v>
      </c>
      <c r="R38" s="123" t="s">
        <v>62</v>
      </c>
      <c r="S38" s="48"/>
      <c r="T38" s="116"/>
      <c r="U38" s="55" t="s">
        <v>63</v>
      </c>
      <c r="V38" s="55" t="s">
        <v>64</v>
      </c>
      <c r="W38" s="55" t="s">
        <v>65</v>
      </c>
      <c r="X38" s="55" t="s">
        <v>66</v>
      </c>
      <c r="Y38" s="116"/>
      <c r="Z38" s="116"/>
      <c r="AA38" s="56"/>
      <c r="AB38" s="56"/>
      <c r="AC38" s="56"/>
      <c r="AD38" s="56"/>
      <c r="AE38" s="56"/>
    </row>
    <row r="39" customFormat="false" ht="14.25" hidden="false" customHeight="false" outlineLevel="0" collapsed="false">
      <c r="A39" s="12" t="n">
        <v>24000</v>
      </c>
      <c r="B39" s="24" t="s">
        <v>71</v>
      </c>
      <c r="C39" s="76"/>
      <c r="D39" s="77" t="n">
        <v>486.43</v>
      </c>
      <c r="E39" s="78" t="n">
        <v>494.71</v>
      </c>
      <c r="F39" s="78" t="n">
        <v>453.4</v>
      </c>
      <c r="G39" s="79" t="n">
        <v>271.05</v>
      </c>
      <c r="H39" s="80"/>
      <c r="I39" s="129" t="n">
        <v>76.07</v>
      </c>
      <c r="J39" s="80"/>
      <c r="K39" s="130" t="n">
        <v>22.62</v>
      </c>
      <c r="L39" s="80"/>
      <c r="M39" s="83" t="n">
        <f aca="false">SUM(A39/$M$4*'[2]Enron Rates'!$B$16)</f>
        <v>0.336</v>
      </c>
      <c r="N39" s="84" t="n">
        <f aca="false">SUM(A39/$M$4*'[2]Enron Rates'!$B$17)</f>
        <v>0.624</v>
      </c>
      <c r="O39" s="80"/>
      <c r="P39" s="85" t="n">
        <f aca="false">SUM(A39/1000*$P$4)</f>
        <v>1.68</v>
      </c>
      <c r="Q39" s="86" t="n">
        <f aca="false">SUM(P39*0.5)</f>
        <v>0.84</v>
      </c>
      <c r="R39" s="79" t="n">
        <v>0.42</v>
      </c>
      <c r="S39" s="80"/>
      <c r="T39" s="80"/>
      <c r="U39" s="87" t="n">
        <f aca="false">SUM(A39/12/100*'[2]Enron Rates'!$B$27)</f>
        <v>3</v>
      </c>
      <c r="V39" s="102" t="n">
        <f aca="false">SUM(A39/12/100*'[2]Enron Rates'!$B$28)</f>
        <v>5.2</v>
      </c>
      <c r="W39" s="102" t="n">
        <f aca="false">SUM(A39/12/100*'[2]Enron Rates'!$B$29)</f>
        <v>10.6</v>
      </c>
      <c r="X39" s="89" t="n">
        <f aca="false">SUM(A39/12/100*'[2]Enron Rates'!$B$30)</f>
        <v>14.2</v>
      </c>
      <c r="Y39" s="80"/>
      <c r="Z39" s="80"/>
      <c r="AA39" s="90" t="n">
        <v>-440.66</v>
      </c>
      <c r="AB39" s="91" t="n">
        <f aca="false">SUM((AA39+E39+I39+K39+M39+P39)+W39)</f>
        <v>165.356</v>
      </c>
      <c r="AC39" s="91" t="n">
        <f aca="false">SUM((AA39+E39+I39+K39+N39+P39)+Q39+R39+X39)</f>
        <v>170.504</v>
      </c>
      <c r="AD39" s="91" t="n">
        <f aca="false">SUM(AC39*12)</f>
        <v>2046.048</v>
      </c>
      <c r="AE39" s="175" t="n">
        <f aca="false">SUM(AC39/(A39/12))</f>
        <v>0.085252</v>
      </c>
    </row>
    <row r="40" customFormat="false" ht="14.25" hidden="false" customHeight="false" outlineLevel="0" collapsed="false">
      <c r="A40" s="12" t="n">
        <v>25000</v>
      </c>
      <c r="B40" s="24" t="s">
        <v>72</v>
      </c>
      <c r="C40" s="76"/>
      <c r="D40" s="85" t="n">
        <v>486.43</v>
      </c>
      <c r="E40" s="98" t="n">
        <v>494.71</v>
      </c>
      <c r="F40" s="98" t="n">
        <v>453.4</v>
      </c>
      <c r="G40" s="79" t="n">
        <v>271.05</v>
      </c>
      <c r="H40" s="80"/>
      <c r="I40" s="129" t="n">
        <v>76.07</v>
      </c>
      <c r="J40" s="80"/>
      <c r="K40" s="100" t="n">
        <v>22.62</v>
      </c>
      <c r="L40" s="80"/>
      <c r="M40" s="94" t="n">
        <f aca="false">SUM(A40/$M$4*'[2]Enron Rates'!$B$16)</f>
        <v>0.35</v>
      </c>
      <c r="N40" s="101" t="n">
        <f aca="false">SUM(A40/$M$4*'[2]Enron Rates'!$B$17)</f>
        <v>0.65</v>
      </c>
      <c r="O40" s="80"/>
      <c r="P40" s="85" t="n">
        <f aca="false">SUM(A40/1000*$P$4)</f>
        <v>1.75</v>
      </c>
      <c r="Q40" s="86" t="n">
        <f aca="false">SUM(P40*0.5)</f>
        <v>0.875</v>
      </c>
      <c r="R40" s="79" t="n">
        <v>0.42</v>
      </c>
      <c r="S40" s="80"/>
      <c r="T40" s="80"/>
      <c r="U40" s="87" t="n">
        <f aca="false">SUM(A40/12/100*'[2]Enron Rates'!$B$27)</f>
        <v>3.125</v>
      </c>
      <c r="V40" s="102" t="n">
        <f aca="false">SUM(A40/12/100*'[2]Enron Rates'!$B$28)</f>
        <v>5.41666666666667</v>
      </c>
      <c r="W40" s="102" t="n">
        <f aca="false">SUM(A40/12/100*'[2]Enron Rates'!$B$29)</f>
        <v>11.0416666666667</v>
      </c>
      <c r="X40" s="89" t="n">
        <f aca="false">SUM(A40/12/100*'[2]Enron Rates'!$B$30)</f>
        <v>14.7916666666667</v>
      </c>
      <c r="Y40" s="80"/>
      <c r="Z40" s="80"/>
      <c r="AA40" s="90" t="n">
        <v>-440.66</v>
      </c>
      <c r="AB40" s="91" t="n">
        <f aca="false">SUM((AA40+E40+I40+K40+M40+P40)+W40)</f>
        <v>165.881666666667</v>
      </c>
      <c r="AC40" s="91" t="n">
        <f aca="false">SUM((AA40+E40+I40+K40+N40+P40)+Q40+R40+X40)</f>
        <v>171.226666666667</v>
      </c>
      <c r="AD40" s="91" t="n">
        <f aca="false">SUM(AC40*12)</f>
        <v>2054.72</v>
      </c>
      <c r="AE40" s="175" t="n">
        <f aca="false">SUM(AC40/(A40/12))</f>
        <v>0.0821888</v>
      </c>
    </row>
    <row r="41" customFormat="false" ht="14.25" hidden="false" customHeight="false" outlineLevel="0" collapsed="false">
      <c r="A41" s="12" t="n">
        <v>40000</v>
      </c>
      <c r="B41" s="24" t="s">
        <v>73</v>
      </c>
      <c r="C41" s="76"/>
      <c r="D41" s="85" t="n">
        <v>486.43</v>
      </c>
      <c r="E41" s="98" t="n">
        <v>494.71</v>
      </c>
      <c r="F41" s="98" t="n">
        <v>453.4</v>
      </c>
      <c r="G41" s="79" t="n">
        <v>271.05</v>
      </c>
      <c r="H41" s="80"/>
      <c r="I41" s="129" t="n">
        <v>76.07</v>
      </c>
      <c r="J41" s="80"/>
      <c r="K41" s="100" t="n">
        <v>22.62</v>
      </c>
      <c r="L41" s="80"/>
      <c r="M41" s="94" t="n">
        <f aca="false">SUM(A41/$M$4*'[2]Enron Rates'!$B$16)</f>
        <v>0.56</v>
      </c>
      <c r="N41" s="101" t="n">
        <f aca="false">SUM(A41/$M$4*'[2]Enron Rates'!$B$17)</f>
        <v>1.04</v>
      </c>
      <c r="O41" s="80"/>
      <c r="P41" s="85" t="n">
        <f aca="false">SUM(A41/1000*$P$4)</f>
        <v>2.8</v>
      </c>
      <c r="Q41" s="86" t="n">
        <f aca="false">SUM(P41*0.5)</f>
        <v>1.4</v>
      </c>
      <c r="R41" s="79" t="n">
        <v>0.42</v>
      </c>
      <c r="S41" s="80"/>
      <c r="T41" s="80"/>
      <c r="U41" s="87" t="n">
        <f aca="false">SUM(A41/12/100*'[2]Enron Rates'!$B$27)</f>
        <v>5</v>
      </c>
      <c r="V41" s="102" t="n">
        <f aca="false">SUM(A41/12/100*'[2]Enron Rates'!$B$28)</f>
        <v>8.66666666666667</v>
      </c>
      <c r="W41" s="102" t="n">
        <f aca="false">SUM(A41/12/100*'[2]Enron Rates'!$B$29)</f>
        <v>17.6666666666667</v>
      </c>
      <c r="X41" s="89" t="n">
        <f aca="false">SUM(A41/12/100*'[2]Enron Rates'!$B$30)</f>
        <v>23.6666666666667</v>
      </c>
      <c r="Y41" s="80"/>
      <c r="Z41" s="80"/>
      <c r="AA41" s="90" t="n">
        <v>-440.66</v>
      </c>
      <c r="AB41" s="91" t="n">
        <f aca="false">SUM((AA41+E41+I41+K41+M41+P41)+W41)</f>
        <v>173.766666666667</v>
      </c>
      <c r="AC41" s="91" t="n">
        <f aca="false">SUM((AA41+E41+I41+K41+N41+P41)+Q41+R41+X41)</f>
        <v>182.066666666667</v>
      </c>
      <c r="AD41" s="91" t="n">
        <f aca="false">SUM(AC41*12)</f>
        <v>2184.8</v>
      </c>
      <c r="AE41" s="175" t="n">
        <f aca="false">SUM(AC41/(A41/12))</f>
        <v>0.05462</v>
      </c>
    </row>
    <row r="42" customFormat="false" ht="14.25" hidden="false" customHeight="false" outlineLevel="0" collapsed="false">
      <c r="A42" s="12" t="n">
        <v>60000</v>
      </c>
      <c r="B42" s="24" t="s">
        <v>74</v>
      </c>
      <c r="C42" s="76"/>
      <c r="D42" s="85" t="n">
        <v>486.43</v>
      </c>
      <c r="E42" s="98" t="n">
        <v>494.71</v>
      </c>
      <c r="F42" s="98" t="n">
        <v>453.4</v>
      </c>
      <c r="G42" s="79" t="n">
        <v>271.05</v>
      </c>
      <c r="H42" s="80"/>
      <c r="I42" s="129" t="n">
        <v>76.07</v>
      </c>
      <c r="J42" s="80"/>
      <c r="K42" s="100" t="n">
        <v>22.62</v>
      </c>
      <c r="L42" s="80"/>
      <c r="M42" s="94" t="n">
        <f aca="false">SUM(A42/$M$4*'[2]Enron Rates'!$B$16)</f>
        <v>0.84</v>
      </c>
      <c r="N42" s="101" t="n">
        <f aca="false">SUM(A42/$M$4*'[2]Enron Rates'!$B$17)</f>
        <v>1.56</v>
      </c>
      <c r="O42" s="80"/>
      <c r="P42" s="85" t="n">
        <f aca="false">SUM(A42/1000*$P$4)</f>
        <v>4.2</v>
      </c>
      <c r="Q42" s="86" t="n">
        <f aca="false">SUM(P42*0.5)</f>
        <v>2.1</v>
      </c>
      <c r="R42" s="79" t="n">
        <v>0.42</v>
      </c>
      <c r="S42" s="80"/>
      <c r="T42" s="80"/>
      <c r="U42" s="87" t="n">
        <f aca="false">SUM(A42/12/100*'[2]Enron Rates'!$B$27)</f>
        <v>7.5</v>
      </c>
      <c r="V42" s="102" t="n">
        <f aca="false">SUM(A42/12/100*'[2]Enron Rates'!$B$28)</f>
        <v>13</v>
      </c>
      <c r="W42" s="102" t="n">
        <f aca="false">SUM(A42/12/100*'[2]Enron Rates'!$B$29)</f>
        <v>26.5</v>
      </c>
      <c r="X42" s="89" t="n">
        <f aca="false">SUM(A42/12/100*'[2]Enron Rates'!$B$30)</f>
        <v>35.5</v>
      </c>
      <c r="Y42" s="80"/>
      <c r="Z42" s="80"/>
      <c r="AA42" s="90" t="n">
        <v>-440.66</v>
      </c>
      <c r="AB42" s="91" t="n">
        <f aca="false">SUM((AA42+E42+I42+K42+M42+P42)+W42)</f>
        <v>184.28</v>
      </c>
      <c r="AC42" s="91" t="n">
        <f aca="false">SUM((AA42+E42+I42+K42+N42+P42)+Q42+R42+X42)</f>
        <v>196.52</v>
      </c>
      <c r="AD42" s="91" t="n">
        <f aca="false">SUM(AC42*12)</f>
        <v>2358.24</v>
      </c>
      <c r="AE42" s="175" t="n">
        <f aca="false">SUM(AC42/(A42/12))</f>
        <v>0.039304</v>
      </c>
    </row>
    <row r="43" customFormat="false" ht="14.25" hidden="false" customHeight="false" outlineLevel="0" collapsed="false">
      <c r="A43" s="12" t="n">
        <v>80000</v>
      </c>
      <c r="B43" s="24" t="s">
        <v>75</v>
      </c>
      <c r="C43" s="76"/>
      <c r="D43" s="85" t="n">
        <v>486.43</v>
      </c>
      <c r="E43" s="98" t="n">
        <v>494.71</v>
      </c>
      <c r="F43" s="98" t="n">
        <v>453.4</v>
      </c>
      <c r="G43" s="79" t="n">
        <v>271.05</v>
      </c>
      <c r="H43" s="80"/>
      <c r="I43" s="129" t="n">
        <v>76.07</v>
      </c>
      <c r="J43" s="80"/>
      <c r="K43" s="100" t="n">
        <v>22.62</v>
      </c>
      <c r="L43" s="80"/>
      <c r="M43" s="94" t="n">
        <f aca="false">SUM(A43/$M$4*'[2]Enron Rates'!$B$16)</f>
        <v>1.12</v>
      </c>
      <c r="N43" s="101" t="n">
        <f aca="false">SUM(A43/$M$4*'[2]Enron Rates'!$B$17)</f>
        <v>2.08</v>
      </c>
      <c r="O43" s="80"/>
      <c r="P43" s="85" t="n">
        <f aca="false">SUM(A43/1000*$P$4)</f>
        <v>5.6</v>
      </c>
      <c r="Q43" s="86" t="n">
        <f aca="false">SUM(P43*0.5)</f>
        <v>2.8</v>
      </c>
      <c r="R43" s="79" t="n">
        <v>0.42</v>
      </c>
      <c r="S43" s="80"/>
      <c r="T43" s="80"/>
      <c r="U43" s="87" t="n">
        <f aca="false">SUM(A43/12/100*'[2]Enron Rates'!$B$27)</f>
        <v>10</v>
      </c>
      <c r="V43" s="102" t="n">
        <f aca="false">SUM(A43/12/100*'[2]Enron Rates'!$B$28)</f>
        <v>17.3333333333333</v>
      </c>
      <c r="W43" s="102" t="n">
        <f aca="false">SUM(A43/12/100*'[2]Enron Rates'!$B$29)</f>
        <v>35.3333333333333</v>
      </c>
      <c r="X43" s="89" t="n">
        <f aca="false">SUM(A43/12/100*'[2]Enron Rates'!$B$30)</f>
        <v>47.3333333333333</v>
      </c>
      <c r="Y43" s="80"/>
      <c r="Z43" s="80"/>
      <c r="AA43" s="90" t="n">
        <v>-440.66</v>
      </c>
      <c r="AB43" s="91" t="n">
        <f aca="false">SUM((AA43+E43+I43+K43+M43+P43)+W43)</f>
        <v>194.793333333333</v>
      </c>
      <c r="AC43" s="91" t="n">
        <f aca="false">SUM((AA43+E43+I43+K43+N43+P43)+Q43+R43+X43)</f>
        <v>210.973333333333</v>
      </c>
      <c r="AD43" s="91" t="n">
        <f aca="false">SUM(AC43*12)</f>
        <v>2531.68</v>
      </c>
      <c r="AE43" s="175" t="n">
        <f aca="false">SUM(AC43/(A43/12))</f>
        <v>0.031646</v>
      </c>
    </row>
    <row r="44" customFormat="false" ht="14.25" hidden="false" customHeight="false" outlineLevel="0" collapsed="false">
      <c r="A44" s="12" t="n">
        <v>100000</v>
      </c>
      <c r="B44" s="24" t="s">
        <v>76</v>
      </c>
      <c r="C44" s="76"/>
      <c r="D44" s="85" t="n">
        <v>486.43</v>
      </c>
      <c r="E44" s="98" t="n">
        <v>494.71</v>
      </c>
      <c r="F44" s="98" t="n">
        <v>453.4</v>
      </c>
      <c r="G44" s="79" t="n">
        <v>271.05</v>
      </c>
      <c r="H44" s="80"/>
      <c r="I44" s="129" t="n">
        <v>76.07</v>
      </c>
      <c r="J44" s="80"/>
      <c r="K44" s="100" t="n">
        <v>22.62</v>
      </c>
      <c r="L44" s="80"/>
      <c r="M44" s="94" t="n">
        <f aca="false">SUM(A44/$M$4*'[2]Enron Rates'!$B$16)</f>
        <v>1.4</v>
      </c>
      <c r="N44" s="101" t="n">
        <f aca="false">SUM(A44/$M$4*'[2]Enron Rates'!$B$17)</f>
        <v>2.6</v>
      </c>
      <c r="O44" s="80"/>
      <c r="P44" s="85" t="n">
        <f aca="false">SUM(A44/1000*$P$4)</f>
        <v>7</v>
      </c>
      <c r="Q44" s="86" t="n">
        <f aca="false">SUM(P44*0.5)</f>
        <v>3.5</v>
      </c>
      <c r="R44" s="79" t="n">
        <v>0.42</v>
      </c>
      <c r="S44" s="80"/>
      <c r="T44" s="80"/>
      <c r="U44" s="87" t="n">
        <f aca="false">SUM(A44/12/100*'[2]Enron Rates'!$B$27)</f>
        <v>12.5</v>
      </c>
      <c r="V44" s="102" t="n">
        <f aca="false">SUM(A44/12/100*'[2]Enron Rates'!$B$28)</f>
        <v>21.6666666666667</v>
      </c>
      <c r="W44" s="102" t="n">
        <f aca="false">SUM(A44/12/100*'[2]Enron Rates'!$B$29)</f>
        <v>44.1666666666667</v>
      </c>
      <c r="X44" s="89" t="n">
        <f aca="false">SUM(A44/12/100*'[2]Enron Rates'!$B$30)</f>
        <v>59.1666666666667</v>
      </c>
      <c r="Y44" s="80"/>
      <c r="Z44" s="80"/>
      <c r="AA44" s="90" t="n">
        <v>-440.66</v>
      </c>
      <c r="AB44" s="91" t="n">
        <f aca="false">SUM((AA44+E44+I44+K44+M44+P44)+W44)</f>
        <v>205.306666666667</v>
      </c>
      <c r="AC44" s="91" t="n">
        <f aca="false">SUM((AA44+E44+I44+K44+N44+P44)+Q44+R44+X44)</f>
        <v>225.426666666667</v>
      </c>
      <c r="AD44" s="91" t="n">
        <f aca="false">SUM(AC44*12)</f>
        <v>2705.12</v>
      </c>
      <c r="AE44" s="175" t="n">
        <f aca="false">SUM(AC44/(A44/12))</f>
        <v>0.0270512</v>
      </c>
    </row>
    <row r="45" customFormat="false" ht="14.25" hidden="false" customHeight="false" outlineLevel="0" collapsed="false">
      <c r="A45" s="12" t="n">
        <v>150000</v>
      </c>
      <c r="B45" s="24" t="s">
        <v>77</v>
      </c>
      <c r="C45" s="76"/>
      <c r="D45" s="85" t="n">
        <v>486.43</v>
      </c>
      <c r="E45" s="98" t="n">
        <v>494.71</v>
      </c>
      <c r="F45" s="98" t="n">
        <v>453.4</v>
      </c>
      <c r="G45" s="79" t="n">
        <v>271.05</v>
      </c>
      <c r="H45" s="80"/>
      <c r="I45" s="129" t="n">
        <v>76.07</v>
      </c>
      <c r="J45" s="80"/>
      <c r="K45" s="100" t="n">
        <v>22.62</v>
      </c>
      <c r="L45" s="80"/>
      <c r="M45" s="94" t="n">
        <f aca="false">SUM(A45/$M$4*'[2]Enron Rates'!$B$16)</f>
        <v>2.1</v>
      </c>
      <c r="N45" s="101" t="n">
        <f aca="false">SUM(A45/$M$4*'[2]Enron Rates'!$B$17)</f>
        <v>3.9</v>
      </c>
      <c r="O45" s="80"/>
      <c r="P45" s="85" t="n">
        <f aca="false">SUM(A45/1000*$P$4)</f>
        <v>10.5</v>
      </c>
      <c r="Q45" s="86" t="n">
        <f aca="false">SUM(P45*0.5)</f>
        <v>5.25</v>
      </c>
      <c r="R45" s="79" t="n">
        <v>0.42</v>
      </c>
      <c r="S45" s="80"/>
      <c r="T45" s="80"/>
      <c r="U45" s="87" t="n">
        <f aca="false">SUM(A45/12/100*'[2]Enron Rates'!$B$27)</f>
        <v>18.75</v>
      </c>
      <c r="V45" s="102" t="n">
        <f aca="false">SUM(A45/12/100*'[2]Enron Rates'!$B$28)</f>
        <v>32.5</v>
      </c>
      <c r="W45" s="102" t="n">
        <f aca="false">SUM(A45/12/100*'[2]Enron Rates'!$B$29)</f>
        <v>66.25</v>
      </c>
      <c r="X45" s="89" t="n">
        <f aca="false">SUM(A45/12/100*'[2]Enron Rates'!$B$30)</f>
        <v>88.75</v>
      </c>
      <c r="Y45" s="80"/>
      <c r="Z45" s="80"/>
      <c r="AA45" s="90" t="n">
        <v>-440.66</v>
      </c>
      <c r="AB45" s="91" t="n">
        <f aca="false">SUM((AA45+E45+I45+K45+M45+P45)+W45)</f>
        <v>231.59</v>
      </c>
      <c r="AC45" s="91" t="n">
        <f aca="false">SUM((AA45+E45+I45+K45+N45+P45)+Q45+R45+X45)</f>
        <v>261.56</v>
      </c>
      <c r="AD45" s="91" t="n">
        <f aca="false">SUM(AC45*12)</f>
        <v>3138.72</v>
      </c>
      <c r="AE45" s="175" t="n">
        <f aca="false">SUM(AC45/(A45/12))</f>
        <v>0.0209248</v>
      </c>
    </row>
    <row r="46" customFormat="false" ht="14.25" hidden="false" customHeight="false" outlineLevel="0" collapsed="false">
      <c r="A46" s="12" t="n">
        <v>200000</v>
      </c>
      <c r="B46" s="24" t="s">
        <v>78</v>
      </c>
      <c r="C46" s="76"/>
      <c r="D46" s="85" t="n">
        <v>486.43</v>
      </c>
      <c r="E46" s="98" t="n">
        <v>494.71</v>
      </c>
      <c r="F46" s="98" t="n">
        <v>453.4</v>
      </c>
      <c r="G46" s="79" t="n">
        <v>271.05</v>
      </c>
      <c r="H46" s="80"/>
      <c r="I46" s="129" t="n">
        <v>76.07</v>
      </c>
      <c r="J46" s="80"/>
      <c r="K46" s="100" t="n">
        <v>22.62</v>
      </c>
      <c r="L46" s="80"/>
      <c r="M46" s="94" t="n">
        <f aca="false">SUM(A46/$M$4*'[2]Enron Rates'!$B$16)</f>
        <v>2.8</v>
      </c>
      <c r="N46" s="101" t="n">
        <f aca="false">SUM(A46/$M$4*'[2]Enron Rates'!$B$17)</f>
        <v>5.2</v>
      </c>
      <c r="O46" s="80"/>
      <c r="P46" s="85" t="n">
        <f aca="false">SUM(A46/1000*$P$4)</f>
        <v>14</v>
      </c>
      <c r="Q46" s="86" t="n">
        <f aca="false">SUM(P46*0.5)</f>
        <v>7</v>
      </c>
      <c r="R46" s="79" t="n">
        <v>0.42</v>
      </c>
      <c r="S46" s="80"/>
      <c r="T46" s="80"/>
      <c r="U46" s="87" t="n">
        <f aca="false">SUM(A46/12/100*'[2]Enron Rates'!$B$27)</f>
        <v>25</v>
      </c>
      <c r="V46" s="102" t="n">
        <f aca="false">SUM(A46/12/100*'[2]Enron Rates'!$B$28)</f>
        <v>43.3333333333333</v>
      </c>
      <c r="W46" s="102" t="n">
        <f aca="false">SUM(A46/12/100*'[2]Enron Rates'!$B$29)</f>
        <v>88.3333333333333</v>
      </c>
      <c r="X46" s="89" t="n">
        <f aca="false">SUM(A46/12/100*'[2]Enron Rates'!$B$30)</f>
        <v>118.333333333333</v>
      </c>
      <c r="Y46" s="80"/>
      <c r="Z46" s="80"/>
      <c r="AA46" s="90" t="n">
        <v>-440.66</v>
      </c>
      <c r="AB46" s="91" t="n">
        <f aca="false">SUM((AA46+E46+I46+K46+M46+P46)+W46)</f>
        <v>257.873333333333</v>
      </c>
      <c r="AC46" s="91" t="n">
        <f aca="false">SUM((AA46+E46+I46+K46+N46+P46)+Q46+R46+X46)</f>
        <v>297.693333333333</v>
      </c>
      <c r="AD46" s="91" t="n">
        <f aca="false">SUM(AC46*12)</f>
        <v>3572.32</v>
      </c>
      <c r="AE46" s="175" t="n">
        <f aca="false">SUM(AC46/(A46/12))</f>
        <v>0.0178616</v>
      </c>
    </row>
    <row r="47" customFormat="false" ht="14.25" hidden="false" customHeight="false" outlineLevel="0" collapsed="false">
      <c r="A47" s="12" t="n">
        <v>300000</v>
      </c>
      <c r="B47" s="24" t="s">
        <v>79</v>
      </c>
      <c r="C47" s="76"/>
      <c r="D47" s="85" t="n">
        <v>486.43</v>
      </c>
      <c r="E47" s="98" t="n">
        <v>494.71</v>
      </c>
      <c r="F47" s="98" t="n">
        <v>453.4</v>
      </c>
      <c r="G47" s="79" t="n">
        <v>271.05</v>
      </c>
      <c r="H47" s="80"/>
      <c r="I47" s="129" t="n">
        <v>76.07</v>
      </c>
      <c r="J47" s="80"/>
      <c r="K47" s="100" t="n">
        <v>22.62</v>
      </c>
      <c r="L47" s="80"/>
      <c r="M47" s="94" t="n">
        <f aca="false">SUM(A47/$M$4*'[2]Enron Rates'!$B$16)</f>
        <v>4.2</v>
      </c>
      <c r="N47" s="101" t="n">
        <f aca="false">SUM(A47/$M$4*'[2]Enron Rates'!$B$17)</f>
        <v>7.8</v>
      </c>
      <c r="O47" s="80"/>
      <c r="P47" s="85" t="n">
        <f aca="false">SUM(A47/1000*$P$4)</f>
        <v>21</v>
      </c>
      <c r="Q47" s="86" t="n">
        <f aca="false">SUM(P47*0.5)</f>
        <v>10.5</v>
      </c>
      <c r="R47" s="79" t="n">
        <v>0.42</v>
      </c>
      <c r="S47" s="80"/>
      <c r="T47" s="80"/>
      <c r="U47" s="87" t="n">
        <f aca="false">SUM(A47/12/100*'[2]Enron Rates'!$B$27)</f>
        <v>37.5</v>
      </c>
      <c r="V47" s="102" t="n">
        <f aca="false">SUM(A47/12/100*'[2]Enron Rates'!$B$28)</f>
        <v>65</v>
      </c>
      <c r="W47" s="102" t="n">
        <f aca="false">SUM(A47/12/100*'[2]Enron Rates'!$B$29)</f>
        <v>132.5</v>
      </c>
      <c r="X47" s="89" t="n">
        <f aca="false">SUM(A47/12/100*'[2]Enron Rates'!$B$30)</f>
        <v>177.5</v>
      </c>
      <c r="Y47" s="80"/>
      <c r="Z47" s="80"/>
      <c r="AA47" s="90" t="n">
        <v>-440.66</v>
      </c>
      <c r="AB47" s="91" t="n">
        <f aca="false">SUM((AA47+E47+I47+K47+M47+P47)+W47)</f>
        <v>310.44</v>
      </c>
      <c r="AC47" s="91" t="n">
        <f aca="false">SUM((AA47+E47+I47+K47+N47+P47)+Q47+R47+X47)</f>
        <v>369.96</v>
      </c>
      <c r="AD47" s="91" t="n">
        <f aca="false">SUM(AC47*12)</f>
        <v>4439.52</v>
      </c>
      <c r="AE47" s="175" t="n">
        <f aca="false">SUM(AC47/(A47/12))</f>
        <v>0.0147984</v>
      </c>
    </row>
    <row r="48" customFormat="false" ht="14.25" hidden="false" customHeight="false" outlineLevel="0" collapsed="false">
      <c r="A48" s="12" t="n">
        <v>500000</v>
      </c>
      <c r="B48" s="24" t="s">
        <v>80</v>
      </c>
      <c r="C48" s="76"/>
      <c r="D48" s="111" t="n">
        <v>486.43</v>
      </c>
      <c r="E48" s="112" t="n">
        <v>494.71</v>
      </c>
      <c r="F48" s="112" t="n">
        <v>453.4</v>
      </c>
      <c r="G48" s="113" t="n">
        <v>271.05</v>
      </c>
      <c r="H48" s="80"/>
      <c r="I48" s="133" t="n">
        <v>76.07</v>
      </c>
      <c r="J48" s="80"/>
      <c r="K48" s="108" t="n">
        <v>22.62</v>
      </c>
      <c r="L48" s="80"/>
      <c r="M48" s="131" t="n">
        <f aca="false">SUM(A48/$M$4*'[2]Enron Rates'!$B$16)</f>
        <v>7</v>
      </c>
      <c r="N48" s="132" t="n">
        <f aca="false">SUM(A48/$M$4*'[2]Enron Rates'!$B$17)</f>
        <v>13</v>
      </c>
      <c r="O48" s="80"/>
      <c r="P48" s="111" t="n">
        <f aca="false">SUM(A48/1000*$P$4)</f>
        <v>35</v>
      </c>
      <c r="Q48" s="134" t="n">
        <f aca="false">SUM(P48*0.5)</f>
        <v>17.5</v>
      </c>
      <c r="R48" s="113" t="n">
        <v>0.42</v>
      </c>
      <c r="S48" s="80"/>
      <c r="T48" s="80"/>
      <c r="U48" s="87" t="n">
        <f aca="false">SUM(A48/12/100*'[2]Enron Rates'!$B$27)</f>
        <v>62.5</v>
      </c>
      <c r="V48" s="102" t="n">
        <f aca="false">SUM(A48/12/100*'[2]Enron Rates'!$B$28)</f>
        <v>108.333333333333</v>
      </c>
      <c r="W48" s="102" t="n">
        <f aca="false">SUM(A48/12/100*'[2]Enron Rates'!$B$29)</f>
        <v>220.833333333333</v>
      </c>
      <c r="X48" s="89" t="n">
        <f aca="false">SUM(A48/12/100*'[2]Enron Rates'!$B$30)</f>
        <v>295.833333333333</v>
      </c>
      <c r="Y48" s="80"/>
      <c r="Z48" s="80"/>
      <c r="AA48" s="109" t="n">
        <v>-440.66</v>
      </c>
      <c r="AB48" s="110" t="n">
        <f aca="false">SUM((AA48+E48+I48+K48+M48+P48)+W48)</f>
        <v>415.573333333333</v>
      </c>
      <c r="AC48" s="110" t="n">
        <f aca="false">SUM((AA48+E48+I48+K48+N48+P48)+Q48+R48+X48)</f>
        <v>514.493333333333</v>
      </c>
      <c r="AD48" s="110" t="n">
        <f aca="false">SUM(AC48*12)</f>
        <v>6173.92</v>
      </c>
      <c r="AE48" s="176" t="n">
        <f aca="false">SUM(AC48/(A48/12))</f>
        <v>0.01234784</v>
      </c>
    </row>
    <row r="49" customFormat="false" ht="13.5" hidden="false" customHeight="false" outlineLevel="0" collapsed="false">
      <c r="AD49" s="145" t="s">
        <v>106</v>
      </c>
      <c r="AE49" s="178" t="n">
        <f aca="false">AVERAGE(AE6:AE48)</f>
        <v>0.01673225</v>
      </c>
    </row>
  </sheetData>
  <mergeCells count="8">
    <mergeCell ref="D1:G1"/>
    <mergeCell ref="M1:N1"/>
    <mergeCell ref="P1:R1"/>
    <mergeCell ref="AA1:AE1"/>
    <mergeCell ref="D3:G3"/>
    <mergeCell ref="D16:G16"/>
    <mergeCell ref="D27:G27"/>
    <mergeCell ref="D38:G38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&amp;C&amp;"Arial,Bold"&amp;16ENRON MEDICAL RATES FOR 2001</oddHeader>
    <oddFooter>&amp;L&amp;F
&amp;D, &amp;T&amp;RPage &amp;P of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T8" activeCellId="0" sqref="T8"/>
    </sheetView>
  </sheetViews>
  <sheetFormatPr defaultColWidth="8.9921875" defaultRowHeight="12.75" customHeight="true" zeroHeight="false" outlineLevelRow="0" outlineLevelCol="0"/>
  <cols>
    <col collapsed="false" customWidth="true" hidden="true" outlineLevel="0" max="1" min="1" style="12" width="13.41"/>
    <col collapsed="false" customWidth="true" hidden="false" outlineLevel="0" max="2" min="2" style="142" width="16.84"/>
    <col collapsed="false" customWidth="true" hidden="false" outlineLevel="0" max="3" min="3" style="0" width="0.7"/>
    <col collapsed="false" customWidth="true" hidden="false" outlineLevel="0" max="4" min="4" style="0" width="13.99"/>
    <col collapsed="false" customWidth="true" hidden="false" outlineLevel="0" max="9" min="9" style="0" width="0.7"/>
    <col collapsed="false" customWidth="true" hidden="false" outlineLevel="0" max="10" min="10" style="0" width="12.7"/>
    <col collapsed="false" customWidth="true" hidden="false" outlineLevel="0" max="12" min="12" style="0" width="0.56"/>
    <col collapsed="false" customWidth="true" hidden="false" outlineLevel="0" max="13" min="13" style="0" width="10.85"/>
    <col collapsed="false" customWidth="true" hidden="false" outlineLevel="0" max="14" min="14" style="0" width="0.41"/>
    <col collapsed="false" customWidth="true" hidden="false" outlineLevel="0" max="15" min="15" style="0" width="12.14"/>
    <col collapsed="false" customWidth="true" hidden="false" outlineLevel="0" max="16" min="16" style="0" width="9.99"/>
    <col collapsed="false" customWidth="true" hidden="false" outlineLevel="0" max="17" min="17" style="0" width="0.41"/>
    <col collapsed="false" customWidth="true" hidden="false" outlineLevel="0" max="19" min="18" style="0" width="10.41"/>
    <col collapsed="false" customWidth="true" hidden="false" outlineLevel="0" max="20" min="20" style="0" width="11.28"/>
    <col collapsed="false" customWidth="true" hidden="false" outlineLevel="0" max="21" min="21" style="0" width="0.56"/>
    <col collapsed="false" customWidth="true" hidden="false" outlineLevel="0" max="22" min="22" style="0" width="0.41"/>
    <col collapsed="false" customWidth="true" hidden="false" outlineLevel="0" max="23" min="23" style="0" width="10.71"/>
    <col collapsed="false" customWidth="true" hidden="false" outlineLevel="0" max="24" min="24" style="0" width="0.56"/>
    <col collapsed="false" customWidth="true" hidden="false" outlineLevel="0" max="27" min="27" style="0" width="11.85"/>
    <col collapsed="false" customWidth="true" hidden="false" outlineLevel="0" max="28" min="28" style="0" width="11.13"/>
  </cols>
  <sheetData>
    <row r="1" customFormat="false" ht="14.25" hidden="false" customHeight="true" outlineLevel="0" collapsed="false">
      <c r="B1" s="24"/>
      <c r="C1" s="25"/>
      <c r="D1" s="150" t="s">
        <v>95</v>
      </c>
      <c r="E1" s="150"/>
      <c r="F1" s="150"/>
      <c r="G1" s="150"/>
      <c r="H1" s="150"/>
      <c r="I1" s="28"/>
      <c r="J1" s="151" t="s">
        <v>96</v>
      </c>
      <c r="K1" s="151"/>
      <c r="L1" s="28"/>
      <c r="M1" s="150" t="s">
        <v>97</v>
      </c>
      <c r="N1" s="28"/>
      <c r="O1" s="151" t="s">
        <v>98</v>
      </c>
      <c r="P1" s="151"/>
      <c r="Q1" s="28"/>
      <c r="R1" s="150" t="s">
        <v>99</v>
      </c>
      <c r="S1" s="150"/>
      <c r="T1" s="150"/>
      <c r="U1" s="28"/>
      <c r="V1" s="28"/>
      <c r="W1" s="152" t="s">
        <v>100</v>
      </c>
      <c r="X1" s="31"/>
      <c r="Y1" s="153" t="s">
        <v>101</v>
      </c>
      <c r="Z1" s="153"/>
      <c r="AA1" s="153"/>
      <c r="AB1" s="153"/>
    </row>
    <row r="2" customFormat="false" ht="53.25" hidden="false" customHeight="true" outlineLevel="0" collapsed="false">
      <c r="A2" s="180"/>
      <c r="B2" s="37" t="s">
        <v>29</v>
      </c>
      <c r="C2" s="38"/>
      <c r="D2" s="39" t="s">
        <v>45</v>
      </c>
      <c r="E2" s="40" t="s">
        <v>46</v>
      </c>
      <c r="F2" s="40" t="s">
        <v>47</v>
      </c>
      <c r="G2" s="40" t="s">
        <v>48</v>
      </c>
      <c r="H2" s="41" t="s">
        <v>49</v>
      </c>
      <c r="I2" s="42"/>
      <c r="J2" s="42" t="s">
        <v>50</v>
      </c>
      <c r="K2" s="42" t="s">
        <v>51</v>
      </c>
      <c r="L2" s="42"/>
      <c r="M2" s="43" t="s">
        <v>52</v>
      </c>
      <c r="N2" s="42"/>
      <c r="O2" s="42" t="s">
        <v>53</v>
      </c>
      <c r="P2" s="42" t="s">
        <v>53</v>
      </c>
      <c r="Q2" s="42"/>
      <c r="R2" s="39" t="s">
        <v>37</v>
      </c>
      <c r="S2" s="40" t="s">
        <v>38</v>
      </c>
      <c r="T2" s="41" t="s">
        <v>39</v>
      </c>
      <c r="U2" s="42"/>
      <c r="V2" s="42"/>
      <c r="W2" s="42" t="s">
        <v>54</v>
      </c>
      <c r="X2" s="42"/>
      <c r="Y2" s="44" t="s">
        <v>55</v>
      </c>
      <c r="Z2" s="44" t="s">
        <v>56</v>
      </c>
      <c r="AA2" s="44" t="s">
        <v>102</v>
      </c>
      <c r="AB2" s="44" t="s">
        <v>103</v>
      </c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14.25" hidden="false" customHeight="true" outlineLevel="0" collapsed="false">
      <c r="A3" s="180"/>
      <c r="B3" s="45" t="s">
        <v>57</v>
      </c>
      <c r="C3" s="46"/>
      <c r="D3" s="47" t="s">
        <v>58</v>
      </c>
      <c r="E3" s="47"/>
      <c r="F3" s="47"/>
      <c r="G3" s="47"/>
      <c r="H3" s="47"/>
      <c r="I3" s="48"/>
      <c r="J3" s="57" t="s">
        <v>57</v>
      </c>
      <c r="K3" s="57"/>
      <c r="L3" s="48"/>
      <c r="M3" s="47" t="s">
        <v>67</v>
      </c>
      <c r="N3" s="48"/>
      <c r="O3" s="50" t="s">
        <v>57</v>
      </c>
      <c r="P3" s="51" t="s">
        <v>59</v>
      </c>
      <c r="Q3" s="48"/>
      <c r="R3" s="52" t="s">
        <v>60</v>
      </c>
      <c r="S3" s="53" t="s">
        <v>61</v>
      </c>
      <c r="T3" s="54" t="s">
        <v>62</v>
      </c>
      <c r="U3" s="48"/>
      <c r="V3" s="48"/>
      <c r="W3" s="55" t="s">
        <v>68</v>
      </c>
      <c r="X3" s="48"/>
      <c r="Y3" s="56"/>
      <c r="Z3" s="56"/>
      <c r="AA3" s="155" t="s">
        <v>105</v>
      </c>
      <c r="AB3" s="56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14.25" hidden="true" customHeight="false" outlineLevel="0" collapsed="false">
      <c r="B4" s="24"/>
      <c r="C4" s="25"/>
      <c r="D4" s="26"/>
      <c r="E4" s="25"/>
      <c r="F4" s="25"/>
      <c r="G4" s="25"/>
      <c r="H4" s="27"/>
      <c r="I4" s="28"/>
      <c r="J4" s="160"/>
      <c r="K4" s="161"/>
      <c r="L4" s="162"/>
      <c r="M4" s="29"/>
      <c r="N4" s="28"/>
      <c r="O4" s="163" t="n">
        <v>10000</v>
      </c>
      <c r="P4" s="164"/>
      <c r="Q4" s="28"/>
      <c r="R4" s="165" t="n">
        <v>0.05</v>
      </c>
      <c r="S4" s="166" t="n">
        <v>0.05</v>
      </c>
      <c r="T4" s="167"/>
      <c r="U4" s="162"/>
      <c r="V4" s="28"/>
      <c r="W4" s="168" t="n">
        <v>1000</v>
      </c>
      <c r="X4" s="28"/>
      <c r="Y4" s="190"/>
      <c r="Z4" s="190"/>
      <c r="AA4" s="190"/>
      <c r="AB4" s="190"/>
    </row>
    <row r="5" customFormat="false" ht="14.25" hidden="false" customHeight="false" outlineLevel="0" collapsed="false">
      <c r="B5" s="58" t="s">
        <v>69</v>
      </c>
      <c r="C5" s="25"/>
      <c r="D5" s="73" t="n">
        <v>1</v>
      </c>
      <c r="E5" s="68" t="n">
        <v>2</v>
      </c>
      <c r="F5" s="68" t="n">
        <v>3</v>
      </c>
      <c r="G5" s="68" t="n">
        <v>4</v>
      </c>
      <c r="H5" s="69" t="n">
        <v>5</v>
      </c>
      <c r="I5" s="28"/>
      <c r="J5" s="62" t="n">
        <v>6</v>
      </c>
      <c r="K5" s="74" t="n">
        <v>7</v>
      </c>
      <c r="L5" s="63"/>
      <c r="M5" s="64" t="n">
        <v>8</v>
      </c>
      <c r="N5" s="28"/>
      <c r="O5" s="65" t="n">
        <v>9</v>
      </c>
      <c r="P5" s="66" t="n">
        <v>10</v>
      </c>
      <c r="Q5" s="28"/>
      <c r="R5" s="67" t="n">
        <v>11</v>
      </c>
      <c r="S5" s="68" t="n">
        <v>12</v>
      </c>
      <c r="T5" s="69" t="n">
        <v>13</v>
      </c>
      <c r="U5" s="63"/>
      <c r="V5" s="28"/>
      <c r="W5" s="62" t="n">
        <v>14</v>
      </c>
      <c r="X5" s="28"/>
      <c r="Y5" s="75" t="s">
        <v>70</v>
      </c>
      <c r="Z5" s="75" t="s">
        <v>70</v>
      </c>
      <c r="AA5" s="174"/>
      <c r="AB5" s="174"/>
    </row>
    <row r="6" customFormat="false" ht="14.25" hidden="false" customHeight="false" outlineLevel="0" collapsed="false">
      <c r="A6" s="12" t="n">
        <v>24000</v>
      </c>
      <c r="B6" s="24" t="s">
        <v>71</v>
      </c>
      <c r="C6" s="76"/>
      <c r="D6" s="77" t="n">
        <v>40</v>
      </c>
      <c r="E6" s="78" t="n">
        <v>30</v>
      </c>
      <c r="F6" s="78" t="n">
        <v>23</v>
      </c>
      <c r="G6" s="78" t="n">
        <v>32</v>
      </c>
      <c r="H6" s="92" t="n">
        <v>35</v>
      </c>
      <c r="I6" s="80"/>
      <c r="J6" s="81" t="n">
        <v>14</v>
      </c>
      <c r="K6" s="93" t="n">
        <v>6</v>
      </c>
      <c r="L6" s="80"/>
      <c r="M6" s="82" t="n">
        <v>5.4</v>
      </c>
      <c r="N6" s="80"/>
      <c r="O6" s="81" t="n">
        <f aca="false">SUM((A6*10)/$O$4*'[2]Dental &amp; Other Rates'!$B$27)</f>
        <v>2.16</v>
      </c>
      <c r="P6" s="93" t="n">
        <f aca="false">SUM((A6*10*0.6)/$O$4*'[2]Dental &amp; Other Rates'!$B$28)</f>
        <v>2.16</v>
      </c>
      <c r="Q6" s="80"/>
      <c r="R6" s="85" t="n">
        <f aca="false">SUM((A6*7)/1000*$R$4)</f>
        <v>8.4</v>
      </c>
      <c r="S6" s="86" t="n">
        <f aca="false">SUM(R6*0.5)</f>
        <v>4.2</v>
      </c>
      <c r="T6" s="79" t="n">
        <v>0.84</v>
      </c>
      <c r="U6" s="80"/>
      <c r="V6" s="80"/>
      <c r="W6" s="96" t="n">
        <f aca="false">SUM(A6/$W$4*'[2]Dental &amp; Other Rates'!$B$39/12)</f>
        <v>7.8</v>
      </c>
      <c r="X6" s="80"/>
      <c r="Y6" s="90" t="n">
        <f aca="false">SUM(D6+J6+M6+O6+R6+W6)</f>
        <v>77.76</v>
      </c>
      <c r="Z6" s="91" t="n">
        <f aca="false">SUM(D6+J6+M6+P6+R6+S6+T6+W6)</f>
        <v>82.8</v>
      </c>
      <c r="AA6" s="91" t="n">
        <f aca="false">SUM(Z6*12)</f>
        <v>993.6</v>
      </c>
      <c r="AB6" s="175" t="n">
        <f aca="false">SUM(Z6/(A6/12))</f>
        <v>0.0414</v>
      </c>
    </row>
    <row r="7" customFormat="false" ht="14.25" hidden="false" customHeight="false" outlineLevel="0" collapsed="false">
      <c r="A7" s="12" t="n">
        <v>25000</v>
      </c>
      <c r="B7" s="24" t="s">
        <v>72</v>
      </c>
      <c r="C7" s="76"/>
      <c r="D7" s="85" t="n">
        <v>47</v>
      </c>
      <c r="E7" s="98" t="n">
        <v>36</v>
      </c>
      <c r="F7" s="98" t="n">
        <v>29</v>
      </c>
      <c r="G7" s="98" t="n">
        <v>38</v>
      </c>
      <c r="H7" s="79" t="n">
        <v>42</v>
      </c>
      <c r="I7" s="80"/>
      <c r="J7" s="99" t="n">
        <v>14</v>
      </c>
      <c r="K7" s="103" t="n">
        <v>6</v>
      </c>
      <c r="L7" s="80"/>
      <c r="M7" s="100" t="n">
        <v>5.4</v>
      </c>
      <c r="N7" s="80"/>
      <c r="O7" s="99" t="n">
        <f aca="false">SUM((A7*10)/$O$4*'[2]Dental &amp; Other Rates'!$B$27)</f>
        <v>2.25</v>
      </c>
      <c r="P7" s="103" t="n">
        <f aca="false">SUM((A7*10*0.6)/$O$4*'[2]Dental &amp; Other Rates'!$B$28)</f>
        <v>2.25</v>
      </c>
      <c r="Q7" s="80"/>
      <c r="R7" s="85" t="n">
        <f aca="false">SUM((A7*7)/1000*$R$4)</f>
        <v>8.75</v>
      </c>
      <c r="S7" s="86" t="n">
        <f aca="false">SUM(R7*0.5)</f>
        <v>4.375</v>
      </c>
      <c r="T7" s="79" t="n">
        <v>0.84</v>
      </c>
      <c r="U7" s="80"/>
      <c r="V7" s="80"/>
      <c r="W7" s="96" t="n">
        <f aca="false">SUM(A7/$W$4*'[2]Dental &amp; Other Rates'!$B$39/12)</f>
        <v>8.125</v>
      </c>
      <c r="X7" s="80"/>
      <c r="Y7" s="90" t="n">
        <f aca="false">SUM(D7+J7+M7+O7+R7+W7)</f>
        <v>85.525</v>
      </c>
      <c r="Z7" s="91" t="n">
        <f aca="false">SUM(D7+J7+M7+P7+R7+S7+T7+W7)</f>
        <v>90.74</v>
      </c>
      <c r="AA7" s="91" t="n">
        <f aca="false">SUM(Z7*12)</f>
        <v>1088.88</v>
      </c>
      <c r="AB7" s="175" t="n">
        <f aca="false">SUM(Z7/(A7/12))</f>
        <v>0.0435552</v>
      </c>
    </row>
    <row r="8" customFormat="false" ht="14.25" hidden="false" customHeight="false" outlineLevel="0" collapsed="false">
      <c r="A8" s="12" t="n">
        <v>40000</v>
      </c>
      <c r="B8" s="24" t="s">
        <v>73</v>
      </c>
      <c r="C8" s="76"/>
      <c r="D8" s="85" t="n">
        <v>58</v>
      </c>
      <c r="E8" s="98" t="n">
        <v>43</v>
      </c>
      <c r="F8" s="98" t="n">
        <v>37</v>
      </c>
      <c r="G8" s="98" t="n">
        <v>46</v>
      </c>
      <c r="H8" s="79" t="n">
        <v>51</v>
      </c>
      <c r="I8" s="80"/>
      <c r="J8" s="99" t="n">
        <v>14</v>
      </c>
      <c r="K8" s="103" t="n">
        <v>6</v>
      </c>
      <c r="L8" s="80"/>
      <c r="M8" s="100" t="n">
        <v>5.4</v>
      </c>
      <c r="N8" s="80"/>
      <c r="O8" s="99" t="n">
        <f aca="false">SUM((A8*10)/$O$4*'[2]Dental &amp; Other Rates'!$B$27)</f>
        <v>3.6</v>
      </c>
      <c r="P8" s="103" t="n">
        <f aca="false">SUM((A8*10*0.6)/$O$4*'[2]Dental &amp; Other Rates'!$B$28)</f>
        <v>3.6</v>
      </c>
      <c r="Q8" s="80"/>
      <c r="R8" s="85" t="n">
        <f aca="false">SUM((A8*7)/1000*$R$4)</f>
        <v>14</v>
      </c>
      <c r="S8" s="86" t="n">
        <f aca="false">SUM(R8*0.5)</f>
        <v>7</v>
      </c>
      <c r="T8" s="79" t="n">
        <v>0.84</v>
      </c>
      <c r="U8" s="80"/>
      <c r="V8" s="80"/>
      <c r="W8" s="96" t="n">
        <f aca="false">SUM(A8/$W$4*'[2]Dental &amp; Other Rates'!$B$39/12)</f>
        <v>13</v>
      </c>
      <c r="X8" s="80"/>
      <c r="Y8" s="90" t="n">
        <f aca="false">SUM(D8+J8+M8+O8+R8+W8)</f>
        <v>108</v>
      </c>
      <c r="Z8" s="91" t="n">
        <f aca="false">SUM(D8+J8+M8+P8+R8+S8+T8+W8)</f>
        <v>115.84</v>
      </c>
      <c r="AA8" s="91" t="n">
        <f aca="false">SUM(Z8*12)</f>
        <v>1390.08</v>
      </c>
      <c r="AB8" s="175" t="n">
        <f aca="false">SUM(Z8/(A8/12))</f>
        <v>0.034752</v>
      </c>
    </row>
    <row r="9" customFormat="false" ht="14.25" hidden="false" customHeight="false" outlineLevel="0" collapsed="false">
      <c r="A9" s="12" t="n">
        <v>60000</v>
      </c>
      <c r="B9" s="24" t="s">
        <v>74</v>
      </c>
      <c r="C9" s="76"/>
      <c r="D9" s="85" t="n">
        <v>70</v>
      </c>
      <c r="E9" s="98" t="n">
        <v>47</v>
      </c>
      <c r="F9" s="98" t="n">
        <v>47</v>
      </c>
      <c r="G9" s="98" t="n">
        <v>57</v>
      </c>
      <c r="H9" s="79" t="n">
        <v>63</v>
      </c>
      <c r="I9" s="80"/>
      <c r="J9" s="99" t="n">
        <v>14</v>
      </c>
      <c r="K9" s="103" t="n">
        <v>6</v>
      </c>
      <c r="L9" s="80"/>
      <c r="M9" s="100" t="n">
        <v>5.4</v>
      </c>
      <c r="N9" s="80"/>
      <c r="O9" s="99" t="n">
        <f aca="false">SUM((A9*10)/$O$4*'[2]Dental &amp; Other Rates'!$B$27)</f>
        <v>5.4</v>
      </c>
      <c r="P9" s="103" t="n">
        <f aca="false">SUM((A9*10*0.6)/$O$4*'[2]Dental &amp; Other Rates'!$B$28)</f>
        <v>5.4</v>
      </c>
      <c r="Q9" s="80"/>
      <c r="R9" s="85" t="n">
        <f aca="false">SUM((A9*7)/1000*$R$4)</f>
        <v>21</v>
      </c>
      <c r="S9" s="86" t="n">
        <f aca="false">SUM(R9*0.5)</f>
        <v>10.5</v>
      </c>
      <c r="T9" s="79" t="n">
        <v>0.84</v>
      </c>
      <c r="U9" s="80"/>
      <c r="V9" s="80"/>
      <c r="W9" s="96" t="n">
        <f aca="false">SUM(A9/$W$4*'[2]Dental &amp; Other Rates'!$B$40/12)</f>
        <v>27</v>
      </c>
      <c r="X9" s="80"/>
      <c r="Y9" s="90" t="n">
        <f aca="false">SUM(D9+J9+M9+O9+R9+W9)</f>
        <v>142.8</v>
      </c>
      <c r="Z9" s="91" t="n">
        <f aca="false">SUM(D9+J9+M9+P9+R9+S9+T9+W9)</f>
        <v>154.14</v>
      </c>
      <c r="AA9" s="91" t="n">
        <f aca="false">SUM(Z9*12)</f>
        <v>1849.68</v>
      </c>
      <c r="AB9" s="175" t="n">
        <f aca="false">SUM(Z9/(A9/12))</f>
        <v>0.030828</v>
      </c>
    </row>
    <row r="10" customFormat="false" ht="14.25" hidden="false" customHeight="false" outlineLevel="0" collapsed="false">
      <c r="A10" s="12" t="n">
        <v>80000</v>
      </c>
      <c r="B10" s="24" t="s">
        <v>75</v>
      </c>
      <c r="C10" s="76"/>
      <c r="D10" s="85" t="n">
        <v>83</v>
      </c>
      <c r="E10" s="98" t="n">
        <v>58</v>
      </c>
      <c r="F10" s="98" t="n">
        <v>58</v>
      </c>
      <c r="G10" s="98" t="n">
        <v>69</v>
      </c>
      <c r="H10" s="79" t="n">
        <v>75</v>
      </c>
      <c r="I10" s="80"/>
      <c r="J10" s="99" t="n">
        <v>14</v>
      </c>
      <c r="K10" s="103" t="n">
        <v>6</v>
      </c>
      <c r="L10" s="80"/>
      <c r="M10" s="100" t="n">
        <v>5.4</v>
      </c>
      <c r="N10" s="80"/>
      <c r="O10" s="99" t="n">
        <f aca="false">SUM((A10*10)/$O$4*'[2]Dental &amp; Other Rates'!$B$27)</f>
        <v>7.2</v>
      </c>
      <c r="P10" s="103" t="n">
        <f aca="false">SUM((A10*10*0.6)/$O$4*'[2]Dental &amp; Other Rates'!$B$28)</f>
        <v>7.2</v>
      </c>
      <c r="Q10" s="80"/>
      <c r="R10" s="85" t="n">
        <f aca="false">SUM((A10*7)/1000*$R$4)</f>
        <v>28</v>
      </c>
      <c r="S10" s="86" t="n">
        <f aca="false">SUM(R10*0.5)</f>
        <v>14</v>
      </c>
      <c r="T10" s="79" t="n">
        <v>0.84</v>
      </c>
      <c r="U10" s="80"/>
      <c r="V10" s="80"/>
      <c r="W10" s="96" t="n">
        <f aca="false">SUM(A10/$W$4*'[2]Dental &amp; Other Rates'!$B$40/12)</f>
        <v>36</v>
      </c>
      <c r="X10" s="80"/>
      <c r="Y10" s="90" t="n">
        <f aca="false">SUM(D10+J10+M10+O10+R10+W10)</f>
        <v>173.6</v>
      </c>
      <c r="Z10" s="91" t="n">
        <f aca="false">SUM(D10+J10+M10+P10+R10+S10+T10+W10)</f>
        <v>188.44</v>
      </c>
      <c r="AA10" s="91" t="n">
        <f aca="false">SUM(Z10*12)</f>
        <v>2261.28</v>
      </c>
      <c r="AB10" s="175" t="n">
        <f aca="false">SUM(Z10/(A10/12))</f>
        <v>0.028266</v>
      </c>
    </row>
    <row r="11" customFormat="false" ht="14.25" hidden="false" customHeight="false" outlineLevel="0" collapsed="false">
      <c r="A11" s="12" t="n">
        <v>100000</v>
      </c>
      <c r="B11" s="24" t="s">
        <v>76</v>
      </c>
      <c r="C11" s="76"/>
      <c r="D11" s="85" t="n">
        <v>99</v>
      </c>
      <c r="E11" s="98" t="n">
        <v>67</v>
      </c>
      <c r="F11" s="98" t="n">
        <v>70</v>
      </c>
      <c r="G11" s="98" t="n">
        <v>82</v>
      </c>
      <c r="H11" s="79" t="n">
        <v>90</v>
      </c>
      <c r="I11" s="80"/>
      <c r="J11" s="99" t="n">
        <v>14</v>
      </c>
      <c r="K11" s="103" t="n">
        <v>6</v>
      </c>
      <c r="L11" s="80"/>
      <c r="M11" s="100" t="n">
        <v>5.4</v>
      </c>
      <c r="N11" s="80"/>
      <c r="O11" s="99" t="n">
        <f aca="false">SUM((A11*10)/$O$4*'[2]Dental &amp; Other Rates'!$B$27)</f>
        <v>9</v>
      </c>
      <c r="P11" s="103" t="n">
        <f aca="false">SUM((A11*10*0.6)/$O$4*'[2]Dental &amp; Other Rates'!$B$28)</f>
        <v>9</v>
      </c>
      <c r="Q11" s="80"/>
      <c r="R11" s="85" t="n">
        <f aca="false">SUM((A11*7)/1000*$R$4)</f>
        <v>35</v>
      </c>
      <c r="S11" s="86" t="n">
        <f aca="false">SUM(R11*0.5)</f>
        <v>17.5</v>
      </c>
      <c r="T11" s="79" t="n">
        <v>0.84</v>
      </c>
      <c r="U11" s="80"/>
      <c r="V11" s="80"/>
      <c r="W11" s="96" t="n">
        <f aca="false">SUM(A11/$W$4*'[2]Dental &amp; Other Rates'!$B$40/12)</f>
        <v>45</v>
      </c>
      <c r="X11" s="80"/>
      <c r="Y11" s="90" t="n">
        <f aca="false">SUM(D11+J11+M11+O11+R11+W11)</f>
        <v>207.4</v>
      </c>
      <c r="Z11" s="91" t="n">
        <f aca="false">SUM(D11+J11+M11+P11+R11+S11+T11+W11)</f>
        <v>225.74</v>
      </c>
      <c r="AA11" s="91" t="n">
        <f aca="false">SUM(Z11*12)</f>
        <v>2708.88</v>
      </c>
      <c r="AB11" s="175" t="n">
        <f aca="false">SUM(Z11/(A11/12))</f>
        <v>0.0270888</v>
      </c>
    </row>
    <row r="12" customFormat="false" ht="14.25" hidden="false" customHeight="false" outlineLevel="0" collapsed="false">
      <c r="A12" s="12" t="n">
        <v>150000</v>
      </c>
      <c r="B12" s="24" t="s">
        <v>77</v>
      </c>
      <c r="C12" s="76"/>
      <c r="D12" s="85" t="n">
        <v>129</v>
      </c>
      <c r="E12" s="98" t="n">
        <v>90</v>
      </c>
      <c r="F12" s="98" t="n">
        <v>94</v>
      </c>
      <c r="G12" s="98" t="n">
        <v>111</v>
      </c>
      <c r="H12" s="79" t="n">
        <v>120</v>
      </c>
      <c r="I12" s="80"/>
      <c r="J12" s="99" t="n">
        <v>14</v>
      </c>
      <c r="K12" s="103" t="n">
        <v>6</v>
      </c>
      <c r="L12" s="80"/>
      <c r="M12" s="100" t="n">
        <v>5.4</v>
      </c>
      <c r="N12" s="80"/>
      <c r="O12" s="99" t="n">
        <f aca="false">SUM((A12*10)/$O$4*'[2]Dental &amp; Other Rates'!$B$27)</f>
        <v>13.5</v>
      </c>
      <c r="P12" s="103" t="n">
        <f aca="false">SUM((A12*10*0.6)/$O$4*'[2]Dental &amp; Other Rates'!$B$28)</f>
        <v>13.5</v>
      </c>
      <c r="Q12" s="80"/>
      <c r="R12" s="85" t="n">
        <f aca="false">SUM((A12*7)/1000*$R$4)</f>
        <v>52.5</v>
      </c>
      <c r="S12" s="86" t="n">
        <f aca="false">SUM(R12*0.5)</f>
        <v>26.25</v>
      </c>
      <c r="T12" s="79" t="n">
        <v>0.84</v>
      </c>
      <c r="U12" s="80"/>
      <c r="V12" s="80"/>
      <c r="W12" s="96" t="n">
        <f aca="false">SUM(A12/$W$4*'[2]Dental &amp; Other Rates'!$B$41/12)</f>
        <v>105</v>
      </c>
      <c r="X12" s="80"/>
      <c r="Y12" s="90" t="n">
        <f aca="false">SUM(D12+J12+M12+O12+R12+W12)</f>
        <v>319.4</v>
      </c>
      <c r="Z12" s="91" t="n">
        <f aca="false">SUM(D12+J12+M12+P12+R12+S12+T12+W12)</f>
        <v>346.49</v>
      </c>
      <c r="AA12" s="91" t="n">
        <f aca="false">SUM(Z12*12)</f>
        <v>4157.88</v>
      </c>
      <c r="AB12" s="175" t="n">
        <f aca="false">SUM(Z12/(A12/12))</f>
        <v>0.0277192</v>
      </c>
    </row>
    <row r="13" customFormat="false" ht="14.25" hidden="false" customHeight="false" outlineLevel="0" collapsed="false">
      <c r="A13" s="12" t="n">
        <v>200000</v>
      </c>
      <c r="B13" s="24" t="s">
        <v>78</v>
      </c>
      <c r="C13" s="76"/>
      <c r="D13" s="85" t="n">
        <v>139</v>
      </c>
      <c r="E13" s="98" t="n">
        <v>95</v>
      </c>
      <c r="F13" s="98" t="n">
        <v>99</v>
      </c>
      <c r="G13" s="98" t="n">
        <v>117</v>
      </c>
      <c r="H13" s="79" t="n">
        <v>126</v>
      </c>
      <c r="I13" s="80"/>
      <c r="J13" s="99" t="n">
        <v>14</v>
      </c>
      <c r="K13" s="103" t="n">
        <v>6</v>
      </c>
      <c r="L13" s="80"/>
      <c r="M13" s="100" t="n">
        <v>5.4</v>
      </c>
      <c r="N13" s="80"/>
      <c r="O13" s="99" t="n">
        <v>13.5</v>
      </c>
      <c r="P13" s="103" t="n">
        <v>13.5</v>
      </c>
      <c r="Q13" s="80"/>
      <c r="R13" s="85" t="n">
        <f aca="false">SUM((A13*7)/1000*$R$4)</f>
        <v>70</v>
      </c>
      <c r="S13" s="86" t="n">
        <f aca="false">SUM(R13*0.5)</f>
        <v>35</v>
      </c>
      <c r="T13" s="79" t="n">
        <v>0.84</v>
      </c>
      <c r="U13" s="80"/>
      <c r="V13" s="80"/>
      <c r="W13" s="96" t="n">
        <f aca="false">SUM(A13/$W$4*'[2]Dental &amp; Other Rates'!$B$41/12)</f>
        <v>140</v>
      </c>
      <c r="X13" s="80"/>
      <c r="Y13" s="90" t="n">
        <f aca="false">SUM(D13+J13+M13+O13+R13+W13)</f>
        <v>381.9</v>
      </c>
      <c r="Z13" s="91" t="n">
        <f aca="false">SUM(D13+J13+M13+P13+R13+S13+T13+W13)</f>
        <v>417.74</v>
      </c>
      <c r="AA13" s="91" t="n">
        <f aca="false">SUM(Z13*12)</f>
        <v>5012.88</v>
      </c>
      <c r="AB13" s="175" t="n">
        <f aca="false">SUM(Z13/(A13/12))</f>
        <v>0.0250644</v>
      </c>
    </row>
    <row r="14" customFormat="false" ht="14.25" hidden="false" customHeight="false" outlineLevel="0" collapsed="false">
      <c r="A14" s="12" t="n">
        <v>300000</v>
      </c>
      <c r="B14" s="24" t="s">
        <v>79</v>
      </c>
      <c r="C14" s="76"/>
      <c r="D14" s="85" t="n">
        <v>146</v>
      </c>
      <c r="E14" s="98" t="n">
        <v>99</v>
      </c>
      <c r="F14" s="98" t="n">
        <v>103</v>
      </c>
      <c r="G14" s="98" t="n">
        <v>122</v>
      </c>
      <c r="H14" s="79" t="n">
        <v>132</v>
      </c>
      <c r="I14" s="80"/>
      <c r="J14" s="99" t="n">
        <v>14</v>
      </c>
      <c r="K14" s="103" t="n">
        <v>6</v>
      </c>
      <c r="L14" s="80"/>
      <c r="M14" s="100" t="n">
        <v>5.4</v>
      </c>
      <c r="N14" s="80"/>
      <c r="O14" s="99" t="n">
        <v>13.5</v>
      </c>
      <c r="P14" s="103" t="n">
        <v>13.5</v>
      </c>
      <c r="Q14" s="80"/>
      <c r="R14" s="85" t="n">
        <f aca="false">SUM((A14*7)/1000*$R$4)</f>
        <v>105</v>
      </c>
      <c r="S14" s="86" t="n">
        <f aca="false">SUM(R14*0.5)</f>
        <v>52.5</v>
      </c>
      <c r="T14" s="79" t="n">
        <v>0.84</v>
      </c>
      <c r="U14" s="80"/>
      <c r="V14" s="80"/>
      <c r="W14" s="96" t="n">
        <f aca="false">SUM(A14/$W$4*'[2]Dental &amp; Other Rates'!$B$42/12)</f>
        <v>235</v>
      </c>
      <c r="X14" s="80"/>
      <c r="Y14" s="90" t="n">
        <f aca="false">SUM(D14+J14+M14+O14+R14+W14)</f>
        <v>518.9</v>
      </c>
      <c r="Z14" s="91" t="n">
        <f aca="false">SUM(D14+J14+M14+P14+R14+S14+T14+W14)</f>
        <v>572.24</v>
      </c>
      <c r="AA14" s="91" t="n">
        <f aca="false">SUM(Z14*12)</f>
        <v>6866.88</v>
      </c>
      <c r="AB14" s="175" t="n">
        <f aca="false">SUM(Z14/(A14/12))</f>
        <v>0.0228896</v>
      </c>
    </row>
    <row r="15" customFormat="false" ht="14.25" hidden="false" customHeight="false" outlineLevel="0" collapsed="false">
      <c r="A15" s="12" t="n">
        <v>500000</v>
      </c>
      <c r="B15" s="24" t="s">
        <v>80</v>
      </c>
      <c r="C15" s="76"/>
      <c r="D15" s="111" t="n">
        <v>152</v>
      </c>
      <c r="E15" s="112" t="n">
        <v>104</v>
      </c>
      <c r="F15" s="112" t="n">
        <v>108</v>
      </c>
      <c r="G15" s="112" t="n">
        <v>128</v>
      </c>
      <c r="H15" s="113" t="n">
        <v>138</v>
      </c>
      <c r="I15" s="80"/>
      <c r="J15" s="99" t="n">
        <v>14</v>
      </c>
      <c r="K15" s="103" t="n">
        <v>6</v>
      </c>
      <c r="L15" s="80"/>
      <c r="M15" s="108" t="n">
        <v>5.4</v>
      </c>
      <c r="N15" s="80"/>
      <c r="O15" s="99" t="n">
        <v>13.5</v>
      </c>
      <c r="P15" s="103" t="n">
        <v>13.5</v>
      </c>
      <c r="Q15" s="80"/>
      <c r="R15" s="85" t="n">
        <f aca="false">SUM((A15*7)/1000*$R$4)</f>
        <v>175</v>
      </c>
      <c r="S15" s="86" t="n">
        <f aca="false">SUM(R15*0.5)</f>
        <v>87.5</v>
      </c>
      <c r="T15" s="79" t="n">
        <v>0.84</v>
      </c>
      <c r="U15" s="80"/>
      <c r="V15" s="80"/>
      <c r="W15" s="96" t="n">
        <f aca="false">SUM(A15/$W$4*'[2]Dental &amp; Other Rates'!$B$42/12)</f>
        <v>391.666666666667</v>
      </c>
      <c r="X15" s="80"/>
      <c r="Y15" s="90" t="n">
        <f aca="false">SUM(D15+J15+M15+O15+R15+W15)</f>
        <v>751.566666666667</v>
      </c>
      <c r="Z15" s="91" t="n">
        <f aca="false">SUM(D15+J15+M15+P15+R15+S15+T15+W15)</f>
        <v>839.906666666667</v>
      </c>
      <c r="AA15" s="91" t="n">
        <f aca="false">SUM(Z15*12)</f>
        <v>10078.88</v>
      </c>
      <c r="AB15" s="175" t="n">
        <f aca="false">SUM(Z15/(A15/12))</f>
        <v>0.02015776</v>
      </c>
    </row>
    <row r="16" customFormat="false" ht="14.25" hidden="false" customHeight="true" outlineLevel="0" collapsed="false">
      <c r="B16" s="45" t="s">
        <v>81</v>
      </c>
      <c r="C16" s="114"/>
      <c r="D16" s="118" t="s">
        <v>82</v>
      </c>
      <c r="E16" s="118"/>
      <c r="F16" s="118"/>
      <c r="G16" s="118"/>
      <c r="H16" s="118"/>
      <c r="I16" s="116"/>
      <c r="J16" s="125" t="s">
        <v>81</v>
      </c>
      <c r="K16" s="125"/>
      <c r="L16" s="48"/>
      <c r="M16" s="118" t="s">
        <v>83</v>
      </c>
      <c r="N16" s="116"/>
      <c r="O16" s="119" t="s">
        <v>57</v>
      </c>
      <c r="P16" s="120" t="s">
        <v>59</v>
      </c>
      <c r="Q16" s="116"/>
      <c r="R16" s="121" t="s">
        <v>60</v>
      </c>
      <c r="S16" s="122" t="s">
        <v>61</v>
      </c>
      <c r="T16" s="123" t="s">
        <v>62</v>
      </c>
      <c r="U16" s="48"/>
      <c r="V16" s="116"/>
      <c r="W16" s="126" t="s">
        <v>68</v>
      </c>
      <c r="X16" s="116"/>
      <c r="Y16" s="56"/>
      <c r="Z16" s="56"/>
      <c r="AA16" s="56"/>
      <c r="AB16" s="56"/>
    </row>
    <row r="17" customFormat="false" ht="14.25" hidden="false" customHeight="false" outlineLevel="0" collapsed="false">
      <c r="A17" s="12" t="n">
        <v>24000</v>
      </c>
      <c r="B17" s="24" t="s">
        <v>71</v>
      </c>
      <c r="C17" s="76"/>
      <c r="D17" s="77" t="n">
        <v>74</v>
      </c>
      <c r="E17" s="78" t="n">
        <v>57</v>
      </c>
      <c r="F17" s="78" t="n">
        <v>45</v>
      </c>
      <c r="G17" s="78" t="n">
        <v>63</v>
      </c>
      <c r="H17" s="92" t="n">
        <v>67</v>
      </c>
      <c r="I17" s="80"/>
      <c r="J17" s="129" t="n">
        <v>30</v>
      </c>
      <c r="K17" s="103" t="n">
        <v>13</v>
      </c>
      <c r="L17" s="80"/>
      <c r="M17" s="130" t="n">
        <v>9.72</v>
      </c>
      <c r="N17" s="80"/>
      <c r="O17" s="129" t="n">
        <f aca="false">SUM((A17*10)/$O$4*'[2]Dental &amp; Other Rates'!$B$27)</f>
        <v>2.16</v>
      </c>
      <c r="P17" s="103" t="n">
        <f aca="false">SUM((A17*10*0.6)/$O$4*'[2]Dental &amp; Other Rates'!$B$28)</f>
        <v>2.16</v>
      </c>
      <c r="Q17" s="80"/>
      <c r="R17" s="85" t="n">
        <f aca="false">SUM((A17*7)/1000*$R$4)</f>
        <v>8.4</v>
      </c>
      <c r="S17" s="86" t="n">
        <f aca="false">SUM(R17*0.5)</f>
        <v>4.2</v>
      </c>
      <c r="T17" s="79" t="n">
        <v>0.84</v>
      </c>
      <c r="U17" s="80"/>
      <c r="V17" s="80"/>
      <c r="W17" s="96" t="n">
        <f aca="false">SUM(A17/$W$4*'[2]Dental &amp; Other Rates'!$B$39/12)</f>
        <v>7.8</v>
      </c>
      <c r="X17" s="80"/>
      <c r="Y17" s="90" t="n">
        <f aca="false">SUM(D17+J17+M17+O17+R17+W17)</f>
        <v>132.08</v>
      </c>
      <c r="Z17" s="91" t="n">
        <f aca="false">SUM(D17+J17+M17+P17+R17+S17+T17+W17)</f>
        <v>137.12</v>
      </c>
      <c r="AA17" s="91" t="n">
        <f aca="false">SUM(Z17*12)</f>
        <v>1645.44</v>
      </c>
      <c r="AB17" s="175" t="n">
        <f aca="false">SUM(Z17/(A17/12))</f>
        <v>0.06856</v>
      </c>
    </row>
    <row r="18" customFormat="false" ht="14.25" hidden="false" customHeight="false" outlineLevel="0" collapsed="false">
      <c r="A18" s="12" t="n">
        <v>25000</v>
      </c>
      <c r="B18" s="24" t="s">
        <v>72</v>
      </c>
      <c r="C18" s="76"/>
      <c r="D18" s="85" t="n">
        <v>92</v>
      </c>
      <c r="E18" s="98" t="n">
        <v>70</v>
      </c>
      <c r="F18" s="98" t="n">
        <v>57</v>
      </c>
      <c r="G18" s="98" t="n">
        <v>74</v>
      </c>
      <c r="H18" s="79" t="n">
        <v>82</v>
      </c>
      <c r="I18" s="80"/>
      <c r="J18" s="129" t="n">
        <v>30</v>
      </c>
      <c r="K18" s="103" t="n">
        <v>13</v>
      </c>
      <c r="L18" s="80"/>
      <c r="M18" s="100" t="n">
        <v>9.72</v>
      </c>
      <c r="N18" s="80"/>
      <c r="O18" s="129" t="n">
        <f aca="false">SUM((A18*10)/$O$4*'[2]Dental &amp; Other Rates'!$B$27)</f>
        <v>2.25</v>
      </c>
      <c r="P18" s="103" t="n">
        <f aca="false">SUM((A18*10*0.6)/$O$4*'[2]Dental &amp; Other Rates'!$B$28)</f>
        <v>2.25</v>
      </c>
      <c r="Q18" s="80"/>
      <c r="R18" s="85" t="n">
        <f aca="false">SUM((A18*7)/1000*$R$4)</f>
        <v>8.75</v>
      </c>
      <c r="S18" s="86" t="n">
        <f aca="false">SUM(R18*0.5)</f>
        <v>4.375</v>
      </c>
      <c r="T18" s="79" t="n">
        <v>0.84</v>
      </c>
      <c r="U18" s="80"/>
      <c r="V18" s="80"/>
      <c r="W18" s="96" t="n">
        <f aca="false">SUM(A18/$W$4*'[2]Dental &amp; Other Rates'!$B$39/12)</f>
        <v>8.125</v>
      </c>
      <c r="X18" s="80"/>
      <c r="Y18" s="90" t="n">
        <f aca="false">SUM(D18+J18+M18+O18+R18+W18)</f>
        <v>150.845</v>
      </c>
      <c r="Z18" s="91" t="n">
        <f aca="false">SUM(D18+J18+M18+P18+R18+S18+T18+W18)</f>
        <v>156.06</v>
      </c>
      <c r="AA18" s="91" t="n">
        <f aca="false">SUM(Z18*12)</f>
        <v>1872.72</v>
      </c>
      <c r="AB18" s="175" t="n">
        <f aca="false">SUM(Z18/(A18/12))</f>
        <v>0.0749088</v>
      </c>
    </row>
    <row r="19" customFormat="false" ht="14.25" hidden="false" customHeight="false" outlineLevel="0" collapsed="false">
      <c r="A19" s="12" t="n">
        <v>40000</v>
      </c>
      <c r="B19" s="24" t="s">
        <v>73</v>
      </c>
      <c r="C19" s="76"/>
      <c r="D19" s="85" t="n">
        <v>109</v>
      </c>
      <c r="E19" s="98" t="n">
        <v>86</v>
      </c>
      <c r="F19" s="98" t="n">
        <v>74</v>
      </c>
      <c r="G19" s="98" t="n">
        <v>93</v>
      </c>
      <c r="H19" s="79" t="n">
        <v>102</v>
      </c>
      <c r="I19" s="80"/>
      <c r="J19" s="129" t="n">
        <v>30</v>
      </c>
      <c r="K19" s="103" t="n">
        <v>13</v>
      </c>
      <c r="L19" s="80"/>
      <c r="M19" s="100" t="n">
        <v>9.72</v>
      </c>
      <c r="N19" s="80"/>
      <c r="O19" s="129" t="n">
        <f aca="false">SUM((A19*10)/$O$4*'[2]Dental &amp; Other Rates'!$B$27)</f>
        <v>3.6</v>
      </c>
      <c r="P19" s="103" t="n">
        <f aca="false">SUM((A19*10*0.6)/$O$4*'[2]Dental &amp; Other Rates'!$B$28)</f>
        <v>3.6</v>
      </c>
      <c r="Q19" s="80"/>
      <c r="R19" s="85" t="n">
        <f aca="false">SUM((A19*7)/1000*$R$4)</f>
        <v>14</v>
      </c>
      <c r="S19" s="86" t="n">
        <f aca="false">SUM(R19*0.5)</f>
        <v>7</v>
      </c>
      <c r="T19" s="79" t="n">
        <v>0.84</v>
      </c>
      <c r="U19" s="80"/>
      <c r="V19" s="80"/>
      <c r="W19" s="96" t="n">
        <f aca="false">SUM(A19/$W$4*'[2]Dental &amp; Other Rates'!$B$39/12)</f>
        <v>13</v>
      </c>
      <c r="X19" s="80"/>
      <c r="Y19" s="90" t="n">
        <f aca="false">SUM(D19+J19+M19+O19+R19+W19)</f>
        <v>179.32</v>
      </c>
      <c r="Z19" s="91" t="n">
        <f aca="false">SUM(D19+J19+M19+P19+R19+S19+T19+W19)</f>
        <v>187.16</v>
      </c>
      <c r="AA19" s="91" t="n">
        <f aca="false">SUM(Z19*12)</f>
        <v>2245.92</v>
      </c>
      <c r="AB19" s="175" t="n">
        <f aca="false">SUM(Z19/(A19/12))</f>
        <v>0.056148</v>
      </c>
    </row>
    <row r="20" customFormat="false" ht="14.25" hidden="false" customHeight="false" outlineLevel="0" collapsed="false">
      <c r="A20" s="12" t="n">
        <v>60000</v>
      </c>
      <c r="B20" s="24" t="s">
        <v>74</v>
      </c>
      <c r="C20" s="76"/>
      <c r="D20" s="85" t="n">
        <v>138</v>
      </c>
      <c r="E20" s="98" t="n">
        <v>94</v>
      </c>
      <c r="F20" s="98" t="n">
        <v>94</v>
      </c>
      <c r="G20" s="98" t="n">
        <v>113</v>
      </c>
      <c r="H20" s="79" t="n">
        <v>124</v>
      </c>
      <c r="I20" s="80"/>
      <c r="J20" s="129" t="n">
        <v>30</v>
      </c>
      <c r="K20" s="103" t="n">
        <v>13</v>
      </c>
      <c r="L20" s="80"/>
      <c r="M20" s="100" t="n">
        <v>9.72</v>
      </c>
      <c r="N20" s="80"/>
      <c r="O20" s="129" t="n">
        <f aca="false">SUM((A20*10)/$O$4*'[2]Dental &amp; Other Rates'!$B$27)</f>
        <v>5.4</v>
      </c>
      <c r="P20" s="103" t="n">
        <f aca="false">SUM((A20*10*0.6)/$O$4*'[2]Dental &amp; Other Rates'!$B$28)</f>
        <v>5.4</v>
      </c>
      <c r="Q20" s="80"/>
      <c r="R20" s="85" t="n">
        <f aca="false">SUM((A20*7)/1000*$R$4)</f>
        <v>21</v>
      </c>
      <c r="S20" s="86" t="n">
        <f aca="false">SUM(R20*0.5)</f>
        <v>10.5</v>
      </c>
      <c r="T20" s="79" t="n">
        <v>0.84</v>
      </c>
      <c r="U20" s="80"/>
      <c r="V20" s="80"/>
      <c r="W20" s="96" t="n">
        <f aca="false">SUM(A20/$W$4*'[2]Dental &amp; Other Rates'!$B$40/12)</f>
        <v>27</v>
      </c>
      <c r="X20" s="80"/>
      <c r="Y20" s="90" t="n">
        <f aca="false">SUM(D20+J20+M20+O20+R20+W20)</f>
        <v>231.12</v>
      </c>
      <c r="Z20" s="91" t="n">
        <f aca="false">SUM(D20+J20+M20+P20+R20+S20+T20+W20)</f>
        <v>242.46</v>
      </c>
      <c r="AA20" s="91" t="n">
        <f aca="false">SUM(Z20*12)</f>
        <v>2909.52</v>
      </c>
      <c r="AB20" s="175" t="n">
        <f aca="false">SUM(Z20/(A20/12))</f>
        <v>0.048492</v>
      </c>
    </row>
    <row r="21" customFormat="false" ht="14.25" hidden="false" customHeight="false" outlineLevel="0" collapsed="false">
      <c r="A21" s="12" t="n">
        <v>80000</v>
      </c>
      <c r="B21" s="24" t="s">
        <v>75</v>
      </c>
      <c r="C21" s="76"/>
      <c r="D21" s="85" t="n">
        <v>166</v>
      </c>
      <c r="E21" s="98" t="n">
        <v>115</v>
      </c>
      <c r="F21" s="98" t="n">
        <v>115</v>
      </c>
      <c r="G21" s="98" t="n">
        <v>137</v>
      </c>
      <c r="H21" s="79" t="n">
        <v>152</v>
      </c>
      <c r="I21" s="80"/>
      <c r="J21" s="129" t="n">
        <v>30</v>
      </c>
      <c r="K21" s="103" t="n">
        <v>13</v>
      </c>
      <c r="L21" s="80"/>
      <c r="M21" s="100" t="n">
        <v>9.72</v>
      </c>
      <c r="N21" s="80"/>
      <c r="O21" s="129" t="n">
        <f aca="false">SUM((A21*10)/$O$4*'[2]Dental &amp; Other Rates'!$B$27)</f>
        <v>7.2</v>
      </c>
      <c r="P21" s="103" t="n">
        <f aca="false">SUM((A21*10*0.6)/$O$4*'[2]Dental &amp; Other Rates'!$B$28)</f>
        <v>7.2</v>
      </c>
      <c r="Q21" s="80"/>
      <c r="R21" s="85" t="n">
        <f aca="false">SUM((A21*7)/1000*$R$4)</f>
        <v>28</v>
      </c>
      <c r="S21" s="86" t="n">
        <f aca="false">SUM(R21*0.5)</f>
        <v>14</v>
      </c>
      <c r="T21" s="79" t="n">
        <v>0.84</v>
      </c>
      <c r="U21" s="80"/>
      <c r="V21" s="80"/>
      <c r="W21" s="96" t="n">
        <f aca="false">SUM(A21/$W$4*'[2]Dental &amp; Other Rates'!$B$40/12)</f>
        <v>36</v>
      </c>
      <c r="X21" s="80"/>
      <c r="Y21" s="90" t="n">
        <f aca="false">SUM(D21+J21+M21+O21+R21+W21)</f>
        <v>276.92</v>
      </c>
      <c r="Z21" s="91" t="n">
        <f aca="false">SUM(D21+J21+M21+P21+R21+S21+T21+W21)</f>
        <v>291.76</v>
      </c>
      <c r="AA21" s="91" t="n">
        <f aca="false">SUM(Z21*12)</f>
        <v>3501.12</v>
      </c>
      <c r="AB21" s="175" t="n">
        <f aca="false">SUM(Z21/(A21/12))</f>
        <v>0.043764</v>
      </c>
    </row>
    <row r="22" customFormat="false" ht="14.25" hidden="false" customHeight="false" outlineLevel="0" collapsed="false">
      <c r="A22" s="12" t="n">
        <v>100000</v>
      </c>
      <c r="B22" s="24" t="s">
        <v>76</v>
      </c>
      <c r="C22" s="76"/>
      <c r="D22" s="85" t="n">
        <v>196</v>
      </c>
      <c r="E22" s="98" t="n">
        <v>134</v>
      </c>
      <c r="F22" s="98" t="n">
        <v>140</v>
      </c>
      <c r="G22" s="98" t="n">
        <v>165</v>
      </c>
      <c r="H22" s="79" t="n">
        <v>179</v>
      </c>
      <c r="I22" s="80"/>
      <c r="J22" s="129" t="n">
        <v>30</v>
      </c>
      <c r="K22" s="103" t="n">
        <v>13</v>
      </c>
      <c r="L22" s="80"/>
      <c r="M22" s="100" t="n">
        <v>9.72</v>
      </c>
      <c r="N22" s="80"/>
      <c r="O22" s="129" t="n">
        <f aca="false">SUM((A22*10)/$O$4*'[2]Dental &amp; Other Rates'!$B$27)</f>
        <v>9</v>
      </c>
      <c r="P22" s="103" t="n">
        <f aca="false">SUM((A22*10*0.6)/$O$4*'[2]Dental &amp; Other Rates'!$B$28)</f>
        <v>9</v>
      </c>
      <c r="Q22" s="80"/>
      <c r="R22" s="85" t="n">
        <f aca="false">SUM((A22*7)/1000*$R$4)</f>
        <v>35</v>
      </c>
      <c r="S22" s="86" t="n">
        <f aca="false">SUM(R22*0.5)</f>
        <v>17.5</v>
      </c>
      <c r="T22" s="79" t="n">
        <v>0.84</v>
      </c>
      <c r="U22" s="80"/>
      <c r="V22" s="80"/>
      <c r="W22" s="96" t="n">
        <f aca="false">SUM(A22/$W$4*'[2]Dental &amp; Other Rates'!$B$40/12)</f>
        <v>45</v>
      </c>
      <c r="X22" s="80"/>
      <c r="Y22" s="90" t="n">
        <f aca="false">SUM(D22+J22+M22+O22+R22+W22)</f>
        <v>324.72</v>
      </c>
      <c r="Z22" s="91" t="n">
        <f aca="false">SUM(D22+J22+M22+P22+R22+S22+T22+W22)</f>
        <v>343.06</v>
      </c>
      <c r="AA22" s="91" t="n">
        <f aca="false">SUM(Z22*12)</f>
        <v>4116.72</v>
      </c>
      <c r="AB22" s="175" t="n">
        <f aca="false">SUM(Z22/(A22/12))</f>
        <v>0.0411672</v>
      </c>
    </row>
    <row r="23" customFormat="false" ht="14.25" hidden="false" customHeight="false" outlineLevel="0" collapsed="false">
      <c r="A23" s="12" t="n">
        <v>150000</v>
      </c>
      <c r="B23" s="24" t="s">
        <v>77</v>
      </c>
      <c r="C23" s="76"/>
      <c r="D23" s="85" t="n">
        <v>248</v>
      </c>
      <c r="E23" s="98" t="n">
        <v>180</v>
      </c>
      <c r="F23" s="98" t="n">
        <v>187</v>
      </c>
      <c r="G23" s="98" t="n">
        <v>222</v>
      </c>
      <c r="H23" s="79" t="n">
        <v>234</v>
      </c>
      <c r="I23" s="80"/>
      <c r="J23" s="129" t="n">
        <v>30</v>
      </c>
      <c r="K23" s="103" t="n">
        <v>13</v>
      </c>
      <c r="L23" s="80"/>
      <c r="M23" s="100" t="n">
        <v>9.72</v>
      </c>
      <c r="N23" s="80"/>
      <c r="O23" s="129" t="n">
        <f aca="false">SUM((A23*10)/$O$4*'[2]Dental &amp; Other Rates'!$B$27)</f>
        <v>13.5</v>
      </c>
      <c r="P23" s="103" t="n">
        <f aca="false">SUM((A23*10*0.6)/$O$4*'[2]Dental &amp; Other Rates'!$B$28)</f>
        <v>13.5</v>
      </c>
      <c r="Q23" s="80"/>
      <c r="R23" s="85" t="n">
        <f aca="false">SUM((A23*7)/1000*$R$4)</f>
        <v>52.5</v>
      </c>
      <c r="S23" s="86" t="n">
        <f aca="false">SUM(R23*0.5)</f>
        <v>26.25</v>
      </c>
      <c r="T23" s="79" t="n">
        <v>0.84</v>
      </c>
      <c r="U23" s="80"/>
      <c r="V23" s="80"/>
      <c r="W23" s="96" t="n">
        <f aca="false">SUM(A23/$W$4*'[2]Dental &amp; Other Rates'!$B$41/12)</f>
        <v>105</v>
      </c>
      <c r="X23" s="80"/>
      <c r="Y23" s="90" t="n">
        <f aca="false">SUM(D23+J23+M23+O23+R23+W23)</f>
        <v>458.72</v>
      </c>
      <c r="Z23" s="91" t="n">
        <f aca="false">SUM(D23+J23+M23+P23+R23+S23+T23+W23)</f>
        <v>485.81</v>
      </c>
      <c r="AA23" s="91" t="n">
        <f aca="false">SUM(Z23*12)</f>
        <v>5829.72</v>
      </c>
      <c r="AB23" s="175" t="n">
        <f aca="false">SUM(Z23/(A23/12))</f>
        <v>0.0388648</v>
      </c>
    </row>
    <row r="24" customFormat="false" ht="14.25" hidden="false" customHeight="false" outlineLevel="0" collapsed="false">
      <c r="A24" s="12" t="n">
        <v>200000</v>
      </c>
      <c r="B24" s="24" t="s">
        <v>78</v>
      </c>
      <c r="C24" s="76"/>
      <c r="D24" s="85" t="n">
        <v>286</v>
      </c>
      <c r="E24" s="98" t="n">
        <v>189</v>
      </c>
      <c r="F24" s="98" t="n">
        <v>196</v>
      </c>
      <c r="G24" s="98" t="n">
        <v>233</v>
      </c>
      <c r="H24" s="79" t="n">
        <v>246</v>
      </c>
      <c r="I24" s="80"/>
      <c r="J24" s="129" t="n">
        <v>30</v>
      </c>
      <c r="K24" s="103" t="n">
        <v>13</v>
      </c>
      <c r="L24" s="80"/>
      <c r="M24" s="100" t="n">
        <v>9.72</v>
      </c>
      <c r="N24" s="80"/>
      <c r="O24" s="129" t="n">
        <v>13.5</v>
      </c>
      <c r="P24" s="103" t="n">
        <v>13.5</v>
      </c>
      <c r="Q24" s="80"/>
      <c r="R24" s="85" t="n">
        <f aca="false">SUM((A24*7)/1000*$R$4)</f>
        <v>70</v>
      </c>
      <c r="S24" s="86" t="n">
        <f aca="false">SUM(R24*0.5)</f>
        <v>35</v>
      </c>
      <c r="T24" s="79" t="n">
        <v>0.84</v>
      </c>
      <c r="U24" s="80"/>
      <c r="V24" s="80"/>
      <c r="W24" s="96" t="n">
        <f aca="false">SUM(A24/$W$4*'[2]Dental &amp; Other Rates'!$B$41/12)</f>
        <v>140</v>
      </c>
      <c r="X24" s="80"/>
      <c r="Y24" s="90" t="n">
        <f aca="false">SUM(D24+J24+M24+O24+R24+W24)</f>
        <v>549.22</v>
      </c>
      <c r="Z24" s="91" t="n">
        <f aca="false">SUM(D24+J24+M24+P24+R24+S24+T24+W24)</f>
        <v>585.06</v>
      </c>
      <c r="AA24" s="91" t="n">
        <f aca="false">SUM(Z24*12)</f>
        <v>7020.72</v>
      </c>
      <c r="AB24" s="175" t="n">
        <f aca="false">SUM(Z24/(A24/12))</f>
        <v>0.0351036</v>
      </c>
    </row>
    <row r="25" customFormat="false" ht="14.25" hidden="false" customHeight="false" outlineLevel="0" collapsed="false">
      <c r="A25" s="12" t="n">
        <v>300000</v>
      </c>
      <c r="B25" s="24" t="s">
        <v>79</v>
      </c>
      <c r="C25" s="76"/>
      <c r="D25" s="85" t="n">
        <v>280</v>
      </c>
      <c r="E25" s="98" t="n">
        <v>198</v>
      </c>
      <c r="F25" s="98" t="n">
        <v>206</v>
      </c>
      <c r="G25" s="98" t="n">
        <v>244</v>
      </c>
      <c r="H25" s="79" t="n">
        <v>257</v>
      </c>
      <c r="I25" s="80"/>
      <c r="J25" s="129" t="n">
        <v>30</v>
      </c>
      <c r="K25" s="103" t="n">
        <v>13</v>
      </c>
      <c r="L25" s="80"/>
      <c r="M25" s="100" t="n">
        <v>9.72</v>
      </c>
      <c r="N25" s="80"/>
      <c r="O25" s="129" t="n">
        <v>13.5</v>
      </c>
      <c r="P25" s="103" t="n">
        <v>13.5</v>
      </c>
      <c r="Q25" s="80"/>
      <c r="R25" s="85" t="n">
        <f aca="false">SUM((A25*7)/1000*$R$4)</f>
        <v>105</v>
      </c>
      <c r="S25" s="86" t="n">
        <f aca="false">SUM(R25*0.5)</f>
        <v>52.5</v>
      </c>
      <c r="T25" s="79" t="n">
        <v>0.84</v>
      </c>
      <c r="U25" s="80"/>
      <c r="V25" s="80"/>
      <c r="W25" s="96" t="n">
        <f aca="false">SUM(A25/$W$4*'[2]Dental &amp; Other Rates'!$B$42/12)</f>
        <v>235</v>
      </c>
      <c r="X25" s="80"/>
      <c r="Y25" s="90" t="n">
        <f aca="false">SUM(D25+J25+M25+O25+R25+W25)</f>
        <v>673.22</v>
      </c>
      <c r="Z25" s="91" t="n">
        <f aca="false">SUM(D25+J25+M25+P25+R25+S25+T25+W25)</f>
        <v>726.56</v>
      </c>
      <c r="AA25" s="91" t="n">
        <f aca="false">SUM(Z25*12)</f>
        <v>8718.72</v>
      </c>
      <c r="AB25" s="175" t="n">
        <f aca="false">SUM(Z25/(A25/12))</f>
        <v>0.0290624</v>
      </c>
    </row>
    <row r="26" customFormat="false" ht="14.25" hidden="false" customHeight="false" outlineLevel="0" collapsed="false">
      <c r="A26" s="12" t="n">
        <v>500000</v>
      </c>
      <c r="B26" s="24" t="s">
        <v>80</v>
      </c>
      <c r="C26" s="76"/>
      <c r="D26" s="111" t="n">
        <v>293</v>
      </c>
      <c r="E26" s="112" t="n">
        <v>207</v>
      </c>
      <c r="F26" s="112" t="n">
        <v>215</v>
      </c>
      <c r="G26" s="112" t="n">
        <v>255</v>
      </c>
      <c r="H26" s="113" t="n">
        <v>269</v>
      </c>
      <c r="I26" s="80"/>
      <c r="J26" s="129" t="n">
        <v>30</v>
      </c>
      <c r="K26" s="103" t="n">
        <v>13</v>
      </c>
      <c r="L26" s="80"/>
      <c r="M26" s="108" t="n">
        <v>9.72</v>
      </c>
      <c r="N26" s="80"/>
      <c r="O26" s="129" t="n">
        <v>13.5</v>
      </c>
      <c r="P26" s="103" t="n">
        <v>13.5</v>
      </c>
      <c r="Q26" s="80"/>
      <c r="R26" s="85" t="n">
        <f aca="false">SUM((A26*7)/1000*$R$4)</f>
        <v>175</v>
      </c>
      <c r="S26" s="86" t="n">
        <f aca="false">SUM(R26*0.5)</f>
        <v>87.5</v>
      </c>
      <c r="T26" s="79" t="n">
        <v>0.84</v>
      </c>
      <c r="U26" s="80"/>
      <c r="V26" s="80"/>
      <c r="W26" s="96" t="n">
        <f aca="false">SUM(A26/$W$4*'[2]Dental &amp; Other Rates'!$B$42/12)</f>
        <v>391.666666666667</v>
      </c>
      <c r="X26" s="80"/>
      <c r="Y26" s="90" t="n">
        <f aca="false">SUM(D26+J26+M26+O26+R26+W26)</f>
        <v>912.886666666667</v>
      </c>
      <c r="Z26" s="91" t="n">
        <f aca="false">SUM(D26+J26+M26+P26+R26+S26+T26+W26)</f>
        <v>1001.22666666667</v>
      </c>
      <c r="AA26" s="91" t="n">
        <f aca="false">SUM(Z26*12)</f>
        <v>12014.72</v>
      </c>
      <c r="AB26" s="175" t="n">
        <f aca="false">SUM(Z26/(A26/12))</f>
        <v>0.02402944</v>
      </c>
    </row>
    <row r="27" customFormat="false" ht="14.25" hidden="false" customHeight="true" outlineLevel="0" collapsed="false">
      <c r="B27" s="45" t="s">
        <v>84</v>
      </c>
      <c r="C27" s="114"/>
      <c r="D27" s="118" t="s">
        <v>85</v>
      </c>
      <c r="E27" s="118"/>
      <c r="F27" s="118"/>
      <c r="G27" s="118"/>
      <c r="H27" s="118"/>
      <c r="I27" s="116"/>
      <c r="J27" s="125" t="s">
        <v>84</v>
      </c>
      <c r="K27" s="125"/>
      <c r="L27" s="48"/>
      <c r="M27" s="118" t="s">
        <v>83</v>
      </c>
      <c r="N27" s="116"/>
      <c r="O27" s="119" t="s">
        <v>57</v>
      </c>
      <c r="P27" s="120" t="s">
        <v>59</v>
      </c>
      <c r="Q27" s="116"/>
      <c r="R27" s="121" t="s">
        <v>60</v>
      </c>
      <c r="S27" s="122" t="s">
        <v>61</v>
      </c>
      <c r="T27" s="123" t="s">
        <v>62</v>
      </c>
      <c r="U27" s="48"/>
      <c r="V27" s="116"/>
      <c r="W27" s="126" t="s">
        <v>68</v>
      </c>
      <c r="X27" s="116"/>
      <c r="Y27" s="56"/>
      <c r="Z27" s="56"/>
      <c r="AA27" s="56"/>
      <c r="AB27" s="56"/>
    </row>
    <row r="28" customFormat="false" ht="14.25" hidden="false" customHeight="false" outlineLevel="0" collapsed="false">
      <c r="A28" s="12" t="n">
        <v>24000</v>
      </c>
      <c r="B28" s="24" t="s">
        <v>71</v>
      </c>
      <c r="C28" s="76"/>
      <c r="D28" s="77" t="n">
        <v>70</v>
      </c>
      <c r="E28" s="78" t="n">
        <v>52</v>
      </c>
      <c r="F28" s="78" t="n">
        <v>40</v>
      </c>
      <c r="G28" s="78" t="n">
        <v>55</v>
      </c>
      <c r="H28" s="92" t="n">
        <v>61</v>
      </c>
      <c r="I28" s="80"/>
      <c r="J28" s="129" t="n">
        <v>26</v>
      </c>
      <c r="K28" s="103" t="n">
        <v>11</v>
      </c>
      <c r="L28" s="80"/>
      <c r="M28" s="130" t="n">
        <v>9.72</v>
      </c>
      <c r="N28" s="80"/>
      <c r="O28" s="129" t="n">
        <f aca="false">SUM((A28*10)/$O$4*'[2]Dental &amp; Other Rates'!$B$27)</f>
        <v>2.16</v>
      </c>
      <c r="P28" s="103" t="n">
        <f aca="false">SUM((A28*10*0.6)/$O$4*'[2]Dental &amp; Other Rates'!$B$28)</f>
        <v>2.16</v>
      </c>
      <c r="Q28" s="80"/>
      <c r="R28" s="85" t="n">
        <f aca="false">SUM((A28*7)/1000*$R$4)</f>
        <v>8.4</v>
      </c>
      <c r="S28" s="86" t="n">
        <f aca="false">SUM(R28*0.5)</f>
        <v>4.2</v>
      </c>
      <c r="T28" s="79" t="n">
        <v>0.84</v>
      </c>
      <c r="U28" s="80"/>
      <c r="V28" s="80"/>
      <c r="W28" s="96" t="n">
        <f aca="false">SUM(A28/$W$4*'[2]Dental &amp; Other Rates'!$B$39/12)</f>
        <v>7.8</v>
      </c>
      <c r="X28" s="80"/>
      <c r="Y28" s="90" t="n">
        <f aca="false">SUM(D28+J28+M28+O28+R28+W28)</f>
        <v>124.08</v>
      </c>
      <c r="Z28" s="91" t="n">
        <f aca="false">SUM(D28+J28+M28+P28+R28+S28+T28+W28)</f>
        <v>129.12</v>
      </c>
      <c r="AA28" s="91" t="n">
        <f aca="false">SUM(Z28*12)</f>
        <v>1549.44</v>
      </c>
      <c r="AB28" s="175" t="n">
        <f aca="false">SUM(Z28/(A28/12))</f>
        <v>0.06456</v>
      </c>
    </row>
    <row r="29" customFormat="false" ht="14.25" hidden="false" customHeight="false" outlineLevel="0" collapsed="false">
      <c r="A29" s="12" t="n">
        <v>25000</v>
      </c>
      <c r="B29" s="24" t="s">
        <v>72</v>
      </c>
      <c r="C29" s="76"/>
      <c r="D29" s="85" t="n">
        <v>85</v>
      </c>
      <c r="E29" s="98" t="n">
        <v>65</v>
      </c>
      <c r="F29" s="98" t="n">
        <v>52</v>
      </c>
      <c r="G29" s="98" t="n">
        <v>68</v>
      </c>
      <c r="H29" s="79" t="n">
        <v>76</v>
      </c>
      <c r="I29" s="80"/>
      <c r="J29" s="129" t="n">
        <v>26</v>
      </c>
      <c r="K29" s="103" t="n">
        <v>11</v>
      </c>
      <c r="L29" s="80"/>
      <c r="M29" s="100" t="n">
        <v>9.72</v>
      </c>
      <c r="N29" s="80"/>
      <c r="O29" s="129" t="n">
        <f aca="false">SUM((A29*10)/$O$4*'[2]Dental &amp; Other Rates'!$B$27)</f>
        <v>2.25</v>
      </c>
      <c r="P29" s="103" t="n">
        <f aca="false">SUM((A29*10*0.6)/$O$4*'[2]Dental &amp; Other Rates'!$B$28)</f>
        <v>2.25</v>
      </c>
      <c r="Q29" s="80"/>
      <c r="R29" s="85" t="n">
        <f aca="false">SUM((A29*7)/1000*$R$4)</f>
        <v>8.75</v>
      </c>
      <c r="S29" s="86" t="n">
        <f aca="false">SUM(R29*0.5)</f>
        <v>4.375</v>
      </c>
      <c r="T29" s="79" t="n">
        <v>0.84</v>
      </c>
      <c r="U29" s="80"/>
      <c r="V29" s="80"/>
      <c r="W29" s="96" t="n">
        <f aca="false">SUM(A29/$W$4*'[2]Dental &amp; Other Rates'!$B$39/12)</f>
        <v>8.125</v>
      </c>
      <c r="X29" s="80"/>
      <c r="Y29" s="90" t="n">
        <f aca="false">SUM(D29+J29+M29+O29+R29+W29)</f>
        <v>139.845</v>
      </c>
      <c r="Z29" s="91" t="n">
        <f aca="false">SUM(D29+J29+M29+P29+R29+S29+T29+W29)</f>
        <v>145.06</v>
      </c>
      <c r="AA29" s="91" t="n">
        <f aca="false">SUM(Z29*12)</f>
        <v>1740.72</v>
      </c>
      <c r="AB29" s="175" t="n">
        <f aca="false">SUM(Z29/(A29/12))</f>
        <v>0.0696288</v>
      </c>
    </row>
    <row r="30" customFormat="false" ht="14.25" hidden="false" customHeight="false" outlineLevel="0" collapsed="false">
      <c r="A30" s="12" t="n">
        <v>40000</v>
      </c>
      <c r="B30" s="24" t="s">
        <v>73</v>
      </c>
      <c r="C30" s="76"/>
      <c r="D30" s="85" t="n">
        <v>104</v>
      </c>
      <c r="E30" s="98" t="n">
        <v>77</v>
      </c>
      <c r="F30" s="98" t="n">
        <v>67</v>
      </c>
      <c r="G30" s="98" t="n">
        <v>83</v>
      </c>
      <c r="H30" s="79" t="n">
        <v>92</v>
      </c>
      <c r="I30" s="80"/>
      <c r="J30" s="129" t="n">
        <v>26</v>
      </c>
      <c r="K30" s="103" t="n">
        <v>11</v>
      </c>
      <c r="L30" s="80"/>
      <c r="M30" s="100" t="n">
        <v>9.72</v>
      </c>
      <c r="N30" s="80"/>
      <c r="O30" s="129" t="n">
        <f aca="false">SUM((A30*10)/$O$4*'[2]Dental &amp; Other Rates'!$B$27)</f>
        <v>3.6</v>
      </c>
      <c r="P30" s="103" t="n">
        <f aca="false">SUM((A30*10*0.6)/$O$4*'[2]Dental &amp; Other Rates'!$B$28)</f>
        <v>3.6</v>
      </c>
      <c r="Q30" s="80"/>
      <c r="R30" s="85" t="n">
        <f aca="false">SUM((A30*7)/1000*$R$4)</f>
        <v>14</v>
      </c>
      <c r="S30" s="86" t="n">
        <f aca="false">SUM(R30*0.5)</f>
        <v>7</v>
      </c>
      <c r="T30" s="79" t="n">
        <v>0.84</v>
      </c>
      <c r="U30" s="80"/>
      <c r="V30" s="80"/>
      <c r="W30" s="96" t="n">
        <f aca="false">SUM(A30/$W$4*'[2]Dental &amp; Other Rates'!$B$39/12)</f>
        <v>13</v>
      </c>
      <c r="X30" s="80"/>
      <c r="Y30" s="90" t="n">
        <f aca="false">SUM(D30+J30+M30+O30+R30+W30)</f>
        <v>170.32</v>
      </c>
      <c r="Z30" s="91" t="n">
        <f aca="false">SUM(D30+J30+M30+P30+R30+S30+T30+W30)</f>
        <v>178.16</v>
      </c>
      <c r="AA30" s="91" t="n">
        <f aca="false">SUM(Z30*12)</f>
        <v>2137.92</v>
      </c>
      <c r="AB30" s="175" t="n">
        <f aca="false">SUM(Z30/(A30/12))</f>
        <v>0.053448</v>
      </c>
    </row>
    <row r="31" customFormat="false" ht="14.25" hidden="false" customHeight="false" outlineLevel="0" collapsed="false">
      <c r="A31" s="12" t="n">
        <v>60000</v>
      </c>
      <c r="B31" s="24" t="s">
        <v>74</v>
      </c>
      <c r="C31" s="76"/>
      <c r="D31" s="85" t="n">
        <v>126</v>
      </c>
      <c r="E31" s="98" t="n">
        <v>85</v>
      </c>
      <c r="F31" s="98" t="n">
        <v>85</v>
      </c>
      <c r="G31" s="98" t="n">
        <v>103</v>
      </c>
      <c r="H31" s="79" t="n">
        <v>113</v>
      </c>
      <c r="I31" s="80"/>
      <c r="J31" s="129" t="n">
        <v>26</v>
      </c>
      <c r="K31" s="103" t="n">
        <v>11</v>
      </c>
      <c r="L31" s="80"/>
      <c r="M31" s="100" t="n">
        <v>9.72</v>
      </c>
      <c r="N31" s="80"/>
      <c r="O31" s="129" t="n">
        <f aca="false">SUM((A31*10)/$O$4*'[2]Dental &amp; Other Rates'!$B$27)</f>
        <v>5.4</v>
      </c>
      <c r="P31" s="103" t="n">
        <f aca="false">SUM((A31*10*0.6)/$O$4*'[2]Dental &amp; Other Rates'!$B$28)</f>
        <v>5.4</v>
      </c>
      <c r="Q31" s="80"/>
      <c r="R31" s="85" t="n">
        <f aca="false">SUM((A31*7)/1000*$R$4)</f>
        <v>21</v>
      </c>
      <c r="S31" s="86" t="n">
        <f aca="false">SUM(R31*0.5)</f>
        <v>10.5</v>
      </c>
      <c r="T31" s="79" t="n">
        <v>0.84</v>
      </c>
      <c r="U31" s="80"/>
      <c r="V31" s="80"/>
      <c r="W31" s="96" t="n">
        <f aca="false">SUM(A31/$W$4*'[2]Dental &amp; Other Rates'!$B$40/12)</f>
        <v>27</v>
      </c>
      <c r="X31" s="80"/>
      <c r="Y31" s="90" t="n">
        <f aca="false">SUM(D31+J31+M31+O31+R31+W31)</f>
        <v>215.12</v>
      </c>
      <c r="Z31" s="91" t="n">
        <f aca="false">SUM(D31+J31+M31+P31+R31+S31+T31+W31)</f>
        <v>226.46</v>
      </c>
      <c r="AA31" s="91" t="n">
        <f aca="false">SUM(Z31*12)</f>
        <v>2717.52</v>
      </c>
      <c r="AB31" s="175" t="n">
        <f aca="false">SUM(Z31/(A31/12))</f>
        <v>0.045292</v>
      </c>
    </row>
    <row r="32" customFormat="false" ht="14.25" hidden="false" customHeight="false" outlineLevel="0" collapsed="false">
      <c r="A32" s="12" t="n">
        <v>80000</v>
      </c>
      <c r="B32" s="24" t="s">
        <v>75</v>
      </c>
      <c r="C32" s="76"/>
      <c r="D32" s="85" t="n">
        <v>149</v>
      </c>
      <c r="E32" s="98" t="n">
        <v>104</v>
      </c>
      <c r="F32" s="98" t="n">
        <v>104</v>
      </c>
      <c r="G32" s="98" t="n">
        <v>124</v>
      </c>
      <c r="H32" s="79" t="n">
        <v>135</v>
      </c>
      <c r="I32" s="80"/>
      <c r="J32" s="129" t="n">
        <v>26</v>
      </c>
      <c r="K32" s="103" t="n">
        <v>11</v>
      </c>
      <c r="L32" s="80"/>
      <c r="M32" s="100" t="n">
        <v>9.72</v>
      </c>
      <c r="N32" s="80"/>
      <c r="O32" s="129" t="n">
        <f aca="false">SUM((A32*10)/$O$4*'[2]Dental &amp; Other Rates'!$B$27)</f>
        <v>7.2</v>
      </c>
      <c r="P32" s="103" t="n">
        <f aca="false">SUM((A32*10*0.6)/$O$4*'[2]Dental &amp; Other Rates'!$B$28)</f>
        <v>7.2</v>
      </c>
      <c r="Q32" s="80"/>
      <c r="R32" s="85" t="n">
        <f aca="false">SUM((A32*7)/1000*$R$4)</f>
        <v>28</v>
      </c>
      <c r="S32" s="86" t="n">
        <f aca="false">SUM(R32*0.5)</f>
        <v>14</v>
      </c>
      <c r="T32" s="79" t="n">
        <v>0.84</v>
      </c>
      <c r="U32" s="80"/>
      <c r="V32" s="80"/>
      <c r="W32" s="96" t="n">
        <f aca="false">SUM(A32/$W$4*'[2]Dental &amp; Other Rates'!$B$40/12)</f>
        <v>36</v>
      </c>
      <c r="X32" s="80"/>
      <c r="Y32" s="90" t="n">
        <f aca="false">SUM(D32+J32+M32+O32+R32+W32)</f>
        <v>255.92</v>
      </c>
      <c r="Z32" s="91" t="n">
        <f aca="false">SUM(D32+J32+M32+P32+R32+S32+T32+W32)</f>
        <v>270.76</v>
      </c>
      <c r="AA32" s="91" t="n">
        <f aca="false">SUM(Z32*12)</f>
        <v>3249.12</v>
      </c>
      <c r="AB32" s="175" t="n">
        <f aca="false">SUM(Z32/(A32/12))</f>
        <v>0.040614</v>
      </c>
    </row>
    <row r="33" customFormat="false" ht="14.25" hidden="false" customHeight="false" outlineLevel="0" collapsed="false">
      <c r="A33" s="12" t="n">
        <v>100000</v>
      </c>
      <c r="B33" s="24" t="s">
        <v>76</v>
      </c>
      <c r="C33" s="76"/>
      <c r="D33" s="85" t="n">
        <v>178</v>
      </c>
      <c r="E33" s="98" t="n">
        <v>121</v>
      </c>
      <c r="F33" s="98" t="n">
        <v>126</v>
      </c>
      <c r="G33" s="98" t="n">
        <v>148</v>
      </c>
      <c r="H33" s="79" t="n">
        <v>162</v>
      </c>
      <c r="I33" s="80"/>
      <c r="J33" s="129" t="n">
        <v>26</v>
      </c>
      <c r="K33" s="103" t="n">
        <v>11</v>
      </c>
      <c r="L33" s="80"/>
      <c r="M33" s="100" t="n">
        <v>9.72</v>
      </c>
      <c r="N33" s="80"/>
      <c r="O33" s="129" t="n">
        <f aca="false">SUM((A33*10)/$O$4*'[2]Dental &amp; Other Rates'!$B$27)</f>
        <v>9</v>
      </c>
      <c r="P33" s="103" t="n">
        <f aca="false">SUM((A33*10*0.6)/$O$4*'[2]Dental &amp; Other Rates'!$B$28)</f>
        <v>9</v>
      </c>
      <c r="Q33" s="80"/>
      <c r="R33" s="85" t="n">
        <f aca="false">SUM((A33*7)/1000*$R$4)</f>
        <v>35</v>
      </c>
      <c r="S33" s="86" t="n">
        <f aca="false">SUM(R33*0.5)</f>
        <v>17.5</v>
      </c>
      <c r="T33" s="79" t="n">
        <v>0.84</v>
      </c>
      <c r="U33" s="80"/>
      <c r="V33" s="80"/>
      <c r="W33" s="96" t="n">
        <f aca="false">SUM(A33/$W$4*'[2]Dental &amp; Other Rates'!$B$40/12)</f>
        <v>45</v>
      </c>
      <c r="X33" s="80"/>
      <c r="Y33" s="90" t="n">
        <f aca="false">SUM(D33+J33+M33+O33+R33+W33)</f>
        <v>302.72</v>
      </c>
      <c r="Z33" s="91" t="n">
        <f aca="false">SUM(D33+J33+M33+P33+R33+S33+T33+W33)</f>
        <v>321.06</v>
      </c>
      <c r="AA33" s="91" t="n">
        <f aca="false">SUM(Z33*12)</f>
        <v>3852.72</v>
      </c>
      <c r="AB33" s="175" t="n">
        <f aca="false">SUM(Z33/(A33/12))</f>
        <v>0.0385272</v>
      </c>
    </row>
    <row r="34" customFormat="false" ht="14.25" hidden="false" customHeight="false" outlineLevel="0" collapsed="false">
      <c r="A34" s="12" t="n">
        <v>150000</v>
      </c>
      <c r="B34" s="24" t="s">
        <v>77</v>
      </c>
      <c r="C34" s="76"/>
      <c r="D34" s="85" t="n">
        <v>232</v>
      </c>
      <c r="E34" s="98" t="n">
        <v>162</v>
      </c>
      <c r="F34" s="98" t="n">
        <v>169</v>
      </c>
      <c r="G34" s="98" t="n">
        <v>200</v>
      </c>
      <c r="H34" s="79" t="n">
        <v>216</v>
      </c>
      <c r="I34" s="80"/>
      <c r="J34" s="129" t="n">
        <v>26</v>
      </c>
      <c r="K34" s="103" t="n">
        <v>11</v>
      </c>
      <c r="L34" s="80"/>
      <c r="M34" s="100" t="n">
        <v>9.72</v>
      </c>
      <c r="N34" s="80"/>
      <c r="O34" s="129" t="n">
        <f aca="false">SUM((A34*10)/$O$4*'[2]Dental &amp; Other Rates'!$B$27)</f>
        <v>13.5</v>
      </c>
      <c r="P34" s="103" t="n">
        <f aca="false">SUM((A34*10*0.6)/$O$4*'[2]Dental &amp; Other Rates'!$B$28)</f>
        <v>13.5</v>
      </c>
      <c r="Q34" s="80"/>
      <c r="R34" s="85" t="n">
        <f aca="false">SUM((A34*7)/1000*$R$4)</f>
        <v>52.5</v>
      </c>
      <c r="S34" s="86" t="n">
        <f aca="false">SUM(R34*0.5)</f>
        <v>26.25</v>
      </c>
      <c r="T34" s="79" t="n">
        <v>0.84</v>
      </c>
      <c r="U34" s="80"/>
      <c r="V34" s="80"/>
      <c r="W34" s="96" t="n">
        <f aca="false">SUM(A34/$W$4*'[2]Dental &amp; Other Rates'!$B$41/12)</f>
        <v>105</v>
      </c>
      <c r="X34" s="80"/>
      <c r="Y34" s="90" t="n">
        <f aca="false">SUM(D34+J34+M34+O34+R34+W34)</f>
        <v>438.72</v>
      </c>
      <c r="Z34" s="91" t="n">
        <f aca="false">SUM(D34+J34+M34+P34+R34+S34+T34+W34)</f>
        <v>465.81</v>
      </c>
      <c r="AA34" s="91" t="n">
        <f aca="false">SUM(Z34*12)</f>
        <v>5589.72</v>
      </c>
      <c r="AB34" s="175" t="n">
        <f aca="false">SUM(Z34/(A34/12))</f>
        <v>0.0372648</v>
      </c>
    </row>
    <row r="35" customFormat="false" ht="14.25" hidden="false" customHeight="false" outlineLevel="0" collapsed="false">
      <c r="A35" s="12" t="n">
        <v>200000</v>
      </c>
      <c r="B35" s="24" t="s">
        <v>78</v>
      </c>
      <c r="C35" s="76"/>
      <c r="D35" s="85" t="n">
        <v>250</v>
      </c>
      <c r="E35" s="98" t="n">
        <v>171</v>
      </c>
      <c r="F35" s="98" t="n">
        <v>178</v>
      </c>
      <c r="G35" s="98" t="n">
        <v>211</v>
      </c>
      <c r="H35" s="79" t="n">
        <v>227</v>
      </c>
      <c r="I35" s="80"/>
      <c r="J35" s="129" t="n">
        <v>26</v>
      </c>
      <c r="K35" s="103" t="n">
        <v>11</v>
      </c>
      <c r="L35" s="80"/>
      <c r="M35" s="100" t="n">
        <v>9.72</v>
      </c>
      <c r="N35" s="80"/>
      <c r="O35" s="129" t="n">
        <v>13.5</v>
      </c>
      <c r="P35" s="103" t="n">
        <v>13.5</v>
      </c>
      <c r="Q35" s="80"/>
      <c r="R35" s="85" t="n">
        <f aca="false">SUM((A35*7)/1000*$R$4)</f>
        <v>70</v>
      </c>
      <c r="S35" s="86" t="n">
        <f aca="false">SUM(R35*0.5)</f>
        <v>35</v>
      </c>
      <c r="T35" s="79" t="n">
        <v>0.84</v>
      </c>
      <c r="U35" s="80"/>
      <c r="V35" s="80"/>
      <c r="W35" s="96" t="n">
        <f aca="false">SUM(A35/$W$4*'[2]Dental &amp; Other Rates'!$B$41/12)</f>
        <v>140</v>
      </c>
      <c r="X35" s="80"/>
      <c r="Y35" s="90" t="n">
        <f aca="false">SUM(D35+J35+M35+O35+R35+W35)</f>
        <v>509.22</v>
      </c>
      <c r="Z35" s="91" t="n">
        <f aca="false">SUM(D35+J35+M35+P35+R35+S35+T35+W35)</f>
        <v>545.06</v>
      </c>
      <c r="AA35" s="91" t="n">
        <f aca="false">SUM(Z35*12)</f>
        <v>6540.72</v>
      </c>
      <c r="AB35" s="175" t="n">
        <f aca="false">SUM(Z35/(A35/12))</f>
        <v>0.0327036</v>
      </c>
    </row>
    <row r="36" customFormat="false" ht="14.25" hidden="false" customHeight="false" outlineLevel="0" collapsed="false">
      <c r="A36" s="12" t="n">
        <v>300000</v>
      </c>
      <c r="B36" s="24" t="s">
        <v>79</v>
      </c>
      <c r="C36" s="76"/>
      <c r="D36" s="85" t="n">
        <v>263</v>
      </c>
      <c r="E36" s="98" t="n">
        <v>178</v>
      </c>
      <c r="F36" s="98" t="n">
        <v>185</v>
      </c>
      <c r="G36" s="98" t="n">
        <v>220</v>
      </c>
      <c r="H36" s="79" t="n">
        <v>238</v>
      </c>
      <c r="I36" s="80"/>
      <c r="J36" s="129" t="n">
        <v>26</v>
      </c>
      <c r="K36" s="103" t="n">
        <v>11</v>
      </c>
      <c r="L36" s="80"/>
      <c r="M36" s="100" t="n">
        <v>9.72</v>
      </c>
      <c r="N36" s="80"/>
      <c r="O36" s="129" t="n">
        <v>13.5</v>
      </c>
      <c r="P36" s="103" t="n">
        <v>13.5</v>
      </c>
      <c r="Q36" s="80"/>
      <c r="R36" s="85" t="n">
        <f aca="false">SUM((A36*7)/1000*$R$4)</f>
        <v>105</v>
      </c>
      <c r="S36" s="86" t="n">
        <f aca="false">SUM(R36*0.5)</f>
        <v>52.5</v>
      </c>
      <c r="T36" s="79" t="n">
        <v>0.84</v>
      </c>
      <c r="U36" s="80"/>
      <c r="V36" s="80"/>
      <c r="W36" s="96" t="n">
        <f aca="false">SUM(A36/$W$4*'[2]Dental &amp; Other Rates'!$B$42/12)</f>
        <v>235</v>
      </c>
      <c r="X36" s="80"/>
      <c r="Y36" s="90" t="n">
        <f aca="false">SUM(D36+J36+M36+O36+R36+W36)</f>
        <v>652.22</v>
      </c>
      <c r="Z36" s="91" t="n">
        <f aca="false">SUM(D36+J36+M36+P36+R36+S36+T36+W36)</f>
        <v>705.56</v>
      </c>
      <c r="AA36" s="91" t="n">
        <f aca="false">SUM(Z36*12)</f>
        <v>8466.72</v>
      </c>
      <c r="AB36" s="175" t="n">
        <f aca="false">SUM(Z36/(A36/12))</f>
        <v>0.0282224</v>
      </c>
    </row>
    <row r="37" customFormat="false" ht="14.25" hidden="false" customHeight="false" outlineLevel="0" collapsed="false">
      <c r="A37" s="12" t="n">
        <v>500000</v>
      </c>
      <c r="B37" s="24" t="s">
        <v>80</v>
      </c>
      <c r="C37" s="76"/>
      <c r="D37" s="111" t="n">
        <v>274</v>
      </c>
      <c r="E37" s="112" t="n">
        <v>187</v>
      </c>
      <c r="F37" s="112" t="n">
        <v>194</v>
      </c>
      <c r="G37" s="112" t="n">
        <v>230</v>
      </c>
      <c r="H37" s="113" t="n">
        <v>248</v>
      </c>
      <c r="I37" s="80"/>
      <c r="J37" s="129" t="n">
        <v>26</v>
      </c>
      <c r="K37" s="103" t="n">
        <v>11</v>
      </c>
      <c r="L37" s="80"/>
      <c r="M37" s="108" t="n">
        <v>9.72</v>
      </c>
      <c r="N37" s="80"/>
      <c r="O37" s="129" t="n">
        <v>13.5</v>
      </c>
      <c r="P37" s="103" t="n">
        <v>13.5</v>
      </c>
      <c r="Q37" s="80"/>
      <c r="R37" s="85" t="n">
        <f aca="false">SUM((A37*7)/1000*$R$4)</f>
        <v>175</v>
      </c>
      <c r="S37" s="86" t="n">
        <f aca="false">SUM(R37*0.5)</f>
        <v>87.5</v>
      </c>
      <c r="T37" s="79" t="n">
        <v>0.84</v>
      </c>
      <c r="U37" s="80"/>
      <c r="V37" s="80"/>
      <c r="W37" s="96" t="n">
        <f aca="false">SUM(A37/$W$4*'[2]Dental &amp; Other Rates'!$B$42/12)</f>
        <v>391.666666666667</v>
      </c>
      <c r="X37" s="80"/>
      <c r="Y37" s="90" t="n">
        <f aca="false">SUM(D37+J37+M37+O37+R37+W37)</f>
        <v>889.886666666667</v>
      </c>
      <c r="Z37" s="91" t="n">
        <f aca="false">SUM(D37+J37+M37+P37+R37+S37+T37+W37)</f>
        <v>978.226666666667</v>
      </c>
      <c r="AA37" s="91" t="n">
        <f aca="false">SUM(Z37*12)</f>
        <v>11738.72</v>
      </c>
      <c r="AB37" s="175" t="n">
        <f aca="false">SUM(Z37/(A37/12))</f>
        <v>0.02347744</v>
      </c>
    </row>
    <row r="38" customFormat="false" ht="14.25" hidden="false" customHeight="true" outlineLevel="0" collapsed="false">
      <c r="B38" s="45" t="s">
        <v>59</v>
      </c>
      <c r="C38" s="114"/>
      <c r="D38" s="118" t="s">
        <v>86</v>
      </c>
      <c r="E38" s="118"/>
      <c r="F38" s="118"/>
      <c r="G38" s="118"/>
      <c r="H38" s="118"/>
      <c r="I38" s="116"/>
      <c r="J38" s="125" t="s">
        <v>59</v>
      </c>
      <c r="K38" s="125"/>
      <c r="L38" s="48"/>
      <c r="M38" s="118" t="s">
        <v>87</v>
      </c>
      <c r="N38" s="116"/>
      <c r="O38" s="119" t="s">
        <v>57</v>
      </c>
      <c r="P38" s="120" t="s">
        <v>59</v>
      </c>
      <c r="Q38" s="116"/>
      <c r="R38" s="121" t="s">
        <v>60</v>
      </c>
      <c r="S38" s="122" t="s">
        <v>61</v>
      </c>
      <c r="T38" s="123" t="s">
        <v>62</v>
      </c>
      <c r="U38" s="48"/>
      <c r="V38" s="116"/>
      <c r="W38" s="126" t="s">
        <v>68</v>
      </c>
      <c r="X38" s="116"/>
      <c r="Y38" s="56"/>
      <c r="Z38" s="56"/>
      <c r="AA38" s="56"/>
      <c r="AB38" s="56"/>
    </row>
    <row r="39" customFormat="false" ht="14.25" hidden="false" customHeight="false" outlineLevel="0" collapsed="false">
      <c r="A39" s="12" t="n">
        <v>24000</v>
      </c>
      <c r="B39" s="24" t="s">
        <v>71</v>
      </c>
      <c r="C39" s="76"/>
      <c r="D39" s="77" t="n">
        <v>97</v>
      </c>
      <c r="E39" s="78" t="n">
        <v>77</v>
      </c>
      <c r="F39" s="78" t="n">
        <v>61</v>
      </c>
      <c r="G39" s="78" t="n">
        <v>84</v>
      </c>
      <c r="H39" s="92" t="n">
        <v>91</v>
      </c>
      <c r="I39" s="80"/>
      <c r="J39" s="129" t="n">
        <v>53</v>
      </c>
      <c r="K39" s="103" t="n">
        <v>18</v>
      </c>
      <c r="L39" s="80"/>
      <c r="M39" s="130" t="n">
        <v>14.6</v>
      </c>
      <c r="N39" s="80"/>
      <c r="O39" s="129" t="n">
        <f aca="false">SUM((A39*10)/$O$4*'[2]Dental &amp; Other Rates'!$B$27)</f>
        <v>2.16</v>
      </c>
      <c r="P39" s="103" t="n">
        <f aca="false">SUM((A39*10*0.6)/$O$4*'[2]Dental &amp; Other Rates'!$B$28)</f>
        <v>2.16</v>
      </c>
      <c r="Q39" s="80"/>
      <c r="R39" s="85" t="n">
        <f aca="false">SUM((A39*7)/1000*$R$4)</f>
        <v>8.4</v>
      </c>
      <c r="S39" s="86" t="n">
        <f aca="false">SUM(R39*0.5)</f>
        <v>4.2</v>
      </c>
      <c r="T39" s="79" t="n">
        <v>0.84</v>
      </c>
      <c r="U39" s="80"/>
      <c r="V39" s="80"/>
      <c r="W39" s="96" t="n">
        <f aca="false">SUM(A39/$W$4*'[2]Dental &amp; Other Rates'!$B$39/12)</f>
        <v>7.8</v>
      </c>
      <c r="X39" s="80"/>
      <c r="Y39" s="90" t="n">
        <f aca="false">SUM(D39+J39+M39+O39+R39+W39)</f>
        <v>182.96</v>
      </c>
      <c r="Z39" s="91" t="n">
        <f aca="false">SUM(D39+J39+M39+P39+R39+S39+T39+W39)</f>
        <v>188</v>
      </c>
      <c r="AA39" s="91" t="n">
        <f aca="false">SUM(Z39*12)</f>
        <v>2256</v>
      </c>
      <c r="AB39" s="175" t="n">
        <f aca="false">SUM(Z39/(A39/12))</f>
        <v>0.094</v>
      </c>
    </row>
    <row r="40" customFormat="false" ht="14.25" hidden="false" customHeight="false" outlineLevel="0" collapsed="false">
      <c r="A40" s="12" t="n">
        <v>25000</v>
      </c>
      <c r="B40" s="24" t="s">
        <v>72</v>
      </c>
      <c r="C40" s="76"/>
      <c r="D40" s="85" t="n">
        <v>117</v>
      </c>
      <c r="E40" s="98" t="n">
        <v>93</v>
      </c>
      <c r="F40" s="98" t="n">
        <v>74</v>
      </c>
      <c r="G40" s="98" t="n">
        <v>101</v>
      </c>
      <c r="H40" s="79" t="n">
        <v>110</v>
      </c>
      <c r="I40" s="80"/>
      <c r="J40" s="129" t="n">
        <v>53</v>
      </c>
      <c r="K40" s="103" t="n">
        <v>18</v>
      </c>
      <c r="L40" s="80"/>
      <c r="M40" s="100" t="n">
        <v>14.6</v>
      </c>
      <c r="N40" s="80"/>
      <c r="O40" s="129" t="n">
        <f aca="false">SUM((A40*10)/$O$4*'[2]Dental &amp; Other Rates'!$B$27)</f>
        <v>2.25</v>
      </c>
      <c r="P40" s="103" t="n">
        <f aca="false">SUM((A40*10*0.6)/$O$4*'[2]Dental &amp; Other Rates'!$B$28)</f>
        <v>2.25</v>
      </c>
      <c r="Q40" s="80"/>
      <c r="R40" s="85" t="n">
        <f aca="false">SUM((A40*7)/1000*$R$4)</f>
        <v>8.75</v>
      </c>
      <c r="S40" s="86" t="n">
        <f aca="false">SUM(R40*0.5)</f>
        <v>4.375</v>
      </c>
      <c r="T40" s="79" t="n">
        <v>0.84</v>
      </c>
      <c r="U40" s="80"/>
      <c r="V40" s="80"/>
      <c r="W40" s="96" t="n">
        <f aca="false">SUM(A40/$W$4*'[2]Dental &amp; Other Rates'!$B$39/12)</f>
        <v>8.125</v>
      </c>
      <c r="X40" s="80"/>
      <c r="Y40" s="90" t="n">
        <f aca="false">SUM(D40+J40+M40+O40+R40+W40)</f>
        <v>203.725</v>
      </c>
      <c r="Z40" s="91" t="n">
        <f aca="false">SUM(D40+J40+M40+P40+R40+S40+T40+W40)</f>
        <v>208.94</v>
      </c>
      <c r="AA40" s="91" t="n">
        <f aca="false">SUM(Z40*12)</f>
        <v>2507.28</v>
      </c>
      <c r="AB40" s="175" t="n">
        <f aca="false">SUM(Z40/(A40/12))</f>
        <v>0.1002912</v>
      </c>
    </row>
    <row r="41" customFormat="false" ht="14.25" hidden="false" customHeight="false" outlineLevel="0" collapsed="false">
      <c r="A41" s="12" t="n">
        <v>40000</v>
      </c>
      <c r="B41" s="24" t="s">
        <v>73</v>
      </c>
      <c r="C41" s="76"/>
      <c r="D41" s="85" t="n">
        <v>143</v>
      </c>
      <c r="E41" s="98" t="n">
        <v>112</v>
      </c>
      <c r="F41" s="98" t="n">
        <v>93</v>
      </c>
      <c r="G41" s="98" t="n">
        <v>123</v>
      </c>
      <c r="H41" s="79" t="n">
        <v>131</v>
      </c>
      <c r="I41" s="80"/>
      <c r="J41" s="129" t="n">
        <v>53</v>
      </c>
      <c r="K41" s="103" t="n">
        <v>18</v>
      </c>
      <c r="L41" s="80"/>
      <c r="M41" s="100" t="n">
        <v>14.6</v>
      </c>
      <c r="N41" s="80"/>
      <c r="O41" s="129" t="n">
        <f aca="false">SUM((A41*10)/$O$4*'[2]Dental &amp; Other Rates'!$B$27)</f>
        <v>3.6</v>
      </c>
      <c r="P41" s="103" t="n">
        <f aca="false">SUM((A41*10*0.6)/$O$4*'[2]Dental &amp; Other Rates'!$B$28)</f>
        <v>3.6</v>
      </c>
      <c r="Q41" s="80"/>
      <c r="R41" s="85" t="n">
        <f aca="false">SUM((A41*7)/1000*$R$4)</f>
        <v>14</v>
      </c>
      <c r="S41" s="86" t="n">
        <f aca="false">SUM(R41*0.5)</f>
        <v>7</v>
      </c>
      <c r="T41" s="79" t="n">
        <v>0.84</v>
      </c>
      <c r="U41" s="80"/>
      <c r="V41" s="80"/>
      <c r="W41" s="96" t="n">
        <f aca="false">SUM(A41/$W$4*'[2]Dental &amp; Other Rates'!$B$39/12)</f>
        <v>13</v>
      </c>
      <c r="X41" s="80"/>
      <c r="Y41" s="90" t="n">
        <f aca="false">SUM(D41+J41+M41+O41+R41+W41)</f>
        <v>241.2</v>
      </c>
      <c r="Z41" s="91" t="n">
        <f aca="false">SUM(D41+J41+M41+P41+R41+S41+T41+W41)</f>
        <v>249.04</v>
      </c>
      <c r="AA41" s="91" t="n">
        <f aca="false">SUM(Z41*12)</f>
        <v>2988.48</v>
      </c>
      <c r="AB41" s="175" t="n">
        <f aca="false">SUM(Z41/(A41/12))</f>
        <v>0.074712</v>
      </c>
    </row>
    <row r="42" customFormat="false" ht="14.25" hidden="false" customHeight="false" outlineLevel="0" collapsed="false">
      <c r="A42" s="12" t="n">
        <v>60000</v>
      </c>
      <c r="B42" s="24" t="s">
        <v>74</v>
      </c>
      <c r="C42" s="76"/>
      <c r="D42" s="85" t="n">
        <v>179</v>
      </c>
      <c r="E42" s="98" t="n">
        <v>118</v>
      </c>
      <c r="F42" s="98" t="n">
        <v>118</v>
      </c>
      <c r="G42" s="98" t="n">
        <v>153</v>
      </c>
      <c r="H42" s="79" t="n">
        <v>166</v>
      </c>
      <c r="I42" s="80"/>
      <c r="J42" s="129" t="n">
        <v>53</v>
      </c>
      <c r="K42" s="103" t="n">
        <v>18</v>
      </c>
      <c r="L42" s="80"/>
      <c r="M42" s="100" t="n">
        <v>14.6</v>
      </c>
      <c r="N42" s="80"/>
      <c r="O42" s="129" t="n">
        <f aca="false">SUM((A42*10)/$O$4*'[2]Dental &amp; Other Rates'!$B$27)</f>
        <v>5.4</v>
      </c>
      <c r="P42" s="103" t="n">
        <f aca="false">SUM((A42*10*0.6)/$O$4*'[2]Dental &amp; Other Rates'!$B$28)</f>
        <v>5.4</v>
      </c>
      <c r="Q42" s="80"/>
      <c r="R42" s="85" t="n">
        <f aca="false">SUM((A42*7)/1000*$R$4)</f>
        <v>21</v>
      </c>
      <c r="S42" s="86" t="n">
        <f aca="false">SUM(R42*0.5)</f>
        <v>10.5</v>
      </c>
      <c r="T42" s="79" t="n">
        <v>0.84</v>
      </c>
      <c r="U42" s="80"/>
      <c r="V42" s="80"/>
      <c r="W42" s="96" t="n">
        <f aca="false">SUM(A42/$W$4*'[2]Dental &amp; Other Rates'!$B$40/12)</f>
        <v>27</v>
      </c>
      <c r="X42" s="80"/>
      <c r="Y42" s="90" t="n">
        <f aca="false">SUM(D42+J42+M42+O42+R42+W42)</f>
        <v>300</v>
      </c>
      <c r="Z42" s="91" t="n">
        <f aca="false">SUM(D42+J42+M42+P42+R42+S42+T42+W42)</f>
        <v>311.34</v>
      </c>
      <c r="AA42" s="91" t="n">
        <f aca="false">SUM(Z42*12)</f>
        <v>3736.08</v>
      </c>
      <c r="AB42" s="175" t="n">
        <f aca="false">SUM(Z42/(A42/12))</f>
        <v>0.062268</v>
      </c>
    </row>
    <row r="43" customFormat="false" ht="14.25" hidden="false" customHeight="false" outlineLevel="0" collapsed="false">
      <c r="A43" s="12" t="n">
        <v>80000</v>
      </c>
      <c r="B43" s="24" t="s">
        <v>75</v>
      </c>
      <c r="C43" s="76"/>
      <c r="D43" s="85" t="n">
        <v>215</v>
      </c>
      <c r="E43" s="98" t="n">
        <v>142</v>
      </c>
      <c r="F43" s="98" t="n">
        <v>142</v>
      </c>
      <c r="G43" s="98" t="n">
        <v>186</v>
      </c>
      <c r="H43" s="79" t="n">
        <v>200</v>
      </c>
      <c r="I43" s="80"/>
      <c r="J43" s="129" t="n">
        <v>53</v>
      </c>
      <c r="K43" s="103" t="n">
        <v>18</v>
      </c>
      <c r="L43" s="80"/>
      <c r="M43" s="100" t="n">
        <v>14.6</v>
      </c>
      <c r="N43" s="80"/>
      <c r="O43" s="129" t="n">
        <f aca="false">SUM((A43*10)/$O$4*'[2]Dental &amp; Other Rates'!$B$27)</f>
        <v>7.2</v>
      </c>
      <c r="P43" s="103" t="n">
        <f aca="false">SUM((A43*10*0.6)/$O$4*'[2]Dental &amp; Other Rates'!$B$28)</f>
        <v>7.2</v>
      </c>
      <c r="Q43" s="80"/>
      <c r="R43" s="85" t="n">
        <f aca="false">SUM((A43*7)/1000*$R$4)</f>
        <v>28</v>
      </c>
      <c r="S43" s="86" t="n">
        <f aca="false">SUM(R43*0.5)</f>
        <v>14</v>
      </c>
      <c r="T43" s="79" t="n">
        <v>0.84</v>
      </c>
      <c r="U43" s="80"/>
      <c r="V43" s="80"/>
      <c r="W43" s="96" t="n">
        <f aca="false">SUM(A43/$W$4*'[2]Dental &amp; Other Rates'!$B$40/12)</f>
        <v>36</v>
      </c>
      <c r="X43" s="80"/>
      <c r="Y43" s="90" t="n">
        <f aca="false">SUM(D43+J43+M43+O43+R43+W43)</f>
        <v>353.8</v>
      </c>
      <c r="Z43" s="91" t="n">
        <f aca="false">SUM(D43+J43+M43+P43+R43+S43+T43+W43)</f>
        <v>368.64</v>
      </c>
      <c r="AA43" s="91" t="n">
        <f aca="false">SUM(Z43*12)</f>
        <v>4423.68</v>
      </c>
      <c r="AB43" s="175" t="n">
        <f aca="false">SUM(Z43/(A43/12))</f>
        <v>0.055296</v>
      </c>
    </row>
    <row r="44" customFormat="false" ht="14.25" hidden="false" customHeight="false" outlineLevel="0" collapsed="false">
      <c r="A44" s="12" t="n">
        <v>100000</v>
      </c>
      <c r="B44" s="24" t="s">
        <v>76</v>
      </c>
      <c r="C44" s="76"/>
      <c r="D44" s="85" t="n">
        <v>252</v>
      </c>
      <c r="E44" s="98" t="n">
        <v>167</v>
      </c>
      <c r="F44" s="98" t="n">
        <v>172</v>
      </c>
      <c r="G44" s="98" t="n">
        <v>216</v>
      </c>
      <c r="H44" s="79" t="n">
        <v>234</v>
      </c>
      <c r="I44" s="80"/>
      <c r="J44" s="129" t="n">
        <v>53</v>
      </c>
      <c r="K44" s="103" t="n">
        <v>18</v>
      </c>
      <c r="L44" s="80"/>
      <c r="M44" s="100" t="n">
        <v>14.6</v>
      </c>
      <c r="N44" s="80"/>
      <c r="O44" s="129" t="n">
        <f aca="false">SUM((A44*10)/$O$4*'[2]Dental &amp; Other Rates'!$B$27)</f>
        <v>9</v>
      </c>
      <c r="P44" s="103" t="n">
        <f aca="false">SUM((A44*10*0.6)/$O$4*'[2]Dental &amp; Other Rates'!$B$28)</f>
        <v>9</v>
      </c>
      <c r="Q44" s="80"/>
      <c r="R44" s="85" t="n">
        <f aca="false">SUM((A44*7)/1000*$R$4)</f>
        <v>35</v>
      </c>
      <c r="S44" s="86" t="n">
        <f aca="false">SUM(R44*0.5)</f>
        <v>17.5</v>
      </c>
      <c r="T44" s="79" t="n">
        <v>0.84</v>
      </c>
      <c r="U44" s="80"/>
      <c r="V44" s="80"/>
      <c r="W44" s="96" t="n">
        <f aca="false">SUM(A44/$W$4*'[2]Dental &amp; Other Rates'!$B$40/12)</f>
        <v>45</v>
      </c>
      <c r="X44" s="80"/>
      <c r="Y44" s="90" t="n">
        <f aca="false">SUM(D44+J44+M44+O44+R44+W44)</f>
        <v>408.6</v>
      </c>
      <c r="Z44" s="91" t="n">
        <f aca="false">SUM(D44+J44+M44+P44+R44+S44+T44+W44)</f>
        <v>426.94</v>
      </c>
      <c r="AA44" s="91" t="n">
        <f aca="false">SUM(Z44*12)</f>
        <v>5123.28</v>
      </c>
      <c r="AB44" s="175" t="n">
        <f aca="false">SUM(Z44/(A44/12))</f>
        <v>0.0512328</v>
      </c>
    </row>
    <row r="45" customFormat="false" ht="14.25" hidden="false" customHeight="false" outlineLevel="0" collapsed="false">
      <c r="A45" s="12" t="n">
        <v>150000</v>
      </c>
      <c r="B45" s="24" t="s">
        <v>77</v>
      </c>
      <c r="C45" s="76"/>
      <c r="D45" s="85" t="n">
        <v>320</v>
      </c>
      <c r="E45" s="98" t="n">
        <v>230</v>
      </c>
      <c r="F45" s="98" t="n">
        <v>235</v>
      </c>
      <c r="G45" s="98" t="n">
        <v>291</v>
      </c>
      <c r="H45" s="79" t="n">
        <v>312</v>
      </c>
      <c r="I45" s="80"/>
      <c r="J45" s="129" t="n">
        <v>53</v>
      </c>
      <c r="K45" s="103" t="n">
        <v>18</v>
      </c>
      <c r="L45" s="80"/>
      <c r="M45" s="100" t="n">
        <v>14.6</v>
      </c>
      <c r="N45" s="80"/>
      <c r="O45" s="129" t="n">
        <f aca="false">SUM((A45*10)/$O$4*'[2]Dental &amp; Other Rates'!$B$27)</f>
        <v>13.5</v>
      </c>
      <c r="P45" s="103" t="n">
        <f aca="false">SUM((A45*10*0.6)/$O$4*'[2]Dental &amp; Other Rates'!$B$28)</f>
        <v>13.5</v>
      </c>
      <c r="Q45" s="80"/>
      <c r="R45" s="85" t="n">
        <f aca="false">SUM((A45*7)/1000*$R$4)</f>
        <v>52.5</v>
      </c>
      <c r="S45" s="86" t="n">
        <f aca="false">SUM(R45*0.5)</f>
        <v>26.25</v>
      </c>
      <c r="T45" s="79" t="n">
        <v>0.84</v>
      </c>
      <c r="U45" s="80"/>
      <c r="V45" s="80"/>
      <c r="W45" s="96" t="n">
        <f aca="false">SUM(A45/$W$4*'[2]Dental &amp; Other Rates'!$B$41/12)</f>
        <v>105</v>
      </c>
      <c r="X45" s="80"/>
      <c r="Y45" s="90" t="n">
        <f aca="false">SUM(D45+J45+M45+O45+R45+W45)</f>
        <v>558.6</v>
      </c>
      <c r="Z45" s="91" t="n">
        <f aca="false">SUM(D45+J45+M45+P45+R45+S45+T45+W45)</f>
        <v>585.69</v>
      </c>
      <c r="AA45" s="91" t="n">
        <f aca="false">SUM(Z45*12)</f>
        <v>7028.28</v>
      </c>
      <c r="AB45" s="175" t="n">
        <f aca="false">SUM(Z45/(A45/12))</f>
        <v>0.0468552</v>
      </c>
    </row>
    <row r="46" customFormat="false" ht="14.25" hidden="false" customHeight="false" outlineLevel="0" collapsed="false">
      <c r="A46" s="12" t="n">
        <v>200000</v>
      </c>
      <c r="B46" s="24" t="s">
        <v>78</v>
      </c>
      <c r="C46" s="76"/>
      <c r="D46" s="85" t="n">
        <v>346</v>
      </c>
      <c r="E46" s="98" t="n">
        <v>242</v>
      </c>
      <c r="F46" s="98" t="n">
        <v>247</v>
      </c>
      <c r="G46" s="98" t="n">
        <v>306</v>
      </c>
      <c r="H46" s="79" t="n">
        <v>328</v>
      </c>
      <c r="I46" s="80"/>
      <c r="J46" s="129" t="n">
        <v>53</v>
      </c>
      <c r="K46" s="103" t="n">
        <v>18</v>
      </c>
      <c r="L46" s="80"/>
      <c r="M46" s="100" t="n">
        <v>14.6</v>
      </c>
      <c r="N46" s="80"/>
      <c r="O46" s="129" t="n">
        <v>13.5</v>
      </c>
      <c r="P46" s="103" t="n">
        <v>13.5</v>
      </c>
      <c r="Q46" s="80"/>
      <c r="R46" s="85" t="n">
        <f aca="false">SUM((A46*7)/1000*$R$4)</f>
        <v>70</v>
      </c>
      <c r="S46" s="86" t="n">
        <f aca="false">SUM(R46*0.5)</f>
        <v>35</v>
      </c>
      <c r="T46" s="79" t="n">
        <v>0.84</v>
      </c>
      <c r="U46" s="80"/>
      <c r="V46" s="80"/>
      <c r="W46" s="96" t="n">
        <f aca="false">SUM(A46/$W$4*'[2]Dental &amp; Other Rates'!$B$41/12)</f>
        <v>140</v>
      </c>
      <c r="X46" s="80"/>
      <c r="Y46" s="90" t="n">
        <f aca="false">SUM(D46+J46+M46+O46+R46+W46)</f>
        <v>637.1</v>
      </c>
      <c r="Z46" s="91" t="n">
        <f aca="false">SUM(D46+J46+M46+P46+R46+S46+T46+W46)</f>
        <v>672.94</v>
      </c>
      <c r="AA46" s="91" t="n">
        <f aca="false">SUM(Z46*12)</f>
        <v>8075.28</v>
      </c>
      <c r="AB46" s="175" t="n">
        <f aca="false">SUM(Z46/(A46/12))</f>
        <v>0.0403764</v>
      </c>
    </row>
    <row r="47" customFormat="false" ht="14.25" hidden="false" customHeight="false" outlineLevel="0" collapsed="false">
      <c r="A47" s="12" t="n">
        <v>300000</v>
      </c>
      <c r="B47" s="24" t="s">
        <v>79</v>
      </c>
      <c r="C47" s="76"/>
      <c r="D47" s="85" t="n">
        <v>362</v>
      </c>
      <c r="E47" s="98" t="n">
        <v>253</v>
      </c>
      <c r="F47" s="98" t="n">
        <v>259</v>
      </c>
      <c r="G47" s="98" t="n">
        <v>320</v>
      </c>
      <c r="H47" s="79" t="n">
        <v>343</v>
      </c>
      <c r="I47" s="80"/>
      <c r="J47" s="129" t="n">
        <v>53</v>
      </c>
      <c r="K47" s="103" t="n">
        <v>18</v>
      </c>
      <c r="L47" s="80"/>
      <c r="M47" s="100" t="n">
        <v>14.6</v>
      </c>
      <c r="N47" s="80"/>
      <c r="O47" s="129" t="n">
        <v>13.5</v>
      </c>
      <c r="P47" s="103" t="n">
        <v>13.5</v>
      </c>
      <c r="Q47" s="80"/>
      <c r="R47" s="85" t="n">
        <f aca="false">SUM((A47*7)/1000*$R$4)</f>
        <v>105</v>
      </c>
      <c r="S47" s="86" t="n">
        <f aca="false">SUM(R47*0.5)</f>
        <v>52.5</v>
      </c>
      <c r="T47" s="79" t="n">
        <v>0.84</v>
      </c>
      <c r="U47" s="80"/>
      <c r="V47" s="80"/>
      <c r="W47" s="96" t="n">
        <f aca="false">SUM(A47/$W$4*'[2]Dental &amp; Other Rates'!$B$42/12)</f>
        <v>235</v>
      </c>
      <c r="X47" s="80"/>
      <c r="Y47" s="90" t="n">
        <f aca="false">SUM(D47+J47+M47+O47+R47+W47)</f>
        <v>783.1</v>
      </c>
      <c r="Z47" s="91" t="n">
        <f aca="false">SUM(D47+J47+M47+P47+R47+S47+T47+W47)</f>
        <v>836.44</v>
      </c>
      <c r="AA47" s="91" t="n">
        <f aca="false">SUM(Z47*12)</f>
        <v>10037.28</v>
      </c>
      <c r="AB47" s="175" t="n">
        <f aca="false">SUM(Z47/(A47/12))</f>
        <v>0.0334576</v>
      </c>
    </row>
    <row r="48" customFormat="false" ht="14.25" hidden="false" customHeight="false" outlineLevel="0" collapsed="false">
      <c r="A48" s="12" t="n">
        <v>500000</v>
      </c>
      <c r="B48" s="24" t="s">
        <v>80</v>
      </c>
      <c r="C48" s="76"/>
      <c r="D48" s="111" t="n">
        <v>378</v>
      </c>
      <c r="E48" s="112" t="n">
        <v>265</v>
      </c>
      <c r="F48" s="112" t="n">
        <v>270</v>
      </c>
      <c r="G48" s="112" t="n">
        <v>335</v>
      </c>
      <c r="H48" s="113" t="n">
        <v>359</v>
      </c>
      <c r="I48" s="80"/>
      <c r="J48" s="133" t="n">
        <v>53</v>
      </c>
      <c r="K48" s="138" t="n">
        <v>18</v>
      </c>
      <c r="L48" s="80"/>
      <c r="M48" s="108" t="n">
        <v>14.6</v>
      </c>
      <c r="N48" s="80"/>
      <c r="O48" s="133" t="n">
        <v>13.5</v>
      </c>
      <c r="P48" s="138" t="n">
        <v>13.5</v>
      </c>
      <c r="Q48" s="80"/>
      <c r="R48" s="141" t="n">
        <f aca="false">SUM((A48*7)/1000*$R$4)</f>
        <v>175</v>
      </c>
      <c r="S48" s="134" t="n">
        <f aca="false">SUM(R48*0.5)</f>
        <v>87.5</v>
      </c>
      <c r="T48" s="113" t="n">
        <v>0.84</v>
      </c>
      <c r="U48" s="80"/>
      <c r="V48" s="80"/>
      <c r="W48" s="140" t="n">
        <f aca="false">SUM(A48/$W$4*'[2]Dental &amp; Other Rates'!$B$42/12)</f>
        <v>391.666666666667</v>
      </c>
      <c r="X48" s="80"/>
      <c r="Y48" s="109" t="n">
        <f aca="false">SUM(D48+J48+M48+O48+R48+W48)</f>
        <v>1025.76666666667</v>
      </c>
      <c r="Z48" s="110" t="n">
        <f aca="false">SUM(D48+J48+M48+P48+R48+S48+T48+W48)</f>
        <v>1114.10666666667</v>
      </c>
      <c r="AA48" s="110" t="n">
        <f aca="false">SUM(Z48*12)</f>
        <v>13369.28</v>
      </c>
      <c r="AB48" s="176" t="n">
        <f aca="false">SUM(Z48/(A48/12))</f>
        <v>0.02673856</v>
      </c>
    </row>
    <row r="49" customFormat="false" ht="13.5" hidden="false" customHeight="false" outlineLevel="0" collapsed="false">
      <c r="AA49" s="145" t="s">
        <v>106</v>
      </c>
      <c r="AB49" s="178" t="n">
        <f aca="false">AVERAGE(AB6:AB48)</f>
        <v>0.04451968</v>
      </c>
    </row>
  </sheetData>
  <mergeCells count="13">
    <mergeCell ref="D1:H1"/>
    <mergeCell ref="J1:K1"/>
    <mergeCell ref="O1:P1"/>
    <mergeCell ref="R1:T1"/>
    <mergeCell ref="Y1:AB1"/>
    <mergeCell ref="D3:H3"/>
    <mergeCell ref="J3:K3"/>
    <mergeCell ref="D16:H16"/>
    <mergeCell ref="J16:K16"/>
    <mergeCell ref="D27:H27"/>
    <mergeCell ref="J27:K27"/>
    <mergeCell ref="D38:H38"/>
    <mergeCell ref="J38:K38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&amp;C&amp;"Arial,Bold"&amp;16SSMB CITIGROUP MEDICAL RATES FOR 2001
MAXED OUT LIFE AD&amp;&amp;D COVERAGES</oddHeader>
    <oddFooter>&amp;L&amp;F
&amp;D, &amp;T&amp;RPage &amp;P of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AE8" activeCellId="0" sqref="AE8"/>
    </sheetView>
  </sheetViews>
  <sheetFormatPr defaultColWidth="8.9921875" defaultRowHeight="12.75" customHeight="true" zeroHeight="false" outlineLevelRow="0" outlineLevelCol="0"/>
  <cols>
    <col collapsed="false" customWidth="true" hidden="true" outlineLevel="0" max="1" min="1" style="12" width="13.41"/>
    <col collapsed="false" customWidth="true" hidden="false" outlineLevel="0" max="2" min="2" style="142" width="16.84"/>
    <col collapsed="false" customWidth="true" hidden="false" outlineLevel="0" max="3" min="3" style="0" width="0.7"/>
    <col collapsed="false" customWidth="true" hidden="false" outlineLevel="0" max="4" min="4" style="0" width="13.99"/>
    <col collapsed="false" customWidth="true" hidden="false" outlineLevel="0" max="9" min="9" style="0" width="0.7"/>
    <col collapsed="false" customWidth="true" hidden="false" outlineLevel="0" max="10" min="10" style="0" width="12.7"/>
    <col collapsed="false" customWidth="true" hidden="false" outlineLevel="0" max="12" min="12" style="0" width="0.56"/>
    <col collapsed="false" customWidth="true" hidden="false" outlineLevel="0" max="13" min="13" style="0" width="10.71"/>
    <col collapsed="false" customWidth="true" hidden="false" outlineLevel="0" max="14" min="14" style="0" width="0.41"/>
    <col collapsed="false" customWidth="true" hidden="false" outlineLevel="0" max="15" min="15" style="0" width="11.99"/>
    <col collapsed="false" customWidth="true" hidden="false" outlineLevel="0" max="16" min="16" style="0" width="9.85"/>
    <col collapsed="false" customWidth="true" hidden="false" outlineLevel="0" max="17" min="17" style="0" width="0.41"/>
    <col collapsed="false" customWidth="true" hidden="false" outlineLevel="0" max="19" min="18" style="0" width="10.28"/>
    <col collapsed="false" customWidth="true" hidden="false" outlineLevel="0" max="20" min="20" style="0" width="11.28"/>
    <col collapsed="false" customWidth="true" hidden="false" outlineLevel="0" max="21" min="21" style="0" width="0.56"/>
    <col collapsed="false" customWidth="true" hidden="false" outlineLevel="0" max="22" min="22" style="0" width="0.41"/>
    <col collapsed="false" customWidth="true" hidden="false" outlineLevel="0" max="23" min="23" style="0" width="10.56"/>
    <col collapsed="false" customWidth="true" hidden="false" outlineLevel="0" max="24" min="24" style="0" width="0.56"/>
    <col collapsed="false" customWidth="true" hidden="false" outlineLevel="0" max="27" min="27" style="0" width="10.28"/>
    <col collapsed="false" customWidth="true" hidden="false" outlineLevel="0" max="28" min="28" style="0" width="11.13"/>
  </cols>
  <sheetData>
    <row r="1" customFormat="false" ht="14.25" hidden="false" customHeight="true" outlineLevel="0" collapsed="false">
      <c r="B1" s="24"/>
      <c r="C1" s="25"/>
      <c r="D1" s="150" t="s">
        <v>95</v>
      </c>
      <c r="E1" s="150"/>
      <c r="F1" s="150"/>
      <c r="G1" s="150"/>
      <c r="H1" s="150"/>
      <c r="I1" s="28"/>
      <c r="J1" s="151" t="s">
        <v>96</v>
      </c>
      <c r="K1" s="151"/>
      <c r="L1" s="28"/>
      <c r="M1" s="150" t="s">
        <v>97</v>
      </c>
      <c r="N1" s="28"/>
      <c r="O1" s="151" t="s">
        <v>98</v>
      </c>
      <c r="P1" s="151"/>
      <c r="Q1" s="28"/>
      <c r="R1" s="150" t="s">
        <v>99</v>
      </c>
      <c r="S1" s="150"/>
      <c r="T1" s="150"/>
      <c r="U1" s="28"/>
      <c r="V1" s="28"/>
      <c r="W1" s="152" t="s">
        <v>100</v>
      </c>
      <c r="X1" s="31"/>
      <c r="Y1" s="153" t="s">
        <v>94</v>
      </c>
      <c r="Z1" s="153"/>
      <c r="AA1" s="153"/>
      <c r="AB1" s="153"/>
    </row>
    <row r="2" customFormat="false" ht="53.25" hidden="false" customHeight="true" outlineLevel="0" collapsed="false">
      <c r="A2" s="180"/>
      <c r="B2" s="37" t="s">
        <v>29</v>
      </c>
      <c r="C2" s="38"/>
      <c r="D2" s="39" t="s">
        <v>45</v>
      </c>
      <c r="E2" s="40" t="s">
        <v>46</v>
      </c>
      <c r="F2" s="40" t="s">
        <v>47</v>
      </c>
      <c r="G2" s="40" t="s">
        <v>48</v>
      </c>
      <c r="H2" s="41" t="s">
        <v>49</v>
      </c>
      <c r="I2" s="42"/>
      <c r="J2" s="42" t="s">
        <v>50</v>
      </c>
      <c r="K2" s="42" t="s">
        <v>51</v>
      </c>
      <c r="L2" s="42"/>
      <c r="M2" s="43" t="s">
        <v>52</v>
      </c>
      <c r="N2" s="42"/>
      <c r="O2" s="42" t="s">
        <v>53</v>
      </c>
      <c r="P2" s="42" t="s">
        <v>53</v>
      </c>
      <c r="Q2" s="42"/>
      <c r="R2" s="39" t="s">
        <v>37</v>
      </c>
      <c r="S2" s="40" t="s">
        <v>38</v>
      </c>
      <c r="T2" s="41" t="s">
        <v>39</v>
      </c>
      <c r="U2" s="42"/>
      <c r="V2" s="42"/>
      <c r="W2" s="42" t="s">
        <v>54</v>
      </c>
      <c r="X2" s="42"/>
      <c r="Y2" s="44" t="s">
        <v>55</v>
      </c>
      <c r="Z2" s="44" t="s">
        <v>56</v>
      </c>
      <c r="AA2" s="44" t="s">
        <v>102</v>
      </c>
      <c r="AB2" s="44" t="s">
        <v>103</v>
      </c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14.25" hidden="false" customHeight="true" outlineLevel="0" collapsed="false">
      <c r="A3" s="180"/>
      <c r="B3" s="45" t="s">
        <v>57</v>
      </c>
      <c r="C3" s="46"/>
      <c r="D3" s="47" t="s">
        <v>58</v>
      </c>
      <c r="E3" s="47"/>
      <c r="F3" s="47"/>
      <c r="G3" s="47"/>
      <c r="H3" s="47"/>
      <c r="I3" s="48"/>
      <c r="J3" s="57" t="s">
        <v>57</v>
      </c>
      <c r="K3" s="57"/>
      <c r="L3" s="48"/>
      <c r="M3" s="47" t="s">
        <v>67</v>
      </c>
      <c r="N3" s="48"/>
      <c r="O3" s="50" t="s">
        <v>57</v>
      </c>
      <c r="P3" s="51" t="s">
        <v>59</v>
      </c>
      <c r="Q3" s="48"/>
      <c r="R3" s="52" t="s">
        <v>60</v>
      </c>
      <c r="S3" s="53" t="s">
        <v>61</v>
      </c>
      <c r="T3" s="54" t="s">
        <v>62</v>
      </c>
      <c r="U3" s="48"/>
      <c r="V3" s="48"/>
      <c r="W3" s="55" t="s">
        <v>68</v>
      </c>
      <c r="X3" s="48"/>
      <c r="Y3" s="56"/>
      <c r="Z3" s="56"/>
      <c r="AA3" s="155" t="s">
        <v>105</v>
      </c>
      <c r="AB3" s="56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14.25" hidden="true" customHeight="false" outlineLevel="0" collapsed="false">
      <c r="B4" s="24"/>
      <c r="C4" s="25"/>
      <c r="D4" s="26"/>
      <c r="E4" s="25"/>
      <c r="F4" s="25"/>
      <c r="G4" s="25"/>
      <c r="H4" s="27"/>
      <c r="I4" s="28"/>
      <c r="J4" s="160"/>
      <c r="K4" s="161"/>
      <c r="L4" s="162"/>
      <c r="M4" s="29"/>
      <c r="N4" s="28"/>
      <c r="O4" s="163" t="n">
        <v>10000</v>
      </c>
      <c r="P4" s="164"/>
      <c r="Q4" s="28"/>
      <c r="R4" s="165" t="n">
        <v>0.05</v>
      </c>
      <c r="S4" s="166" t="n">
        <v>0.05</v>
      </c>
      <c r="T4" s="167"/>
      <c r="U4" s="162"/>
      <c r="V4" s="28"/>
      <c r="W4" s="168" t="n">
        <v>1000</v>
      </c>
      <c r="X4" s="28"/>
      <c r="Y4" s="190"/>
      <c r="Z4" s="190"/>
      <c r="AA4" s="190"/>
      <c r="AB4" s="190"/>
    </row>
    <row r="5" customFormat="false" ht="14.25" hidden="false" customHeight="false" outlineLevel="0" collapsed="false">
      <c r="B5" s="58" t="s">
        <v>69</v>
      </c>
      <c r="C5" s="25"/>
      <c r="D5" s="73" t="n">
        <v>1</v>
      </c>
      <c r="E5" s="68" t="n">
        <v>2</v>
      </c>
      <c r="F5" s="68" t="n">
        <v>3</v>
      </c>
      <c r="G5" s="68" t="n">
        <v>4</v>
      </c>
      <c r="H5" s="69" t="n">
        <v>5</v>
      </c>
      <c r="I5" s="28"/>
      <c r="J5" s="62" t="n">
        <v>6</v>
      </c>
      <c r="K5" s="74" t="n">
        <v>7</v>
      </c>
      <c r="L5" s="63"/>
      <c r="M5" s="64" t="n">
        <v>8</v>
      </c>
      <c r="N5" s="28"/>
      <c r="O5" s="65" t="n">
        <v>9</v>
      </c>
      <c r="P5" s="66" t="n">
        <v>10</v>
      </c>
      <c r="Q5" s="28"/>
      <c r="R5" s="67" t="n">
        <v>11</v>
      </c>
      <c r="S5" s="68" t="n">
        <v>12</v>
      </c>
      <c r="T5" s="69" t="n">
        <v>13</v>
      </c>
      <c r="U5" s="63"/>
      <c r="V5" s="28"/>
      <c r="W5" s="62" t="n">
        <v>14</v>
      </c>
      <c r="X5" s="28"/>
      <c r="Y5" s="75" t="s">
        <v>70</v>
      </c>
      <c r="Z5" s="75" t="s">
        <v>70</v>
      </c>
      <c r="AA5" s="174"/>
      <c r="AB5" s="174"/>
    </row>
    <row r="6" customFormat="false" ht="14.25" hidden="false" customHeight="false" outlineLevel="0" collapsed="false">
      <c r="A6" s="12" t="n">
        <v>24000</v>
      </c>
      <c r="B6" s="24" t="s">
        <v>71</v>
      </c>
      <c r="C6" s="76"/>
      <c r="D6" s="77" t="n">
        <v>40</v>
      </c>
      <c r="E6" s="78" t="n">
        <v>30</v>
      </c>
      <c r="F6" s="78" t="n">
        <v>23</v>
      </c>
      <c r="G6" s="78" t="n">
        <v>32</v>
      </c>
      <c r="H6" s="92" t="n">
        <v>35</v>
      </c>
      <c r="I6" s="80"/>
      <c r="J6" s="81" t="n">
        <v>14</v>
      </c>
      <c r="K6" s="93" t="n">
        <v>6</v>
      </c>
      <c r="L6" s="80"/>
      <c r="M6" s="82" t="n">
        <v>5.4</v>
      </c>
      <c r="N6" s="80"/>
      <c r="O6" s="94" t="n">
        <f aca="false">SUM(A6/$O$4*'[2]Dental &amp; Other Rates'!$B$27)</f>
        <v>0.216</v>
      </c>
      <c r="P6" s="95" t="n">
        <f aca="false">SUM(A6/$O$4*'[2]Dental &amp; Other Rates'!$B$28)</f>
        <v>0.36</v>
      </c>
      <c r="Q6" s="80"/>
      <c r="R6" s="85" t="n">
        <f aca="false">SUM(A6/1000*$R$4)</f>
        <v>1.2</v>
      </c>
      <c r="S6" s="86" t="n">
        <f aca="false">SUM(R6*0.5)</f>
        <v>0.6</v>
      </c>
      <c r="T6" s="79" t="n">
        <v>0.84</v>
      </c>
      <c r="U6" s="80"/>
      <c r="V6" s="80"/>
      <c r="W6" s="96" t="n">
        <f aca="false">SUM(A6/$W$4*'[2]Dental &amp; Other Rates'!$B$39/12)</f>
        <v>7.8</v>
      </c>
      <c r="X6" s="80"/>
      <c r="Y6" s="90" t="n">
        <f aca="false">SUM(D6+J6+M6+O6+R6+W6)</f>
        <v>68.616</v>
      </c>
      <c r="Z6" s="91" t="n">
        <f aca="false">SUM(D6+J6+M6+P6+R6+S6+T6+W6)</f>
        <v>70.2</v>
      </c>
      <c r="AA6" s="91" t="n">
        <f aca="false">SUM(Z6*12)</f>
        <v>842.4</v>
      </c>
      <c r="AB6" s="175" t="n">
        <f aca="false">SUM(Z6/(A6/12))</f>
        <v>0.0351</v>
      </c>
    </row>
    <row r="7" customFormat="false" ht="14.25" hidden="false" customHeight="false" outlineLevel="0" collapsed="false">
      <c r="A7" s="12" t="n">
        <v>25000</v>
      </c>
      <c r="B7" s="24" t="s">
        <v>72</v>
      </c>
      <c r="C7" s="76"/>
      <c r="D7" s="85" t="n">
        <v>47</v>
      </c>
      <c r="E7" s="98" t="n">
        <v>36</v>
      </c>
      <c r="F7" s="98" t="n">
        <v>29</v>
      </c>
      <c r="G7" s="98" t="n">
        <v>38</v>
      </c>
      <c r="H7" s="79" t="n">
        <v>42</v>
      </c>
      <c r="I7" s="80"/>
      <c r="J7" s="99" t="n">
        <v>14</v>
      </c>
      <c r="K7" s="103" t="n">
        <v>6</v>
      </c>
      <c r="L7" s="80"/>
      <c r="M7" s="100" t="n">
        <v>5.4</v>
      </c>
      <c r="N7" s="80"/>
      <c r="O7" s="83" t="n">
        <f aca="false">SUM(A7/$O$4*'[2]Dental &amp; Other Rates'!$B$27)</f>
        <v>0.225</v>
      </c>
      <c r="P7" s="104" t="n">
        <f aca="false">SUM(A7/$O$4*'[2]Dental &amp; Other Rates'!$B$28)</f>
        <v>0.375</v>
      </c>
      <c r="Q7" s="80"/>
      <c r="R7" s="85" t="n">
        <f aca="false">SUM(A7/1000*$R$4)</f>
        <v>1.25</v>
      </c>
      <c r="S7" s="86" t="n">
        <f aca="false">SUM(R7*0.5)</f>
        <v>0.625</v>
      </c>
      <c r="T7" s="79" t="n">
        <v>0.84</v>
      </c>
      <c r="U7" s="80"/>
      <c r="V7" s="80"/>
      <c r="W7" s="96" t="n">
        <f aca="false">SUM(A7/$W$4*'[2]Dental &amp; Other Rates'!$B$39/12)</f>
        <v>8.125</v>
      </c>
      <c r="X7" s="80"/>
      <c r="Y7" s="90" t="n">
        <f aca="false">SUM(D7+J7+M7+O7+R7+W7)</f>
        <v>76</v>
      </c>
      <c r="Z7" s="91" t="n">
        <f aca="false">SUM(D7+J7+M7+P7+R7+S7+T7+W7)</f>
        <v>77.615</v>
      </c>
      <c r="AA7" s="91" t="n">
        <f aca="false">SUM(Z7*12)</f>
        <v>931.38</v>
      </c>
      <c r="AB7" s="175" t="n">
        <f aca="false">SUM(Z7/(A7/12))</f>
        <v>0.0372552</v>
      </c>
    </row>
    <row r="8" customFormat="false" ht="14.25" hidden="false" customHeight="false" outlineLevel="0" collapsed="false">
      <c r="A8" s="12" t="n">
        <v>40000</v>
      </c>
      <c r="B8" s="24" t="s">
        <v>73</v>
      </c>
      <c r="C8" s="76"/>
      <c r="D8" s="85" t="n">
        <v>58</v>
      </c>
      <c r="E8" s="98" t="n">
        <v>43</v>
      </c>
      <c r="F8" s="98" t="n">
        <v>37</v>
      </c>
      <c r="G8" s="98" t="n">
        <v>46</v>
      </c>
      <c r="H8" s="79" t="n">
        <v>51</v>
      </c>
      <c r="I8" s="80"/>
      <c r="J8" s="99" t="n">
        <v>14</v>
      </c>
      <c r="K8" s="103" t="n">
        <v>6</v>
      </c>
      <c r="L8" s="80"/>
      <c r="M8" s="100" t="n">
        <v>5.4</v>
      </c>
      <c r="N8" s="80"/>
      <c r="O8" s="83" t="n">
        <f aca="false">SUM(A8/$O$4*'[2]Dental &amp; Other Rates'!$B$27)</f>
        <v>0.36</v>
      </c>
      <c r="P8" s="104" t="n">
        <f aca="false">SUM(A8/$O$4*'[2]Dental &amp; Other Rates'!$B$28)</f>
        <v>0.6</v>
      </c>
      <c r="Q8" s="80"/>
      <c r="R8" s="85" t="n">
        <f aca="false">SUM(A8/1000*$R$4)</f>
        <v>2</v>
      </c>
      <c r="S8" s="86" t="n">
        <f aca="false">SUM(R8*0.5)</f>
        <v>1</v>
      </c>
      <c r="T8" s="79" t="n">
        <v>0.84</v>
      </c>
      <c r="U8" s="80"/>
      <c r="V8" s="80"/>
      <c r="W8" s="96" t="n">
        <f aca="false">SUM(A8/$W$4*'[2]Dental &amp; Other Rates'!$B$39/12)</f>
        <v>13</v>
      </c>
      <c r="X8" s="80"/>
      <c r="Y8" s="90" t="n">
        <f aca="false">SUM(D8+J8+M8+O8+R8+W8)</f>
        <v>92.76</v>
      </c>
      <c r="Z8" s="91" t="n">
        <f aca="false">SUM(D8+J8+M8+P8+R8+S8+T8+W8)</f>
        <v>94.84</v>
      </c>
      <c r="AA8" s="91" t="n">
        <f aca="false">SUM(Z8*12)</f>
        <v>1138.08</v>
      </c>
      <c r="AB8" s="175" t="n">
        <f aca="false">SUM(Z8/(A8/12))</f>
        <v>0.028452</v>
      </c>
    </row>
    <row r="9" customFormat="false" ht="14.25" hidden="false" customHeight="false" outlineLevel="0" collapsed="false">
      <c r="A9" s="12" t="n">
        <v>60000</v>
      </c>
      <c r="B9" s="24" t="s">
        <v>74</v>
      </c>
      <c r="C9" s="76"/>
      <c r="D9" s="85" t="n">
        <v>70</v>
      </c>
      <c r="E9" s="98" t="n">
        <v>47</v>
      </c>
      <c r="F9" s="98" t="n">
        <v>47</v>
      </c>
      <c r="G9" s="98" t="n">
        <v>57</v>
      </c>
      <c r="H9" s="79" t="n">
        <v>63</v>
      </c>
      <c r="I9" s="80"/>
      <c r="J9" s="99" t="n">
        <v>14</v>
      </c>
      <c r="K9" s="103" t="n">
        <v>6</v>
      </c>
      <c r="L9" s="80"/>
      <c r="M9" s="100" t="n">
        <v>5.4</v>
      </c>
      <c r="N9" s="80"/>
      <c r="O9" s="83" t="n">
        <f aca="false">SUM(A9/$O$4*'[2]Dental &amp; Other Rates'!$B$27)</f>
        <v>0.54</v>
      </c>
      <c r="P9" s="104" t="n">
        <f aca="false">SUM(A9/$O$4*'[2]Dental &amp; Other Rates'!$B$28)</f>
        <v>0.9</v>
      </c>
      <c r="Q9" s="80"/>
      <c r="R9" s="85" t="n">
        <f aca="false">SUM(A9/1000*$R$4)</f>
        <v>3</v>
      </c>
      <c r="S9" s="86" t="n">
        <f aca="false">SUM(R9*0.5)</f>
        <v>1.5</v>
      </c>
      <c r="T9" s="79" t="n">
        <v>0.84</v>
      </c>
      <c r="U9" s="80"/>
      <c r="V9" s="80"/>
      <c r="W9" s="96" t="n">
        <f aca="false">SUM(A9/$W$4*'[2]Dental &amp; Other Rates'!$B$40/12)</f>
        <v>27</v>
      </c>
      <c r="X9" s="80"/>
      <c r="Y9" s="90" t="n">
        <f aca="false">SUM(D9+J9+M9+O9+R9+W9)</f>
        <v>119.94</v>
      </c>
      <c r="Z9" s="91" t="n">
        <f aca="false">SUM(D9+J9+M9+P9+R9+S9+T9+W9)</f>
        <v>122.64</v>
      </c>
      <c r="AA9" s="91" t="n">
        <f aca="false">SUM(Z9*12)</f>
        <v>1471.68</v>
      </c>
      <c r="AB9" s="175" t="n">
        <f aca="false">SUM(Z9/(A9/12))</f>
        <v>0.024528</v>
      </c>
    </row>
    <row r="10" customFormat="false" ht="14.25" hidden="false" customHeight="false" outlineLevel="0" collapsed="false">
      <c r="A10" s="12" t="n">
        <v>80000</v>
      </c>
      <c r="B10" s="24" t="s">
        <v>75</v>
      </c>
      <c r="C10" s="76"/>
      <c r="D10" s="85" t="n">
        <v>83</v>
      </c>
      <c r="E10" s="98" t="n">
        <v>58</v>
      </c>
      <c r="F10" s="98" t="n">
        <v>58</v>
      </c>
      <c r="G10" s="98" t="n">
        <v>69</v>
      </c>
      <c r="H10" s="79" t="n">
        <v>75</v>
      </c>
      <c r="I10" s="80"/>
      <c r="J10" s="99" t="n">
        <v>14</v>
      </c>
      <c r="K10" s="103" t="n">
        <v>6</v>
      </c>
      <c r="L10" s="80"/>
      <c r="M10" s="100" t="n">
        <v>5.4</v>
      </c>
      <c r="N10" s="80"/>
      <c r="O10" s="83" t="n">
        <f aca="false">SUM(A10/$O$4*'[2]Dental &amp; Other Rates'!$B$27)</f>
        <v>0.72</v>
      </c>
      <c r="P10" s="104" t="n">
        <f aca="false">SUM(A10/$O$4*'[2]Dental &amp; Other Rates'!$B$28)</f>
        <v>1.2</v>
      </c>
      <c r="Q10" s="80"/>
      <c r="R10" s="85" t="n">
        <f aca="false">SUM(A10/1000*$R$4)</f>
        <v>4</v>
      </c>
      <c r="S10" s="86" t="n">
        <f aca="false">SUM(R10*0.5)</f>
        <v>2</v>
      </c>
      <c r="T10" s="79" t="n">
        <v>0.84</v>
      </c>
      <c r="U10" s="80"/>
      <c r="V10" s="80"/>
      <c r="W10" s="96" t="n">
        <f aca="false">SUM(A10/$W$4*'[2]Dental &amp; Other Rates'!$B$40/12)</f>
        <v>36</v>
      </c>
      <c r="X10" s="80"/>
      <c r="Y10" s="90" t="n">
        <f aca="false">SUM(D10+J10+M10+O10+R10+W10)</f>
        <v>143.12</v>
      </c>
      <c r="Z10" s="91" t="n">
        <f aca="false">SUM(D10+J10+M10+P10+R10+S10+T10+W10)</f>
        <v>146.44</v>
      </c>
      <c r="AA10" s="91" t="n">
        <f aca="false">SUM(Z10*12)</f>
        <v>1757.28</v>
      </c>
      <c r="AB10" s="175" t="n">
        <f aca="false">SUM(Z10/(A10/12))</f>
        <v>0.021966</v>
      </c>
    </row>
    <row r="11" customFormat="false" ht="14.25" hidden="false" customHeight="false" outlineLevel="0" collapsed="false">
      <c r="A11" s="12" t="n">
        <v>100000</v>
      </c>
      <c r="B11" s="24" t="s">
        <v>76</v>
      </c>
      <c r="C11" s="76"/>
      <c r="D11" s="85" t="n">
        <v>99</v>
      </c>
      <c r="E11" s="98" t="n">
        <v>67</v>
      </c>
      <c r="F11" s="98" t="n">
        <v>70</v>
      </c>
      <c r="G11" s="98" t="n">
        <v>82</v>
      </c>
      <c r="H11" s="79" t="n">
        <v>90</v>
      </c>
      <c r="I11" s="80"/>
      <c r="J11" s="99" t="n">
        <v>14</v>
      </c>
      <c r="K11" s="103" t="n">
        <v>6</v>
      </c>
      <c r="L11" s="80"/>
      <c r="M11" s="100" t="n">
        <v>5.4</v>
      </c>
      <c r="N11" s="80"/>
      <c r="O11" s="83" t="n">
        <f aca="false">SUM(A11/$O$4*'[2]Dental &amp; Other Rates'!$B$27)</f>
        <v>0.9</v>
      </c>
      <c r="P11" s="104" t="n">
        <f aca="false">SUM(A11/$O$4*'[2]Dental &amp; Other Rates'!$B$28)</f>
        <v>1.5</v>
      </c>
      <c r="Q11" s="80"/>
      <c r="R11" s="85" t="n">
        <f aca="false">SUM(A11/1000*$R$4)</f>
        <v>5</v>
      </c>
      <c r="S11" s="86" t="n">
        <f aca="false">SUM(R11*0.5)</f>
        <v>2.5</v>
      </c>
      <c r="T11" s="79" t="n">
        <v>0.84</v>
      </c>
      <c r="U11" s="80"/>
      <c r="V11" s="80"/>
      <c r="W11" s="96" t="n">
        <f aca="false">SUM(A11/$W$4*'[2]Dental &amp; Other Rates'!$B$40/12)</f>
        <v>45</v>
      </c>
      <c r="X11" s="80"/>
      <c r="Y11" s="90" t="n">
        <f aca="false">SUM(D11+J11+M11+O11+R11+W11)</f>
        <v>169.3</v>
      </c>
      <c r="Z11" s="91" t="n">
        <f aca="false">SUM(D11+J11+M11+P11+R11+S11+T11+W11)</f>
        <v>173.24</v>
      </c>
      <c r="AA11" s="91" t="n">
        <f aca="false">SUM(Z11*12)</f>
        <v>2078.88</v>
      </c>
      <c r="AB11" s="175" t="n">
        <f aca="false">SUM(Z11/(A11/12))</f>
        <v>0.0207888</v>
      </c>
    </row>
    <row r="12" customFormat="false" ht="14.25" hidden="false" customHeight="false" outlineLevel="0" collapsed="false">
      <c r="A12" s="12" t="n">
        <v>150000</v>
      </c>
      <c r="B12" s="24" t="s">
        <v>77</v>
      </c>
      <c r="C12" s="76"/>
      <c r="D12" s="85" t="n">
        <v>129</v>
      </c>
      <c r="E12" s="98" t="n">
        <v>90</v>
      </c>
      <c r="F12" s="98" t="n">
        <v>94</v>
      </c>
      <c r="G12" s="98" t="n">
        <v>111</v>
      </c>
      <c r="H12" s="79" t="n">
        <v>120</v>
      </c>
      <c r="I12" s="80"/>
      <c r="J12" s="99" t="n">
        <v>14</v>
      </c>
      <c r="K12" s="103" t="n">
        <v>6</v>
      </c>
      <c r="L12" s="80"/>
      <c r="M12" s="100" t="n">
        <v>5.4</v>
      </c>
      <c r="N12" s="80"/>
      <c r="O12" s="83" t="n">
        <f aca="false">SUM(A12/$O$4*'[2]Dental &amp; Other Rates'!$B$27)</f>
        <v>1.35</v>
      </c>
      <c r="P12" s="104" t="n">
        <f aca="false">SUM(A12/$O$4*'[2]Dental &amp; Other Rates'!$B$28)</f>
        <v>2.25</v>
      </c>
      <c r="Q12" s="80"/>
      <c r="R12" s="85" t="n">
        <f aca="false">SUM(A12/1000*$R$4)</f>
        <v>7.5</v>
      </c>
      <c r="S12" s="86" t="n">
        <f aca="false">SUM(R12*0.5)</f>
        <v>3.75</v>
      </c>
      <c r="T12" s="79" t="n">
        <v>0.84</v>
      </c>
      <c r="U12" s="80"/>
      <c r="V12" s="80"/>
      <c r="W12" s="96" t="n">
        <f aca="false">SUM(A12/$W$4*'[2]Dental &amp; Other Rates'!$B$41/12)</f>
        <v>105</v>
      </c>
      <c r="X12" s="80"/>
      <c r="Y12" s="90" t="n">
        <f aca="false">SUM(D12+J12+M12+O12+R12+W12)</f>
        <v>262.25</v>
      </c>
      <c r="Z12" s="91" t="n">
        <f aca="false">SUM(D12+J12+M12+P12+R12+S12+T12+W12)</f>
        <v>267.74</v>
      </c>
      <c r="AA12" s="91" t="n">
        <f aca="false">SUM(Z12*12)</f>
        <v>3212.88</v>
      </c>
      <c r="AB12" s="175" t="n">
        <f aca="false">SUM(Z12/(A12/12))</f>
        <v>0.0214192</v>
      </c>
    </row>
    <row r="13" customFormat="false" ht="14.25" hidden="false" customHeight="false" outlineLevel="0" collapsed="false">
      <c r="A13" s="12" t="n">
        <v>200000</v>
      </c>
      <c r="B13" s="24" t="s">
        <v>78</v>
      </c>
      <c r="C13" s="76"/>
      <c r="D13" s="85" t="n">
        <v>139</v>
      </c>
      <c r="E13" s="98" t="n">
        <v>95</v>
      </c>
      <c r="F13" s="98" t="n">
        <v>99</v>
      </c>
      <c r="G13" s="98" t="n">
        <v>117</v>
      </c>
      <c r="H13" s="79" t="n">
        <v>126</v>
      </c>
      <c r="I13" s="80"/>
      <c r="J13" s="99" t="n">
        <v>14</v>
      </c>
      <c r="K13" s="103" t="n">
        <v>6</v>
      </c>
      <c r="L13" s="80"/>
      <c r="M13" s="100" t="n">
        <v>5.4</v>
      </c>
      <c r="N13" s="80"/>
      <c r="O13" s="83" t="n">
        <f aca="false">SUM(A13/$O$4*'[2]Dental &amp; Other Rates'!$B$27)</f>
        <v>1.8</v>
      </c>
      <c r="P13" s="104" t="n">
        <f aca="false">SUM(A13/$O$4*'[2]Dental &amp; Other Rates'!$B$28)</f>
        <v>3</v>
      </c>
      <c r="Q13" s="80"/>
      <c r="R13" s="85" t="n">
        <f aca="false">SUM(A13/1000*$R$4)</f>
        <v>10</v>
      </c>
      <c r="S13" s="86" t="n">
        <f aca="false">SUM(R13*0.5)</f>
        <v>5</v>
      </c>
      <c r="T13" s="79" t="n">
        <v>0.84</v>
      </c>
      <c r="U13" s="80"/>
      <c r="V13" s="80"/>
      <c r="W13" s="96" t="n">
        <f aca="false">SUM(A13/$W$4*'[2]Dental &amp; Other Rates'!$B$41/12)</f>
        <v>140</v>
      </c>
      <c r="X13" s="80"/>
      <c r="Y13" s="90" t="n">
        <f aca="false">SUM(D13+J13+M13+O13+R13+W13)</f>
        <v>310.2</v>
      </c>
      <c r="Z13" s="91" t="n">
        <f aca="false">SUM(D13+J13+M13+P13+R13+S13+T13+W13)</f>
        <v>317.24</v>
      </c>
      <c r="AA13" s="91" t="n">
        <f aca="false">SUM(Z13*12)</f>
        <v>3806.88</v>
      </c>
      <c r="AB13" s="175" t="n">
        <f aca="false">SUM(Z13/(A13/12))</f>
        <v>0.0190344</v>
      </c>
    </row>
    <row r="14" customFormat="false" ht="14.25" hidden="false" customHeight="false" outlineLevel="0" collapsed="false">
      <c r="A14" s="12" t="n">
        <v>300000</v>
      </c>
      <c r="B14" s="24" t="s">
        <v>79</v>
      </c>
      <c r="C14" s="76"/>
      <c r="D14" s="85" t="n">
        <v>146</v>
      </c>
      <c r="E14" s="98" t="n">
        <v>99</v>
      </c>
      <c r="F14" s="98" t="n">
        <v>103</v>
      </c>
      <c r="G14" s="98" t="n">
        <v>122</v>
      </c>
      <c r="H14" s="79" t="n">
        <v>132</v>
      </c>
      <c r="I14" s="80"/>
      <c r="J14" s="99" t="n">
        <v>14</v>
      </c>
      <c r="K14" s="103" t="n">
        <v>6</v>
      </c>
      <c r="L14" s="80"/>
      <c r="M14" s="100" t="n">
        <v>5.4</v>
      </c>
      <c r="N14" s="80"/>
      <c r="O14" s="83" t="n">
        <f aca="false">SUM(A14/$O$4*'[2]Dental &amp; Other Rates'!$B$27)</f>
        <v>2.7</v>
      </c>
      <c r="P14" s="104" t="n">
        <f aca="false">SUM(A14/$O$4*'[2]Dental &amp; Other Rates'!$B$28)</f>
        <v>4.5</v>
      </c>
      <c r="Q14" s="80"/>
      <c r="R14" s="85" t="n">
        <f aca="false">SUM(A14/1000*$R$4)</f>
        <v>15</v>
      </c>
      <c r="S14" s="86" t="n">
        <f aca="false">SUM(R14*0.5)</f>
        <v>7.5</v>
      </c>
      <c r="T14" s="79" t="n">
        <v>0.84</v>
      </c>
      <c r="U14" s="80"/>
      <c r="V14" s="80"/>
      <c r="W14" s="96" t="n">
        <f aca="false">SUM(A14/$W$4*'[2]Dental &amp; Other Rates'!$B$42/12)</f>
        <v>235</v>
      </c>
      <c r="X14" s="80"/>
      <c r="Y14" s="90" t="n">
        <f aca="false">SUM(D14+J14+M14+O14+R14+W14)</f>
        <v>418.1</v>
      </c>
      <c r="Z14" s="91" t="n">
        <f aca="false">SUM(D14+J14+M14+P14+R14+S14+T14+W14)</f>
        <v>428.24</v>
      </c>
      <c r="AA14" s="91" t="n">
        <f aca="false">SUM(Z14*12)</f>
        <v>5138.88</v>
      </c>
      <c r="AB14" s="175" t="n">
        <f aca="false">SUM(Z14/(A14/12))</f>
        <v>0.0171296</v>
      </c>
    </row>
    <row r="15" customFormat="false" ht="14.25" hidden="false" customHeight="false" outlineLevel="0" collapsed="false">
      <c r="A15" s="12" t="n">
        <v>500000</v>
      </c>
      <c r="B15" s="24" t="s">
        <v>80</v>
      </c>
      <c r="C15" s="76"/>
      <c r="D15" s="111" t="n">
        <v>152</v>
      </c>
      <c r="E15" s="112" t="n">
        <v>104</v>
      </c>
      <c r="F15" s="112" t="n">
        <v>108</v>
      </c>
      <c r="G15" s="112" t="n">
        <v>128</v>
      </c>
      <c r="H15" s="113" t="n">
        <v>138</v>
      </c>
      <c r="I15" s="80"/>
      <c r="J15" s="99" t="n">
        <v>14</v>
      </c>
      <c r="K15" s="103" t="n">
        <v>6</v>
      </c>
      <c r="L15" s="80"/>
      <c r="M15" s="108" t="n">
        <v>5.4</v>
      </c>
      <c r="N15" s="80"/>
      <c r="O15" s="83" t="n">
        <f aca="false">SUM(A15/$O$4*'[2]Dental &amp; Other Rates'!$B$27)</f>
        <v>4.5</v>
      </c>
      <c r="P15" s="104" t="n">
        <f aca="false">SUM(A15/$O$4*'[2]Dental &amp; Other Rates'!$B$28)</f>
        <v>7.5</v>
      </c>
      <c r="Q15" s="80"/>
      <c r="R15" s="85" t="n">
        <f aca="false">SUM(A15/1000*$R$4)</f>
        <v>25</v>
      </c>
      <c r="S15" s="86" t="n">
        <f aca="false">SUM(R15*0.5)</f>
        <v>12.5</v>
      </c>
      <c r="T15" s="79" t="n">
        <v>0.84</v>
      </c>
      <c r="U15" s="80"/>
      <c r="V15" s="80"/>
      <c r="W15" s="96" t="n">
        <f aca="false">SUM(A15/$W$4*'[2]Dental &amp; Other Rates'!$B$42/12)</f>
        <v>391.666666666667</v>
      </c>
      <c r="X15" s="80"/>
      <c r="Y15" s="109" t="n">
        <f aca="false">SUM(D15+J15+M15+O15+R15+W15)</f>
        <v>592.566666666667</v>
      </c>
      <c r="Z15" s="110" t="n">
        <f aca="false">SUM(D15+J15+M15+P15+R15+S15+T15+W15)</f>
        <v>608.906666666667</v>
      </c>
      <c r="AA15" s="110" t="n">
        <f aca="false">SUM(Z15*12)</f>
        <v>7306.88</v>
      </c>
      <c r="AB15" s="176" t="n">
        <f aca="false">SUM(Z15/(A15/12))</f>
        <v>0.01461376</v>
      </c>
    </row>
    <row r="16" customFormat="false" ht="14.25" hidden="false" customHeight="true" outlineLevel="0" collapsed="false">
      <c r="B16" s="45" t="s">
        <v>81</v>
      </c>
      <c r="C16" s="114"/>
      <c r="D16" s="118" t="s">
        <v>82</v>
      </c>
      <c r="E16" s="118"/>
      <c r="F16" s="118"/>
      <c r="G16" s="118"/>
      <c r="H16" s="118"/>
      <c r="I16" s="116"/>
      <c r="J16" s="125" t="s">
        <v>81</v>
      </c>
      <c r="K16" s="125"/>
      <c r="L16" s="48"/>
      <c r="M16" s="118" t="s">
        <v>83</v>
      </c>
      <c r="N16" s="116"/>
      <c r="O16" s="119" t="s">
        <v>57</v>
      </c>
      <c r="P16" s="120" t="s">
        <v>59</v>
      </c>
      <c r="Q16" s="116"/>
      <c r="R16" s="121" t="s">
        <v>60</v>
      </c>
      <c r="S16" s="122" t="s">
        <v>61</v>
      </c>
      <c r="T16" s="123" t="s">
        <v>62</v>
      </c>
      <c r="U16" s="48"/>
      <c r="V16" s="116"/>
      <c r="W16" s="126" t="s">
        <v>68</v>
      </c>
      <c r="X16" s="116"/>
      <c r="Y16" s="56"/>
      <c r="Z16" s="56"/>
      <c r="AA16" s="56"/>
      <c r="AB16" s="56"/>
    </row>
    <row r="17" customFormat="false" ht="14.25" hidden="false" customHeight="false" outlineLevel="0" collapsed="false">
      <c r="A17" s="12" t="n">
        <v>24000</v>
      </c>
      <c r="B17" s="24" t="s">
        <v>71</v>
      </c>
      <c r="C17" s="76"/>
      <c r="D17" s="77" t="n">
        <v>74</v>
      </c>
      <c r="E17" s="78" t="n">
        <v>57</v>
      </c>
      <c r="F17" s="78" t="n">
        <v>45</v>
      </c>
      <c r="G17" s="78" t="n">
        <v>63</v>
      </c>
      <c r="H17" s="92" t="n">
        <v>67</v>
      </c>
      <c r="I17" s="80"/>
      <c r="J17" s="129" t="n">
        <v>30</v>
      </c>
      <c r="K17" s="103" t="n">
        <v>13</v>
      </c>
      <c r="L17" s="80"/>
      <c r="M17" s="130" t="n">
        <v>9.72</v>
      </c>
      <c r="N17" s="80"/>
      <c r="O17" s="83" t="n">
        <f aca="false">SUM(A17/$O$4*'[2]Dental &amp; Other Rates'!$B$27)</f>
        <v>0.216</v>
      </c>
      <c r="P17" s="104" t="n">
        <f aca="false">SUM(A17/$O$4*'[2]Dental &amp; Other Rates'!$B$28)</f>
        <v>0.36</v>
      </c>
      <c r="Q17" s="80"/>
      <c r="R17" s="85" t="n">
        <f aca="false">SUM(A17/1000*$R$4)</f>
        <v>1.2</v>
      </c>
      <c r="S17" s="86" t="n">
        <f aca="false">SUM(R17*0.5)</f>
        <v>0.6</v>
      </c>
      <c r="T17" s="79" t="n">
        <v>0.84</v>
      </c>
      <c r="U17" s="80"/>
      <c r="V17" s="80"/>
      <c r="W17" s="96" t="n">
        <f aca="false">SUM(A17/$W$4*'[2]Dental &amp; Other Rates'!$B$39/12)</f>
        <v>7.8</v>
      </c>
      <c r="X17" s="80"/>
      <c r="Y17" s="90" t="n">
        <f aca="false">SUM(D17+J17+M17+O17+R17+W17)</f>
        <v>122.936</v>
      </c>
      <c r="Z17" s="91" t="n">
        <f aca="false">SUM(D17+J17+M17+P17+R17+S17+T17+W17)</f>
        <v>124.52</v>
      </c>
      <c r="AA17" s="91" t="n">
        <f aca="false">SUM(Z17*12)</f>
        <v>1494.24</v>
      </c>
      <c r="AB17" s="175" t="n">
        <f aca="false">SUM(Z17/(A17/12))</f>
        <v>0.06226</v>
      </c>
    </row>
    <row r="18" customFormat="false" ht="14.25" hidden="false" customHeight="false" outlineLevel="0" collapsed="false">
      <c r="A18" s="12" t="n">
        <v>25000</v>
      </c>
      <c r="B18" s="24" t="s">
        <v>72</v>
      </c>
      <c r="C18" s="76"/>
      <c r="D18" s="85" t="n">
        <v>92</v>
      </c>
      <c r="E18" s="98" t="n">
        <v>70</v>
      </c>
      <c r="F18" s="98" t="n">
        <v>57</v>
      </c>
      <c r="G18" s="98" t="n">
        <v>74</v>
      </c>
      <c r="H18" s="79" t="n">
        <v>82</v>
      </c>
      <c r="I18" s="80"/>
      <c r="J18" s="129" t="n">
        <v>30</v>
      </c>
      <c r="K18" s="103" t="n">
        <v>13</v>
      </c>
      <c r="L18" s="80"/>
      <c r="M18" s="100" t="n">
        <v>9.72</v>
      </c>
      <c r="N18" s="80"/>
      <c r="O18" s="83" t="n">
        <f aca="false">SUM(A18/$O$4*'[2]Dental &amp; Other Rates'!$B$27)</f>
        <v>0.225</v>
      </c>
      <c r="P18" s="104" t="n">
        <f aca="false">SUM(A18/$O$4*'[2]Dental &amp; Other Rates'!$B$28)</f>
        <v>0.375</v>
      </c>
      <c r="Q18" s="80"/>
      <c r="R18" s="85" t="n">
        <f aca="false">SUM(A18/1000*$R$4)</f>
        <v>1.25</v>
      </c>
      <c r="S18" s="86" t="n">
        <f aca="false">SUM(R18*0.5)</f>
        <v>0.625</v>
      </c>
      <c r="T18" s="79" t="n">
        <v>0.84</v>
      </c>
      <c r="U18" s="80"/>
      <c r="V18" s="80"/>
      <c r="W18" s="96" t="n">
        <f aca="false">SUM(A18/$W$4*'[2]Dental &amp; Other Rates'!$B$39/12)</f>
        <v>8.125</v>
      </c>
      <c r="X18" s="80"/>
      <c r="Y18" s="90" t="n">
        <f aca="false">SUM(D18+J18+M18+O18+R18+W18)</f>
        <v>141.32</v>
      </c>
      <c r="Z18" s="91" t="n">
        <f aca="false">SUM(D18+J18+M18+P18+R18+S18+T18+W18)</f>
        <v>142.935</v>
      </c>
      <c r="AA18" s="91" t="n">
        <f aca="false">SUM(Z18*12)</f>
        <v>1715.22</v>
      </c>
      <c r="AB18" s="175" t="n">
        <f aca="false">SUM(Z18/(A18/12))</f>
        <v>0.0686088</v>
      </c>
    </row>
    <row r="19" customFormat="false" ht="14.25" hidden="false" customHeight="false" outlineLevel="0" collapsed="false">
      <c r="A19" s="12" t="n">
        <v>40000</v>
      </c>
      <c r="B19" s="24" t="s">
        <v>73</v>
      </c>
      <c r="C19" s="76"/>
      <c r="D19" s="85" t="n">
        <v>109</v>
      </c>
      <c r="E19" s="98" t="n">
        <v>86</v>
      </c>
      <c r="F19" s="98" t="n">
        <v>74</v>
      </c>
      <c r="G19" s="98" t="n">
        <v>93</v>
      </c>
      <c r="H19" s="79" t="n">
        <v>102</v>
      </c>
      <c r="I19" s="80"/>
      <c r="J19" s="129" t="n">
        <v>30</v>
      </c>
      <c r="K19" s="103" t="n">
        <v>13</v>
      </c>
      <c r="L19" s="80"/>
      <c r="M19" s="100" t="n">
        <v>9.72</v>
      </c>
      <c r="N19" s="80"/>
      <c r="O19" s="83" t="n">
        <f aca="false">SUM(A19/$O$4*'[2]Dental &amp; Other Rates'!$B$27)</f>
        <v>0.36</v>
      </c>
      <c r="P19" s="104" t="n">
        <f aca="false">SUM(A19/$O$4*'[2]Dental &amp; Other Rates'!$B$28)</f>
        <v>0.6</v>
      </c>
      <c r="Q19" s="80"/>
      <c r="R19" s="85" t="n">
        <f aca="false">SUM(A19/1000*$R$4)</f>
        <v>2</v>
      </c>
      <c r="S19" s="86" t="n">
        <f aca="false">SUM(R19*0.5)</f>
        <v>1</v>
      </c>
      <c r="T19" s="79" t="n">
        <v>0.84</v>
      </c>
      <c r="U19" s="80"/>
      <c r="V19" s="80"/>
      <c r="W19" s="96" t="n">
        <f aca="false">SUM(A19/$W$4*'[2]Dental &amp; Other Rates'!$B$39/12)</f>
        <v>13</v>
      </c>
      <c r="X19" s="80"/>
      <c r="Y19" s="90" t="n">
        <f aca="false">SUM(D19+J19+M19+O19+R19+W19)</f>
        <v>164.08</v>
      </c>
      <c r="Z19" s="91" t="n">
        <f aca="false">SUM(D19+J19+M19+P19+R19+S19+T19+W19)</f>
        <v>166.16</v>
      </c>
      <c r="AA19" s="91" t="n">
        <f aca="false">SUM(Z19*12)</f>
        <v>1993.92</v>
      </c>
      <c r="AB19" s="175" t="n">
        <f aca="false">SUM(Z19/(A19/12))</f>
        <v>0.049848</v>
      </c>
    </row>
    <row r="20" customFormat="false" ht="14.25" hidden="false" customHeight="false" outlineLevel="0" collapsed="false">
      <c r="A20" s="12" t="n">
        <v>60000</v>
      </c>
      <c r="B20" s="24" t="s">
        <v>74</v>
      </c>
      <c r="C20" s="76"/>
      <c r="D20" s="85" t="n">
        <v>138</v>
      </c>
      <c r="E20" s="98" t="n">
        <v>94</v>
      </c>
      <c r="F20" s="98" t="n">
        <v>94</v>
      </c>
      <c r="G20" s="98" t="n">
        <v>113</v>
      </c>
      <c r="H20" s="79" t="n">
        <v>124</v>
      </c>
      <c r="I20" s="80"/>
      <c r="J20" s="129" t="n">
        <v>30</v>
      </c>
      <c r="K20" s="103" t="n">
        <v>13</v>
      </c>
      <c r="L20" s="80"/>
      <c r="M20" s="100" t="n">
        <v>9.72</v>
      </c>
      <c r="N20" s="80"/>
      <c r="O20" s="83" t="n">
        <f aca="false">SUM(A20/$O$4*'[2]Dental &amp; Other Rates'!$B$27)</f>
        <v>0.54</v>
      </c>
      <c r="P20" s="104" t="n">
        <f aca="false">SUM(A20/$O$4*'[2]Dental &amp; Other Rates'!$B$28)</f>
        <v>0.9</v>
      </c>
      <c r="Q20" s="80"/>
      <c r="R20" s="85" t="n">
        <f aca="false">SUM(A20/1000*$R$4)</f>
        <v>3</v>
      </c>
      <c r="S20" s="86" t="n">
        <f aca="false">SUM(R20*0.5)</f>
        <v>1.5</v>
      </c>
      <c r="T20" s="79" t="n">
        <v>0.84</v>
      </c>
      <c r="U20" s="80"/>
      <c r="V20" s="80"/>
      <c r="W20" s="96" t="n">
        <f aca="false">SUM(A20/$W$4*'[2]Dental &amp; Other Rates'!$B$40/12)</f>
        <v>27</v>
      </c>
      <c r="X20" s="80"/>
      <c r="Y20" s="90" t="n">
        <f aca="false">SUM(D20+J20+M20+O20+R20+W20)</f>
        <v>208.26</v>
      </c>
      <c r="Z20" s="91" t="n">
        <f aca="false">SUM(D20+J20+M20+P20+R20+S20+T20+W20)</f>
        <v>210.96</v>
      </c>
      <c r="AA20" s="91" t="n">
        <f aca="false">SUM(Z20*12)</f>
        <v>2531.52</v>
      </c>
      <c r="AB20" s="175" t="n">
        <f aca="false">SUM(Z20/(A20/12))</f>
        <v>0.042192</v>
      </c>
    </row>
    <row r="21" customFormat="false" ht="14.25" hidden="false" customHeight="false" outlineLevel="0" collapsed="false">
      <c r="A21" s="12" t="n">
        <v>80000</v>
      </c>
      <c r="B21" s="24" t="s">
        <v>75</v>
      </c>
      <c r="C21" s="76"/>
      <c r="D21" s="85" t="n">
        <v>166</v>
      </c>
      <c r="E21" s="98" t="n">
        <v>115</v>
      </c>
      <c r="F21" s="98" t="n">
        <v>115</v>
      </c>
      <c r="G21" s="98" t="n">
        <v>137</v>
      </c>
      <c r="H21" s="79" t="n">
        <v>152</v>
      </c>
      <c r="I21" s="80"/>
      <c r="J21" s="129" t="n">
        <v>30</v>
      </c>
      <c r="K21" s="103" t="n">
        <v>13</v>
      </c>
      <c r="L21" s="80"/>
      <c r="M21" s="100" t="n">
        <v>9.72</v>
      </c>
      <c r="N21" s="80"/>
      <c r="O21" s="83" t="n">
        <f aca="false">SUM(A21/$O$4*'[2]Dental &amp; Other Rates'!$B$27)</f>
        <v>0.72</v>
      </c>
      <c r="P21" s="104" t="n">
        <f aca="false">SUM(A21/$O$4*'[2]Dental &amp; Other Rates'!$B$28)</f>
        <v>1.2</v>
      </c>
      <c r="Q21" s="80"/>
      <c r="R21" s="85" t="n">
        <f aca="false">SUM(A21/1000*$R$4)</f>
        <v>4</v>
      </c>
      <c r="S21" s="86" t="n">
        <f aca="false">SUM(R21*0.5)</f>
        <v>2</v>
      </c>
      <c r="T21" s="79" t="n">
        <v>0.84</v>
      </c>
      <c r="U21" s="80"/>
      <c r="V21" s="80"/>
      <c r="W21" s="96" t="n">
        <f aca="false">SUM(A21/$W$4*'[2]Dental &amp; Other Rates'!$B$40/12)</f>
        <v>36</v>
      </c>
      <c r="X21" s="80"/>
      <c r="Y21" s="90" t="n">
        <f aca="false">SUM(D21+J21+M21+O21+R21+W21)</f>
        <v>246.44</v>
      </c>
      <c r="Z21" s="91" t="n">
        <f aca="false">SUM(D21+J21+M21+P21+R21+S21+T21+W21)</f>
        <v>249.76</v>
      </c>
      <c r="AA21" s="91" t="n">
        <f aca="false">SUM(Z21*12)</f>
        <v>2997.12</v>
      </c>
      <c r="AB21" s="175" t="n">
        <f aca="false">SUM(Z21/(A21/12))</f>
        <v>0.037464</v>
      </c>
    </row>
    <row r="22" customFormat="false" ht="14.25" hidden="false" customHeight="false" outlineLevel="0" collapsed="false">
      <c r="A22" s="12" t="n">
        <v>100000</v>
      </c>
      <c r="B22" s="24" t="s">
        <v>76</v>
      </c>
      <c r="C22" s="76"/>
      <c r="D22" s="85" t="n">
        <v>196</v>
      </c>
      <c r="E22" s="98" t="n">
        <v>134</v>
      </c>
      <c r="F22" s="98" t="n">
        <v>140</v>
      </c>
      <c r="G22" s="98" t="n">
        <v>165</v>
      </c>
      <c r="H22" s="79" t="n">
        <v>179</v>
      </c>
      <c r="I22" s="80"/>
      <c r="J22" s="129" t="n">
        <v>30</v>
      </c>
      <c r="K22" s="103" t="n">
        <v>13</v>
      </c>
      <c r="L22" s="80"/>
      <c r="M22" s="100" t="n">
        <v>9.72</v>
      </c>
      <c r="N22" s="80"/>
      <c r="O22" s="83" t="n">
        <f aca="false">SUM(A22/$O$4*'[2]Dental &amp; Other Rates'!$B$27)</f>
        <v>0.9</v>
      </c>
      <c r="P22" s="104" t="n">
        <f aca="false">SUM(A22/$O$4*'[2]Dental &amp; Other Rates'!$B$28)</f>
        <v>1.5</v>
      </c>
      <c r="Q22" s="80"/>
      <c r="R22" s="85" t="n">
        <f aca="false">SUM(A22/1000*$R$4)</f>
        <v>5</v>
      </c>
      <c r="S22" s="86" t="n">
        <f aca="false">SUM(R22*0.5)</f>
        <v>2.5</v>
      </c>
      <c r="T22" s="79" t="n">
        <v>0.84</v>
      </c>
      <c r="U22" s="80"/>
      <c r="V22" s="80"/>
      <c r="W22" s="96" t="n">
        <f aca="false">SUM(A22/$W$4*'[2]Dental &amp; Other Rates'!$B$40/12)</f>
        <v>45</v>
      </c>
      <c r="X22" s="80"/>
      <c r="Y22" s="90" t="n">
        <f aca="false">SUM(D22+J22+M22+O22+R22+W22)</f>
        <v>286.62</v>
      </c>
      <c r="Z22" s="91" t="n">
        <f aca="false">SUM(D22+J22+M22+P22+R22+S22+T22+W22)</f>
        <v>290.56</v>
      </c>
      <c r="AA22" s="91" t="n">
        <f aca="false">SUM(Z22*12)</f>
        <v>3486.72</v>
      </c>
      <c r="AB22" s="175" t="n">
        <f aca="false">SUM(Z22/(A22/12))</f>
        <v>0.0348672</v>
      </c>
    </row>
    <row r="23" customFormat="false" ht="14.25" hidden="false" customHeight="false" outlineLevel="0" collapsed="false">
      <c r="A23" s="12" t="n">
        <v>150000</v>
      </c>
      <c r="B23" s="24" t="s">
        <v>77</v>
      </c>
      <c r="C23" s="76"/>
      <c r="D23" s="85" t="n">
        <v>248</v>
      </c>
      <c r="E23" s="98" t="n">
        <v>180</v>
      </c>
      <c r="F23" s="98" t="n">
        <v>187</v>
      </c>
      <c r="G23" s="98" t="n">
        <v>222</v>
      </c>
      <c r="H23" s="79" t="n">
        <v>234</v>
      </c>
      <c r="I23" s="80"/>
      <c r="J23" s="129" t="n">
        <v>30</v>
      </c>
      <c r="K23" s="103" t="n">
        <v>13</v>
      </c>
      <c r="L23" s="80"/>
      <c r="M23" s="100" t="n">
        <v>9.72</v>
      </c>
      <c r="N23" s="80"/>
      <c r="O23" s="83" t="n">
        <f aca="false">SUM(A23/$O$4*'[2]Dental &amp; Other Rates'!$B$27)</f>
        <v>1.35</v>
      </c>
      <c r="P23" s="104" t="n">
        <f aca="false">SUM(A23/$O$4*'[2]Dental &amp; Other Rates'!$B$28)</f>
        <v>2.25</v>
      </c>
      <c r="Q23" s="80"/>
      <c r="R23" s="85" t="n">
        <f aca="false">SUM(A23/1000*$R$4)</f>
        <v>7.5</v>
      </c>
      <c r="S23" s="86" t="n">
        <f aca="false">SUM(R23*0.5)</f>
        <v>3.75</v>
      </c>
      <c r="T23" s="79" t="n">
        <v>0.84</v>
      </c>
      <c r="U23" s="80"/>
      <c r="V23" s="80"/>
      <c r="W23" s="96" t="n">
        <f aca="false">SUM(A23/$W$4*'[2]Dental &amp; Other Rates'!$B$41/12)</f>
        <v>105</v>
      </c>
      <c r="X23" s="80"/>
      <c r="Y23" s="90" t="n">
        <f aca="false">SUM(D23+J23+M23+O23+R23+W23)</f>
        <v>401.57</v>
      </c>
      <c r="Z23" s="91" t="n">
        <f aca="false">SUM(D23+J23+M23+P23+R23+S23+T23+W23)</f>
        <v>407.06</v>
      </c>
      <c r="AA23" s="91" t="n">
        <f aca="false">SUM(Z23*12)</f>
        <v>4884.72</v>
      </c>
      <c r="AB23" s="175" t="n">
        <f aca="false">SUM(Z23/(A23/12))</f>
        <v>0.0325648</v>
      </c>
    </row>
    <row r="24" customFormat="false" ht="14.25" hidden="false" customHeight="false" outlineLevel="0" collapsed="false">
      <c r="A24" s="12" t="n">
        <v>200000</v>
      </c>
      <c r="B24" s="24" t="s">
        <v>78</v>
      </c>
      <c r="C24" s="76"/>
      <c r="D24" s="85" t="n">
        <v>286</v>
      </c>
      <c r="E24" s="98" t="n">
        <v>189</v>
      </c>
      <c r="F24" s="98" t="n">
        <v>196</v>
      </c>
      <c r="G24" s="98" t="n">
        <v>233</v>
      </c>
      <c r="H24" s="79" t="n">
        <v>246</v>
      </c>
      <c r="I24" s="80"/>
      <c r="J24" s="129" t="n">
        <v>30</v>
      </c>
      <c r="K24" s="103" t="n">
        <v>13</v>
      </c>
      <c r="L24" s="80"/>
      <c r="M24" s="100" t="n">
        <v>9.72</v>
      </c>
      <c r="N24" s="80"/>
      <c r="O24" s="83" t="n">
        <f aca="false">SUM(A24/$O$4*'[2]Dental &amp; Other Rates'!$B$27)</f>
        <v>1.8</v>
      </c>
      <c r="P24" s="104" t="n">
        <f aca="false">SUM(A24/$O$4*'[2]Dental &amp; Other Rates'!$B$28)</f>
        <v>3</v>
      </c>
      <c r="Q24" s="80"/>
      <c r="R24" s="85" t="n">
        <f aca="false">SUM(A24/1000*$R$4)</f>
        <v>10</v>
      </c>
      <c r="S24" s="86" t="n">
        <f aca="false">SUM(R24*0.5)</f>
        <v>5</v>
      </c>
      <c r="T24" s="79" t="n">
        <v>0.84</v>
      </c>
      <c r="U24" s="80"/>
      <c r="V24" s="80"/>
      <c r="W24" s="96" t="n">
        <f aca="false">SUM(A24/$W$4*'[2]Dental &amp; Other Rates'!$B$41/12)</f>
        <v>140</v>
      </c>
      <c r="X24" s="80"/>
      <c r="Y24" s="90" t="n">
        <f aca="false">SUM(D24+J24+M24+O24+R24+W24)</f>
        <v>477.52</v>
      </c>
      <c r="Z24" s="91" t="n">
        <f aca="false">SUM(D24+J24+M24+P24+R24+S24+T24+W24)</f>
        <v>484.56</v>
      </c>
      <c r="AA24" s="91" t="n">
        <f aca="false">SUM(Z24*12)</f>
        <v>5814.72</v>
      </c>
      <c r="AB24" s="175" t="n">
        <f aca="false">SUM(Z24/(A24/12))</f>
        <v>0.0290736</v>
      </c>
    </row>
    <row r="25" customFormat="false" ht="14.25" hidden="false" customHeight="false" outlineLevel="0" collapsed="false">
      <c r="A25" s="12" t="n">
        <v>300000</v>
      </c>
      <c r="B25" s="24" t="s">
        <v>79</v>
      </c>
      <c r="C25" s="76"/>
      <c r="D25" s="85" t="n">
        <v>280</v>
      </c>
      <c r="E25" s="98" t="n">
        <v>198</v>
      </c>
      <c r="F25" s="98" t="n">
        <v>206</v>
      </c>
      <c r="G25" s="98" t="n">
        <v>244</v>
      </c>
      <c r="H25" s="79" t="n">
        <v>257</v>
      </c>
      <c r="I25" s="80"/>
      <c r="J25" s="129" t="n">
        <v>30</v>
      </c>
      <c r="K25" s="103" t="n">
        <v>13</v>
      </c>
      <c r="L25" s="80"/>
      <c r="M25" s="100" t="n">
        <v>9.72</v>
      </c>
      <c r="N25" s="80"/>
      <c r="O25" s="83" t="n">
        <f aca="false">SUM(A25/$O$4*'[2]Dental &amp; Other Rates'!$B$27)</f>
        <v>2.7</v>
      </c>
      <c r="P25" s="104" t="n">
        <f aca="false">SUM(A25/$O$4*'[2]Dental &amp; Other Rates'!$B$28)</f>
        <v>4.5</v>
      </c>
      <c r="Q25" s="80"/>
      <c r="R25" s="85" t="n">
        <f aca="false">SUM(A25/1000*$R$4)</f>
        <v>15</v>
      </c>
      <c r="S25" s="86" t="n">
        <f aca="false">SUM(R25*0.5)</f>
        <v>7.5</v>
      </c>
      <c r="T25" s="79" t="n">
        <v>0.84</v>
      </c>
      <c r="U25" s="80"/>
      <c r="V25" s="80"/>
      <c r="W25" s="96" t="n">
        <f aca="false">SUM(A25/$W$4*'[2]Dental &amp; Other Rates'!$B$42/12)</f>
        <v>235</v>
      </c>
      <c r="X25" s="80"/>
      <c r="Y25" s="90" t="n">
        <f aca="false">SUM(D25+J25+M25+O25+R25+W25)</f>
        <v>572.42</v>
      </c>
      <c r="Z25" s="91" t="n">
        <f aca="false">SUM(D25+J25+M25+P25+R25+S25+T25+W25)</f>
        <v>582.56</v>
      </c>
      <c r="AA25" s="91" t="n">
        <f aca="false">SUM(Z25*12)</f>
        <v>6990.72</v>
      </c>
      <c r="AB25" s="175" t="n">
        <f aca="false">SUM(Z25/(A25/12))</f>
        <v>0.0233024</v>
      </c>
    </row>
    <row r="26" customFormat="false" ht="14.25" hidden="false" customHeight="false" outlineLevel="0" collapsed="false">
      <c r="A26" s="12" t="n">
        <v>500000</v>
      </c>
      <c r="B26" s="24" t="s">
        <v>80</v>
      </c>
      <c r="C26" s="76"/>
      <c r="D26" s="111" t="n">
        <v>293</v>
      </c>
      <c r="E26" s="112" t="n">
        <v>207</v>
      </c>
      <c r="F26" s="112" t="n">
        <v>215</v>
      </c>
      <c r="G26" s="112" t="n">
        <v>255</v>
      </c>
      <c r="H26" s="113" t="n">
        <v>269</v>
      </c>
      <c r="I26" s="80"/>
      <c r="J26" s="129" t="n">
        <v>30</v>
      </c>
      <c r="K26" s="103" t="n">
        <v>13</v>
      </c>
      <c r="L26" s="80"/>
      <c r="M26" s="108" t="n">
        <v>9.72</v>
      </c>
      <c r="N26" s="80"/>
      <c r="O26" s="83" t="n">
        <f aca="false">SUM(A26/$O$4*'[2]Dental &amp; Other Rates'!$B$27)</f>
        <v>4.5</v>
      </c>
      <c r="P26" s="104" t="n">
        <f aca="false">SUM(A26/$O$4*'[2]Dental &amp; Other Rates'!$B$28)</f>
        <v>7.5</v>
      </c>
      <c r="Q26" s="80"/>
      <c r="R26" s="85" t="n">
        <f aca="false">SUM(A26/1000*$R$4)</f>
        <v>25</v>
      </c>
      <c r="S26" s="86" t="n">
        <f aca="false">SUM(R26*0.5)</f>
        <v>12.5</v>
      </c>
      <c r="T26" s="79" t="n">
        <v>0.84</v>
      </c>
      <c r="U26" s="80"/>
      <c r="V26" s="80"/>
      <c r="W26" s="96" t="n">
        <f aca="false">SUM(A26/$W$4*'[2]Dental &amp; Other Rates'!$B$42/12)</f>
        <v>391.666666666667</v>
      </c>
      <c r="X26" s="80"/>
      <c r="Y26" s="109" t="n">
        <f aca="false">SUM(D26+J26+M26+O26+R26+W26)</f>
        <v>753.886666666667</v>
      </c>
      <c r="Z26" s="110" t="n">
        <f aca="false">SUM(D26+J26+M26+P26+R26+S26+T26+W26)</f>
        <v>770.226666666667</v>
      </c>
      <c r="AA26" s="110" t="n">
        <f aca="false">SUM(Z26*12)</f>
        <v>9242.72</v>
      </c>
      <c r="AB26" s="176" t="n">
        <f aca="false">SUM(Z26/(A26/12))</f>
        <v>0.01848544</v>
      </c>
    </row>
    <row r="27" customFormat="false" ht="14.25" hidden="false" customHeight="true" outlineLevel="0" collapsed="false">
      <c r="B27" s="45" t="s">
        <v>84</v>
      </c>
      <c r="C27" s="114"/>
      <c r="D27" s="118" t="s">
        <v>85</v>
      </c>
      <c r="E27" s="118"/>
      <c r="F27" s="118"/>
      <c r="G27" s="118"/>
      <c r="H27" s="118"/>
      <c r="I27" s="116"/>
      <c r="J27" s="125" t="s">
        <v>84</v>
      </c>
      <c r="K27" s="125"/>
      <c r="L27" s="48"/>
      <c r="M27" s="118" t="s">
        <v>83</v>
      </c>
      <c r="N27" s="116"/>
      <c r="O27" s="119" t="s">
        <v>57</v>
      </c>
      <c r="P27" s="120" t="s">
        <v>59</v>
      </c>
      <c r="Q27" s="116"/>
      <c r="R27" s="121" t="s">
        <v>60</v>
      </c>
      <c r="S27" s="122" t="s">
        <v>61</v>
      </c>
      <c r="T27" s="123" t="s">
        <v>62</v>
      </c>
      <c r="U27" s="48"/>
      <c r="V27" s="116"/>
      <c r="W27" s="126" t="s">
        <v>68</v>
      </c>
      <c r="X27" s="116"/>
      <c r="Y27" s="56"/>
      <c r="Z27" s="56"/>
      <c r="AA27" s="56"/>
      <c r="AB27" s="56"/>
    </row>
    <row r="28" customFormat="false" ht="14.25" hidden="false" customHeight="false" outlineLevel="0" collapsed="false">
      <c r="A28" s="12" t="n">
        <v>24000</v>
      </c>
      <c r="B28" s="24" t="s">
        <v>71</v>
      </c>
      <c r="C28" s="76"/>
      <c r="D28" s="77" t="n">
        <v>70</v>
      </c>
      <c r="E28" s="78" t="n">
        <v>52</v>
      </c>
      <c r="F28" s="78" t="n">
        <v>40</v>
      </c>
      <c r="G28" s="78" t="n">
        <v>55</v>
      </c>
      <c r="H28" s="92" t="n">
        <v>61</v>
      </c>
      <c r="I28" s="80"/>
      <c r="J28" s="129" t="n">
        <v>26</v>
      </c>
      <c r="K28" s="103" t="n">
        <v>11</v>
      </c>
      <c r="L28" s="80"/>
      <c r="M28" s="130" t="n">
        <v>9.72</v>
      </c>
      <c r="N28" s="80"/>
      <c r="O28" s="83" t="n">
        <f aca="false">SUM(A28/$O$4*'[2]Dental &amp; Other Rates'!$B$27)</f>
        <v>0.216</v>
      </c>
      <c r="P28" s="104" t="n">
        <f aca="false">SUM(A28/$O$4*'[2]Dental &amp; Other Rates'!$B$28)</f>
        <v>0.36</v>
      </c>
      <c r="Q28" s="80"/>
      <c r="R28" s="85" t="n">
        <f aca="false">SUM(A28/1000*$R$4)</f>
        <v>1.2</v>
      </c>
      <c r="S28" s="86" t="n">
        <f aca="false">SUM(R28*0.5)</f>
        <v>0.6</v>
      </c>
      <c r="T28" s="79" t="n">
        <v>0.84</v>
      </c>
      <c r="U28" s="80"/>
      <c r="V28" s="80"/>
      <c r="W28" s="96" t="n">
        <f aca="false">SUM(A28/$W$4*'[2]Dental &amp; Other Rates'!$B$39/12)</f>
        <v>7.8</v>
      </c>
      <c r="X28" s="80"/>
      <c r="Y28" s="90" t="n">
        <f aca="false">SUM(D28+J28+M28+O28+R28+W28)</f>
        <v>114.936</v>
      </c>
      <c r="Z28" s="91" t="n">
        <f aca="false">SUM(D28+J28+M28+P28+R28+S28+T28+W28)</f>
        <v>116.52</v>
      </c>
      <c r="AA28" s="91" t="n">
        <f aca="false">SUM(Z28*12)</f>
        <v>1398.24</v>
      </c>
      <c r="AB28" s="175" t="n">
        <f aca="false">SUM(Z28/(A28/12))</f>
        <v>0.05826</v>
      </c>
    </row>
    <row r="29" customFormat="false" ht="14.25" hidden="false" customHeight="false" outlineLevel="0" collapsed="false">
      <c r="A29" s="12" t="n">
        <v>25000</v>
      </c>
      <c r="B29" s="24" t="s">
        <v>72</v>
      </c>
      <c r="C29" s="76"/>
      <c r="D29" s="85" t="n">
        <v>85</v>
      </c>
      <c r="E29" s="98" t="n">
        <v>65</v>
      </c>
      <c r="F29" s="98" t="n">
        <v>52</v>
      </c>
      <c r="G29" s="98" t="n">
        <v>68</v>
      </c>
      <c r="H29" s="79" t="n">
        <v>76</v>
      </c>
      <c r="I29" s="80"/>
      <c r="J29" s="129" t="n">
        <v>26</v>
      </c>
      <c r="K29" s="103" t="n">
        <v>11</v>
      </c>
      <c r="L29" s="80"/>
      <c r="M29" s="100" t="n">
        <v>9.72</v>
      </c>
      <c r="N29" s="80"/>
      <c r="O29" s="83" t="n">
        <f aca="false">SUM(A29/$O$4*'[2]Dental &amp; Other Rates'!$B$27)</f>
        <v>0.225</v>
      </c>
      <c r="P29" s="104" t="n">
        <f aca="false">SUM(A29/$O$4*'[2]Dental &amp; Other Rates'!$B$28)</f>
        <v>0.375</v>
      </c>
      <c r="Q29" s="80"/>
      <c r="R29" s="85" t="n">
        <f aca="false">SUM(A29/1000*$R$4)</f>
        <v>1.25</v>
      </c>
      <c r="S29" s="86" t="n">
        <f aca="false">SUM(R29*0.5)</f>
        <v>0.625</v>
      </c>
      <c r="T29" s="79" t="n">
        <v>0.84</v>
      </c>
      <c r="U29" s="80"/>
      <c r="V29" s="80"/>
      <c r="W29" s="96" t="n">
        <f aca="false">SUM(A29/$W$4*'[2]Dental &amp; Other Rates'!$B$39/12)</f>
        <v>8.125</v>
      </c>
      <c r="X29" s="80"/>
      <c r="Y29" s="90" t="n">
        <f aca="false">SUM(D29+J29+M29+O29+R29+W29)</f>
        <v>130.32</v>
      </c>
      <c r="Z29" s="91" t="n">
        <f aca="false">SUM(D29+J29+M29+P29+R29+S29+T29+W29)</f>
        <v>131.935</v>
      </c>
      <c r="AA29" s="91" t="n">
        <f aca="false">SUM(Z29*12)</f>
        <v>1583.22</v>
      </c>
      <c r="AB29" s="175" t="n">
        <f aca="false">SUM(Z29/(A29/12))</f>
        <v>0.0633288</v>
      </c>
    </row>
    <row r="30" customFormat="false" ht="14.25" hidden="false" customHeight="false" outlineLevel="0" collapsed="false">
      <c r="A30" s="12" t="n">
        <v>40000</v>
      </c>
      <c r="B30" s="24" t="s">
        <v>73</v>
      </c>
      <c r="C30" s="76"/>
      <c r="D30" s="85" t="n">
        <v>104</v>
      </c>
      <c r="E30" s="98" t="n">
        <v>77</v>
      </c>
      <c r="F30" s="98" t="n">
        <v>67</v>
      </c>
      <c r="G30" s="98" t="n">
        <v>83</v>
      </c>
      <c r="H30" s="79" t="n">
        <v>92</v>
      </c>
      <c r="I30" s="80"/>
      <c r="J30" s="129" t="n">
        <v>26</v>
      </c>
      <c r="K30" s="103" t="n">
        <v>11</v>
      </c>
      <c r="L30" s="80"/>
      <c r="M30" s="100" t="n">
        <v>9.72</v>
      </c>
      <c r="N30" s="80"/>
      <c r="O30" s="83" t="n">
        <f aca="false">SUM(A30/$O$4*'[2]Dental &amp; Other Rates'!$B$27)</f>
        <v>0.36</v>
      </c>
      <c r="P30" s="104" t="n">
        <f aca="false">SUM(A30/$O$4*'[2]Dental &amp; Other Rates'!$B$28)</f>
        <v>0.6</v>
      </c>
      <c r="Q30" s="80"/>
      <c r="R30" s="85" t="n">
        <f aca="false">SUM(A30/1000*$R$4)</f>
        <v>2</v>
      </c>
      <c r="S30" s="86" t="n">
        <f aca="false">SUM(R30*0.5)</f>
        <v>1</v>
      </c>
      <c r="T30" s="79" t="n">
        <v>0.84</v>
      </c>
      <c r="U30" s="80"/>
      <c r="V30" s="80"/>
      <c r="W30" s="96" t="n">
        <f aca="false">SUM(A30/$W$4*'[2]Dental &amp; Other Rates'!$B$39/12)</f>
        <v>13</v>
      </c>
      <c r="X30" s="80"/>
      <c r="Y30" s="90" t="n">
        <f aca="false">SUM(D30+J30+M30+O30+R30+W30)</f>
        <v>155.08</v>
      </c>
      <c r="Z30" s="91" t="n">
        <f aca="false">SUM(D30+J30+M30+P30+R30+S30+T30+W30)</f>
        <v>157.16</v>
      </c>
      <c r="AA30" s="91" t="n">
        <f aca="false">SUM(Z30*12)</f>
        <v>1885.92</v>
      </c>
      <c r="AB30" s="175" t="n">
        <f aca="false">SUM(Z30/(A30/12))</f>
        <v>0.047148</v>
      </c>
    </row>
    <row r="31" customFormat="false" ht="14.25" hidden="false" customHeight="false" outlineLevel="0" collapsed="false">
      <c r="A31" s="12" t="n">
        <v>60000</v>
      </c>
      <c r="B31" s="24" t="s">
        <v>74</v>
      </c>
      <c r="C31" s="76"/>
      <c r="D31" s="85" t="n">
        <v>126</v>
      </c>
      <c r="E31" s="98" t="n">
        <v>85</v>
      </c>
      <c r="F31" s="98" t="n">
        <v>85</v>
      </c>
      <c r="G31" s="98" t="n">
        <v>103</v>
      </c>
      <c r="H31" s="79" t="n">
        <v>113</v>
      </c>
      <c r="I31" s="80"/>
      <c r="J31" s="129" t="n">
        <v>26</v>
      </c>
      <c r="K31" s="103" t="n">
        <v>11</v>
      </c>
      <c r="L31" s="80"/>
      <c r="M31" s="100" t="n">
        <v>9.72</v>
      </c>
      <c r="N31" s="80"/>
      <c r="O31" s="83" t="n">
        <f aca="false">SUM(A31/$O$4*'[2]Dental &amp; Other Rates'!$B$27)</f>
        <v>0.54</v>
      </c>
      <c r="P31" s="104" t="n">
        <f aca="false">SUM(A31/$O$4*'[2]Dental &amp; Other Rates'!$B$28)</f>
        <v>0.9</v>
      </c>
      <c r="Q31" s="80"/>
      <c r="R31" s="85" t="n">
        <f aca="false">SUM(A31/1000*$R$4)</f>
        <v>3</v>
      </c>
      <c r="S31" s="86" t="n">
        <f aca="false">SUM(R31*0.5)</f>
        <v>1.5</v>
      </c>
      <c r="T31" s="79" t="n">
        <v>0.84</v>
      </c>
      <c r="U31" s="80"/>
      <c r="V31" s="80"/>
      <c r="W31" s="96" t="n">
        <f aca="false">SUM(A31/$W$4*'[2]Dental &amp; Other Rates'!$B$40/12)</f>
        <v>27</v>
      </c>
      <c r="X31" s="80"/>
      <c r="Y31" s="90" t="n">
        <f aca="false">SUM(D31+J31+M31+O31+R31+W31)</f>
        <v>192.26</v>
      </c>
      <c r="Z31" s="91" t="n">
        <f aca="false">SUM(D31+J31+M31+P31+R31+S31+T31+W31)</f>
        <v>194.96</v>
      </c>
      <c r="AA31" s="91" t="n">
        <f aca="false">SUM(Z31*12)</f>
        <v>2339.52</v>
      </c>
      <c r="AB31" s="175" t="n">
        <f aca="false">SUM(Z31/(A31/12))</f>
        <v>0.038992</v>
      </c>
    </row>
    <row r="32" customFormat="false" ht="14.25" hidden="false" customHeight="false" outlineLevel="0" collapsed="false">
      <c r="A32" s="12" t="n">
        <v>80000</v>
      </c>
      <c r="B32" s="24" t="s">
        <v>75</v>
      </c>
      <c r="C32" s="76"/>
      <c r="D32" s="85" t="n">
        <v>149</v>
      </c>
      <c r="E32" s="98" t="n">
        <v>104</v>
      </c>
      <c r="F32" s="98" t="n">
        <v>104</v>
      </c>
      <c r="G32" s="98" t="n">
        <v>124</v>
      </c>
      <c r="H32" s="79" t="n">
        <v>135</v>
      </c>
      <c r="I32" s="80"/>
      <c r="J32" s="129" t="n">
        <v>26</v>
      </c>
      <c r="K32" s="103" t="n">
        <v>11</v>
      </c>
      <c r="L32" s="80"/>
      <c r="M32" s="100" t="n">
        <v>9.72</v>
      </c>
      <c r="N32" s="80"/>
      <c r="O32" s="83" t="n">
        <f aca="false">SUM(A32/$O$4*'[2]Dental &amp; Other Rates'!$B$27)</f>
        <v>0.72</v>
      </c>
      <c r="P32" s="104" t="n">
        <f aca="false">SUM(A32/$O$4*'[2]Dental &amp; Other Rates'!$B$28)</f>
        <v>1.2</v>
      </c>
      <c r="Q32" s="80"/>
      <c r="R32" s="85" t="n">
        <f aca="false">SUM(A32/1000*$R$4)</f>
        <v>4</v>
      </c>
      <c r="S32" s="86" t="n">
        <f aca="false">SUM(R32*0.5)</f>
        <v>2</v>
      </c>
      <c r="T32" s="79" t="n">
        <v>0.84</v>
      </c>
      <c r="U32" s="80"/>
      <c r="V32" s="80"/>
      <c r="W32" s="96" t="n">
        <f aca="false">SUM(A32/$W$4*'[2]Dental &amp; Other Rates'!$B$40/12)</f>
        <v>36</v>
      </c>
      <c r="X32" s="80"/>
      <c r="Y32" s="90" t="n">
        <f aca="false">SUM(D32+J32+M32+O32+R32+W32)</f>
        <v>225.44</v>
      </c>
      <c r="Z32" s="91" t="n">
        <f aca="false">SUM(D32+J32+M32+P32+R32+S32+T32+W32)</f>
        <v>228.76</v>
      </c>
      <c r="AA32" s="91" t="n">
        <f aca="false">SUM(Z32*12)</f>
        <v>2745.12</v>
      </c>
      <c r="AB32" s="175" t="n">
        <f aca="false">SUM(Z32/(A32/12))</f>
        <v>0.034314</v>
      </c>
    </row>
    <row r="33" customFormat="false" ht="14.25" hidden="false" customHeight="false" outlineLevel="0" collapsed="false">
      <c r="A33" s="12" t="n">
        <v>100000</v>
      </c>
      <c r="B33" s="24" t="s">
        <v>76</v>
      </c>
      <c r="C33" s="76"/>
      <c r="D33" s="85" t="n">
        <v>178</v>
      </c>
      <c r="E33" s="98" t="n">
        <v>121</v>
      </c>
      <c r="F33" s="98" t="n">
        <v>126</v>
      </c>
      <c r="G33" s="98" t="n">
        <v>148</v>
      </c>
      <c r="H33" s="79" t="n">
        <v>162</v>
      </c>
      <c r="I33" s="80"/>
      <c r="J33" s="129" t="n">
        <v>26</v>
      </c>
      <c r="K33" s="103" t="n">
        <v>11</v>
      </c>
      <c r="L33" s="80"/>
      <c r="M33" s="100" t="n">
        <v>9.72</v>
      </c>
      <c r="N33" s="80"/>
      <c r="O33" s="83" t="n">
        <f aca="false">SUM(A33/$O$4*'[2]Dental &amp; Other Rates'!$B$27)</f>
        <v>0.9</v>
      </c>
      <c r="P33" s="104" t="n">
        <f aca="false">SUM(A33/$O$4*'[2]Dental &amp; Other Rates'!$B$28)</f>
        <v>1.5</v>
      </c>
      <c r="Q33" s="80"/>
      <c r="R33" s="85" t="n">
        <f aca="false">SUM(A33/1000*$R$4)</f>
        <v>5</v>
      </c>
      <c r="S33" s="86" t="n">
        <f aca="false">SUM(R33*0.5)</f>
        <v>2.5</v>
      </c>
      <c r="T33" s="79" t="n">
        <v>0.84</v>
      </c>
      <c r="U33" s="80"/>
      <c r="V33" s="80"/>
      <c r="W33" s="96" t="n">
        <f aca="false">SUM(A33/$W$4*'[2]Dental &amp; Other Rates'!$B$40/12)</f>
        <v>45</v>
      </c>
      <c r="X33" s="80"/>
      <c r="Y33" s="90" t="n">
        <f aca="false">SUM(D33+J33+M33+O33+R33+W33)</f>
        <v>264.62</v>
      </c>
      <c r="Z33" s="91" t="n">
        <f aca="false">SUM(D33+J33+M33+P33+R33+S33+T33+W33)</f>
        <v>268.56</v>
      </c>
      <c r="AA33" s="91" t="n">
        <f aca="false">SUM(Z33*12)</f>
        <v>3222.72</v>
      </c>
      <c r="AB33" s="175" t="n">
        <f aca="false">SUM(Z33/(A33/12))</f>
        <v>0.0322272</v>
      </c>
    </row>
    <row r="34" customFormat="false" ht="14.25" hidden="false" customHeight="false" outlineLevel="0" collapsed="false">
      <c r="A34" s="12" t="n">
        <v>150000</v>
      </c>
      <c r="B34" s="24" t="s">
        <v>77</v>
      </c>
      <c r="C34" s="76"/>
      <c r="D34" s="85" t="n">
        <v>232</v>
      </c>
      <c r="E34" s="98" t="n">
        <v>162</v>
      </c>
      <c r="F34" s="98" t="n">
        <v>169</v>
      </c>
      <c r="G34" s="98" t="n">
        <v>200</v>
      </c>
      <c r="H34" s="79" t="n">
        <v>216</v>
      </c>
      <c r="I34" s="80"/>
      <c r="J34" s="129" t="n">
        <v>26</v>
      </c>
      <c r="K34" s="103" t="n">
        <v>11</v>
      </c>
      <c r="L34" s="80"/>
      <c r="M34" s="100" t="n">
        <v>9.72</v>
      </c>
      <c r="N34" s="80"/>
      <c r="O34" s="83" t="n">
        <f aca="false">SUM(A34/$O$4*'[2]Dental &amp; Other Rates'!$B$27)</f>
        <v>1.35</v>
      </c>
      <c r="P34" s="104" t="n">
        <f aca="false">SUM(A34/$O$4*'[2]Dental &amp; Other Rates'!$B$28)</f>
        <v>2.25</v>
      </c>
      <c r="Q34" s="80"/>
      <c r="R34" s="85" t="n">
        <f aca="false">SUM(A34/1000*$R$4)</f>
        <v>7.5</v>
      </c>
      <c r="S34" s="86" t="n">
        <f aca="false">SUM(R34*0.5)</f>
        <v>3.75</v>
      </c>
      <c r="T34" s="79" t="n">
        <v>0.84</v>
      </c>
      <c r="U34" s="80"/>
      <c r="V34" s="80"/>
      <c r="W34" s="96" t="n">
        <f aca="false">SUM(A34/$W$4*'[2]Dental &amp; Other Rates'!$B$41/12)</f>
        <v>105</v>
      </c>
      <c r="X34" s="80"/>
      <c r="Y34" s="90" t="n">
        <f aca="false">SUM(D34+J34+M34+O34+R34+W34)</f>
        <v>381.57</v>
      </c>
      <c r="Z34" s="91" t="n">
        <f aca="false">SUM(D34+J34+M34+P34+R34+S34+T34+W34)</f>
        <v>387.06</v>
      </c>
      <c r="AA34" s="91" t="n">
        <f aca="false">SUM(Z34*12)</f>
        <v>4644.72</v>
      </c>
      <c r="AB34" s="175" t="n">
        <f aca="false">SUM(Z34/(A34/12))</f>
        <v>0.0309648</v>
      </c>
    </row>
    <row r="35" customFormat="false" ht="14.25" hidden="false" customHeight="false" outlineLevel="0" collapsed="false">
      <c r="A35" s="12" t="n">
        <v>200000</v>
      </c>
      <c r="B35" s="24" t="s">
        <v>78</v>
      </c>
      <c r="C35" s="76"/>
      <c r="D35" s="85" t="n">
        <v>250</v>
      </c>
      <c r="E35" s="98" t="n">
        <v>171</v>
      </c>
      <c r="F35" s="98" t="n">
        <v>178</v>
      </c>
      <c r="G35" s="98" t="n">
        <v>211</v>
      </c>
      <c r="H35" s="79" t="n">
        <v>227</v>
      </c>
      <c r="I35" s="80"/>
      <c r="J35" s="129" t="n">
        <v>26</v>
      </c>
      <c r="K35" s="103" t="n">
        <v>11</v>
      </c>
      <c r="L35" s="80"/>
      <c r="M35" s="100" t="n">
        <v>9.72</v>
      </c>
      <c r="N35" s="80"/>
      <c r="O35" s="83" t="n">
        <f aca="false">SUM(A35/$O$4*'[2]Dental &amp; Other Rates'!$B$27)</f>
        <v>1.8</v>
      </c>
      <c r="P35" s="104" t="n">
        <f aca="false">SUM(A35/$O$4*'[2]Dental &amp; Other Rates'!$B$28)</f>
        <v>3</v>
      </c>
      <c r="Q35" s="80"/>
      <c r="R35" s="85" t="n">
        <f aca="false">SUM(A35/1000*$R$4)</f>
        <v>10</v>
      </c>
      <c r="S35" s="86" t="n">
        <f aca="false">SUM(R35*0.5)</f>
        <v>5</v>
      </c>
      <c r="T35" s="79" t="n">
        <v>0.84</v>
      </c>
      <c r="U35" s="80"/>
      <c r="V35" s="80"/>
      <c r="W35" s="96" t="n">
        <f aca="false">SUM(A35/$W$4*'[2]Dental &amp; Other Rates'!$B$41/12)</f>
        <v>140</v>
      </c>
      <c r="X35" s="80"/>
      <c r="Y35" s="90" t="n">
        <f aca="false">SUM(D35+J35+M35+O35+R35+W35)</f>
        <v>437.52</v>
      </c>
      <c r="Z35" s="91" t="n">
        <f aca="false">SUM(D35+J35+M35+P35+R35+S35+T35+W35)</f>
        <v>444.56</v>
      </c>
      <c r="AA35" s="91" t="n">
        <f aca="false">SUM(Z35*12)</f>
        <v>5334.72</v>
      </c>
      <c r="AB35" s="175" t="n">
        <f aca="false">SUM(Z35/(A35/12))</f>
        <v>0.0266736</v>
      </c>
    </row>
    <row r="36" customFormat="false" ht="14.25" hidden="false" customHeight="false" outlineLevel="0" collapsed="false">
      <c r="A36" s="12" t="n">
        <v>300000</v>
      </c>
      <c r="B36" s="24" t="s">
        <v>79</v>
      </c>
      <c r="C36" s="76"/>
      <c r="D36" s="85" t="n">
        <v>263</v>
      </c>
      <c r="E36" s="98" t="n">
        <v>178</v>
      </c>
      <c r="F36" s="98" t="n">
        <v>185</v>
      </c>
      <c r="G36" s="98" t="n">
        <v>220</v>
      </c>
      <c r="H36" s="79" t="n">
        <v>238</v>
      </c>
      <c r="I36" s="80"/>
      <c r="J36" s="129" t="n">
        <v>26</v>
      </c>
      <c r="K36" s="103" t="n">
        <v>11</v>
      </c>
      <c r="L36" s="80"/>
      <c r="M36" s="100" t="n">
        <v>9.72</v>
      </c>
      <c r="N36" s="80"/>
      <c r="O36" s="83" t="n">
        <f aca="false">SUM(A36/$O$4*'[2]Dental &amp; Other Rates'!$B$27)</f>
        <v>2.7</v>
      </c>
      <c r="P36" s="104" t="n">
        <f aca="false">SUM(A36/$O$4*'[2]Dental &amp; Other Rates'!$B$28)</f>
        <v>4.5</v>
      </c>
      <c r="Q36" s="80"/>
      <c r="R36" s="85" t="n">
        <f aca="false">SUM(A36/1000*$R$4)</f>
        <v>15</v>
      </c>
      <c r="S36" s="86" t="n">
        <f aca="false">SUM(R36*0.5)</f>
        <v>7.5</v>
      </c>
      <c r="T36" s="79" t="n">
        <v>0.84</v>
      </c>
      <c r="U36" s="80"/>
      <c r="V36" s="80"/>
      <c r="W36" s="96" t="n">
        <f aca="false">SUM(A36/$W$4*'[2]Dental &amp; Other Rates'!$B$42/12)</f>
        <v>235</v>
      </c>
      <c r="X36" s="80"/>
      <c r="Y36" s="90" t="n">
        <f aca="false">SUM(D36+J36+M36+O36+R36+W36)</f>
        <v>551.42</v>
      </c>
      <c r="Z36" s="91" t="n">
        <f aca="false">SUM(D36+J36+M36+P36+R36+S36+T36+W36)</f>
        <v>561.56</v>
      </c>
      <c r="AA36" s="91" t="n">
        <f aca="false">SUM(Z36*12)</f>
        <v>6738.72</v>
      </c>
      <c r="AB36" s="175" t="n">
        <f aca="false">SUM(Z36/(A36/12))</f>
        <v>0.0224624</v>
      </c>
    </row>
    <row r="37" customFormat="false" ht="14.25" hidden="false" customHeight="false" outlineLevel="0" collapsed="false">
      <c r="A37" s="12" t="n">
        <v>500000</v>
      </c>
      <c r="B37" s="24" t="s">
        <v>80</v>
      </c>
      <c r="C37" s="76"/>
      <c r="D37" s="111" t="n">
        <v>274</v>
      </c>
      <c r="E37" s="112" t="n">
        <v>187</v>
      </c>
      <c r="F37" s="112" t="n">
        <v>194</v>
      </c>
      <c r="G37" s="112" t="n">
        <v>230</v>
      </c>
      <c r="H37" s="113" t="n">
        <v>248</v>
      </c>
      <c r="I37" s="80"/>
      <c r="J37" s="129" t="n">
        <v>26</v>
      </c>
      <c r="K37" s="103" t="n">
        <v>11</v>
      </c>
      <c r="L37" s="80"/>
      <c r="M37" s="108" t="n">
        <v>9.72</v>
      </c>
      <c r="N37" s="80"/>
      <c r="O37" s="83" t="n">
        <f aca="false">SUM(A37/$O$4*'[2]Dental &amp; Other Rates'!$B$27)</f>
        <v>4.5</v>
      </c>
      <c r="P37" s="104" t="n">
        <f aca="false">SUM(A37/$O$4*'[2]Dental &amp; Other Rates'!$B$28)</f>
        <v>7.5</v>
      </c>
      <c r="Q37" s="80"/>
      <c r="R37" s="85" t="n">
        <f aca="false">SUM(A37/1000*$R$4)</f>
        <v>25</v>
      </c>
      <c r="S37" s="86" t="n">
        <f aca="false">SUM(R37*0.5)</f>
        <v>12.5</v>
      </c>
      <c r="T37" s="79" t="n">
        <v>0.84</v>
      </c>
      <c r="U37" s="80"/>
      <c r="V37" s="80"/>
      <c r="W37" s="96" t="n">
        <f aca="false">SUM(A37/$W$4*'[2]Dental &amp; Other Rates'!$B$42/12)</f>
        <v>391.666666666667</v>
      </c>
      <c r="X37" s="80"/>
      <c r="Y37" s="109" t="n">
        <f aca="false">SUM(D37+J37+M37+O37+R37+W37)</f>
        <v>730.886666666667</v>
      </c>
      <c r="Z37" s="110" t="n">
        <f aca="false">SUM(D37+J37+M37+P37+R37+S37+T37+W37)</f>
        <v>747.226666666667</v>
      </c>
      <c r="AA37" s="110" t="n">
        <f aca="false">SUM(Z37*12)</f>
        <v>8966.72</v>
      </c>
      <c r="AB37" s="176" t="n">
        <f aca="false">SUM(Z37/(A37/12))</f>
        <v>0.01793344</v>
      </c>
    </row>
    <row r="38" customFormat="false" ht="14.25" hidden="false" customHeight="true" outlineLevel="0" collapsed="false">
      <c r="B38" s="45" t="s">
        <v>59</v>
      </c>
      <c r="C38" s="114"/>
      <c r="D38" s="118" t="s">
        <v>86</v>
      </c>
      <c r="E38" s="118"/>
      <c r="F38" s="118"/>
      <c r="G38" s="118"/>
      <c r="H38" s="118"/>
      <c r="I38" s="116"/>
      <c r="J38" s="125" t="s">
        <v>59</v>
      </c>
      <c r="K38" s="125"/>
      <c r="L38" s="48"/>
      <c r="M38" s="118" t="s">
        <v>87</v>
      </c>
      <c r="N38" s="116"/>
      <c r="O38" s="119" t="s">
        <v>57</v>
      </c>
      <c r="P38" s="120" t="s">
        <v>59</v>
      </c>
      <c r="Q38" s="116"/>
      <c r="R38" s="121" t="s">
        <v>60</v>
      </c>
      <c r="S38" s="122" t="s">
        <v>61</v>
      </c>
      <c r="T38" s="123" t="s">
        <v>62</v>
      </c>
      <c r="U38" s="48"/>
      <c r="V38" s="116"/>
      <c r="W38" s="126" t="s">
        <v>68</v>
      </c>
      <c r="X38" s="116"/>
      <c r="Y38" s="56"/>
      <c r="Z38" s="56"/>
      <c r="AA38" s="56"/>
      <c r="AB38" s="56"/>
    </row>
    <row r="39" customFormat="false" ht="14.25" hidden="false" customHeight="false" outlineLevel="0" collapsed="false">
      <c r="A39" s="12" t="n">
        <v>24000</v>
      </c>
      <c r="B39" s="24" t="s">
        <v>71</v>
      </c>
      <c r="C39" s="76"/>
      <c r="D39" s="77" t="n">
        <v>97</v>
      </c>
      <c r="E39" s="78" t="n">
        <v>77</v>
      </c>
      <c r="F39" s="78" t="n">
        <v>61</v>
      </c>
      <c r="G39" s="78" t="n">
        <v>84</v>
      </c>
      <c r="H39" s="92" t="n">
        <v>91</v>
      </c>
      <c r="I39" s="80"/>
      <c r="J39" s="129" t="n">
        <v>53</v>
      </c>
      <c r="K39" s="103" t="n">
        <v>18</v>
      </c>
      <c r="L39" s="80"/>
      <c r="M39" s="130" t="n">
        <v>14.6</v>
      </c>
      <c r="N39" s="80"/>
      <c r="O39" s="83" t="n">
        <f aca="false">SUM(A39/$O$4*'[2]Dental &amp; Other Rates'!$B$27)</f>
        <v>0.216</v>
      </c>
      <c r="P39" s="104" t="n">
        <f aca="false">SUM(A39/$O$4*'[2]Dental &amp; Other Rates'!$B$28)</f>
        <v>0.36</v>
      </c>
      <c r="Q39" s="80"/>
      <c r="R39" s="85" t="n">
        <f aca="false">SUM(A39/1000*$R$4)</f>
        <v>1.2</v>
      </c>
      <c r="S39" s="86" t="n">
        <f aca="false">SUM(R39*0.5)</f>
        <v>0.6</v>
      </c>
      <c r="T39" s="79" t="n">
        <v>0.84</v>
      </c>
      <c r="U39" s="80"/>
      <c r="V39" s="80"/>
      <c r="W39" s="96" t="n">
        <f aca="false">SUM(A39/$W$4*'[2]Dental &amp; Other Rates'!$B$39/12)</f>
        <v>7.8</v>
      </c>
      <c r="X39" s="80"/>
      <c r="Y39" s="90" t="n">
        <f aca="false">SUM(D39+J39+M39+O39+R39+W39)</f>
        <v>173.816</v>
      </c>
      <c r="Z39" s="91" t="n">
        <f aca="false">SUM(D39+J39+M39+P39+R39+S39+T39+W39)</f>
        <v>175.4</v>
      </c>
      <c r="AA39" s="91" t="n">
        <f aca="false">SUM(Z39*12)</f>
        <v>2104.8</v>
      </c>
      <c r="AB39" s="175" t="n">
        <f aca="false">SUM(Z39/(A39/12))</f>
        <v>0.0877</v>
      </c>
    </row>
    <row r="40" customFormat="false" ht="14.25" hidden="false" customHeight="false" outlineLevel="0" collapsed="false">
      <c r="A40" s="12" t="n">
        <v>25000</v>
      </c>
      <c r="B40" s="24" t="s">
        <v>72</v>
      </c>
      <c r="C40" s="76"/>
      <c r="D40" s="85" t="n">
        <v>117</v>
      </c>
      <c r="E40" s="98" t="n">
        <v>93</v>
      </c>
      <c r="F40" s="98" t="n">
        <v>74</v>
      </c>
      <c r="G40" s="98" t="n">
        <v>101</v>
      </c>
      <c r="H40" s="79" t="n">
        <v>110</v>
      </c>
      <c r="I40" s="80"/>
      <c r="J40" s="129" t="n">
        <v>53</v>
      </c>
      <c r="K40" s="103" t="n">
        <v>18</v>
      </c>
      <c r="L40" s="80"/>
      <c r="M40" s="100" t="n">
        <v>14.6</v>
      </c>
      <c r="N40" s="80"/>
      <c r="O40" s="83" t="n">
        <f aca="false">SUM(A40/$O$4*'[2]Dental &amp; Other Rates'!$B$27)</f>
        <v>0.225</v>
      </c>
      <c r="P40" s="104" t="n">
        <f aca="false">SUM(A40/$O$4*'[2]Dental &amp; Other Rates'!$B$28)</f>
        <v>0.375</v>
      </c>
      <c r="Q40" s="80"/>
      <c r="R40" s="85" t="n">
        <f aca="false">SUM(A40/1000*$R$4)</f>
        <v>1.25</v>
      </c>
      <c r="S40" s="86" t="n">
        <f aca="false">SUM(R40*0.5)</f>
        <v>0.625</v>
      </c>
      <c r="T40" s="79" t="n">
        <v>0.84</v>
      </c>
      <c r="U40" s="80"/>
      <c r="V40" s="80"/>
      <c r="W40" s="96" t="n">
        <f aca="false">SUM(A40/$W$4*'[2]Dental &amp; Other Rates'!$B$39/12)</f>
        <v>8.125</v>
      </c>
      <c r="X40" s="80"/>
      <c r="Y40" s="90" t="n">
        <f aca="false">SUM(D40+J40+M40+O40+R40+W40)</f>
        <v>194.2</v>
      </c>
      <c r="Z40" s="91" t="n">
        <f aca="false">SUM(D40+J40+M40+P40+R40+S40+T40+W40)</f>
        <v>195.815</v>
      </c>
      <c r="AA40" s="91" t="n">
        <f aca="false">SUM(Z40*12)</f>
        <v>2349.78</v>
      </c>
      <c r="AB40" s="175" t="n">
        <f aca="false">SUM(Z40/(A40/12))</f>
        <v>0.0939912</v>
      </c>
    </row>
    <row r="41" customFormat="false" ht="14.25" hidden="false" customHeight="false" outlineLevel="0" collapsed="false">
      <c r="A41" s="12" t="n">
        <v>40000</v>
      </c>
      <c r="B41" s="24" t="s">
        <v>73</v>
      </c>
      <c r="C41" s="76"/>
      <c r="D41" s="85" t="n">
        <v>143</v>
      </c>
      <c r="E41" s="98" t="n">
        <v>112</v>
      </c>
      <c r="F41" s="98" t="n">
        <v>93</v>
      </c>
      <c r="G41" s="98" t="n">
        <v>123</v>
      </c>
      <c r="H41" s="79" t="n">
        <v>131</v>
      </c>
      <c r="I41" s="80"/>
      <c r="J41" s="129" t="n">
        <v>53</v>
      </c>
      <c r="K41" s="103" t="n">
        <v>18</v>
      </c>
      <c r="L41" s="80"/>
      <c r="M41" s="100" t="n">
        <v>14.6</v>
      </c>
      <c r="N41" s="80"/>
      <c r="O41" s="83" t="n">
        <f aca="false">SUM(A41/$O$4*'[2]Dental &amp; Other Rates'!$B$27)</f>
        <v>0.36</v>
      </c>
      <c r="P41" s="104" t="n">
        <f aca="false">SUM(A41/$O$4*'[2]Dental &amp; Other Rates'!$B$28)</f>
        <v>0.6</v>
      </c>
      <c r="Q41" s="80"/>
      <c r="R41" s="85" t="n">
        <f aca="false">SUM(A41/1000*$R$4)</f>
        <v>2</v>
      </c>
      <c r="S41" s="86" t="n">
        <f aca="false">SUM(R41*0.5)</f>
        <v>1</v>
      </c>
      <c r="T41" s="79" t="n">
        <v>0.84</v>
      </c>
      <c r="U41" s="80"/>
      <c r="V41" s="80"/>
      <c r="W41" s="96" t="n">
        <f aca="false">SUM(A41/$W$4*'[2]Dental &amp; Other Rates'!$B$39/12)</f>
        <v>13</v>
      </c>
      <c r="X41" s="80"/>
      <c r="Y41" s="90" t="n">
        <f aca="false">SUM(D41+J41+M41+O41+R41+W41)</f>
        <v>225.96</v>
      </c>
      <c r="Z41" s="91" t="n">
        <f aca="false">SUM(D41+J41+M41+P41+R41+S41+T41+W41)</f>
        <v>228.04</v>
      </c>
      <c r="AA41" s="91" t="n">
        <f aca="false">SUM(Z41*12)</f>
        <v>2736.48</v>
      </c>
      <c r="AB41" s="175" t="n">
        <f aca="false">SUM(Z41/(A41/12))</f>
        <v>0.068412</v>
      </c>
    </row>
    <row r="42" customFormat="false" ht="14.25" hidden="false" customHeight="false" outlineLevel="0" collapsed="false">
      <c r="A42" s="12" t="n">
        <v>60000</v>
      </c>
      <c r="B42" s="24" t="s">
        <v>74</v>
      </c>
      <c r="C42" s="76"/>
      <c r="D42" s="85" t="n">
        <v>179</v>
      </c>
      <c r="E42" s="98" t="n">
        <v>118</v>
      </c>
      <c r="F42" s="98" t="n">
        <v>118</v>
      </c>
      <c r="G42" s="98" t="n">
        <v>153</v>
      </c>
      <c r="H42" s="79" t="n">
        <v>166</v>
      </c>
      <c r="I42" s="80"/>
      <c r="J42" s="129" t="n">
        <v>53</v>
      </c>
      <c r="K42" s="103" t="n">
        <v>18</v>
      </c>
      <c r="L42" s="80"/>
      <c r="M42" s="100" t="n">
        <v>14.6</v>
      </c>
      <c r="N42" s="80"/>
      <c r="O42" s="83" t="n">
        <f aca="false">SUM(A42/$O$4*'[2]Dental &amp; Other Rates'!$B$27)</f>
        <v>0.54</v>
      </c>
      <c r="P42" s="104" t="n">
        <f aca="false">SUM(A42/$O$4*'[2]Dental &amp; Other Rates'!$B$28)</f>
        <v>0.9</v>
      </c>
      <c r="Q42" s="80"/>
      <c r="R42" s="85" t="n">
        <f aca="false">SUM(A42/1000*$R$4)</f>
        <v>3</v>
      </c>
      <c r="S42" s="86" t="n">
        <f aca="false">SUM(R42*0.5)</f>
        <v>1.5</v>
      </c>
      <c r="T42" s="79" t="n">
        <v>0.84</v>
      </c>
      <c r="U42" s="80"/>
      <c r="V42" s="80"/>
      <c r="W42" s="96" t="n">
        <f aca="false">SUM(A42/$W$4*'[2]Dental &amp; Other Rates'!$B$40/12)</f>
        <v>27</v>
      </c>
      <c r="X42" s="80"/>
      <c r="Y42" s="90" t="n">
        <f aca="false">SUM(D42+J42+M42+O42+R42+W42)</f>
        <v>277.14</v>
      </c>
      <c r="Z42" s="91" t="n">
        <f aca="false">SUM(D42+J42+M42+P42+R42+S42+T42+W42)</f>
        <v>279.84</v>
      </c>
      <c r="AA42" s="91" t="n">
        <f aca="false">SUM(Z42*12)</f>
        <v>3358.08</v>
      </c>
      <c r="AB42" s="175" t="n">
        <f aca="false">SUM(Z42/(A42/12))</f>
        <v>0.055968</v>
      </c>
    </row>
    <row r="43" customFormat="false" ht="14.25" hidden="false" customHeight="false" outlineLevel="0" collapsed="false">
      <c r="A43" s="12" t="n">
        <v>80000</v>
      </c>
      <c r="B43" s="24" t="s">
        <v>75</v>
      </c>
      <c r="C43" s="76"/>
      <c r="D43" s="85" t="n">
        <v>215</v>
      </c>
      <c r="E43" s="98" t="n">
        <v>142</v>
      </c>
      <c r="F43" s="98" t="n">
        <v>142</v>
      </c>
      <c r="G43" s="98" t="n">
        <v>186</v>
      </c>
      <c r="H43" s="79" t="n">
        <v>200</v>
      </c>
      <c r="I43" s="80"/>
      <c r="J43" s="129" t="n">
        <v>53</v>
      </c>
      <c r="K43" s="103" t="n">
        <v>18</v>
      </c>
      <c r="L43" s="80"/>
      <c r="M43" s="100" t="n">
        <v>14.6</v>
      </c>
      <c r="N43" s="80"/>
      <c r="O43" s="83" t="n">
        <f aca="false">SUM(A43/$O$4*'[2]Dental &amp; Other Rates'!$B$27)</f>
        <v>0.72</v>
      </c>
      <c r="P43" s="104" t="n">
        <f aca="false">SUM(A43/$O$4*'[2]Dental &amp; Other Rates'!$B$28)</f>
        <v>1.2</v>
      </c>
      <c r="Q43" s="80"/>
      <c r="R43" s="85" t="n">
        <f aca="false">SUM(A43/1000*$R$4)</f>
        <v>4</v>
      </c>
      <c r="S43" s="86" t="n">
        <f aca="false">SUM(R43*0.5)</f>
        <v>2</v>
      </c>
      <c r="T43" s="79" t="n">
        <v>0.84</v>
      </c>
      <c r="U43" s="80"/>
      <c r="V43" s="80"/>
      <c r="W43" s="96" t="n">
        <f aca="false">SUM(A43/$W$4*'[2]Dental &amp; Other Rates'!$B$40/12)</f>
        <v>36</v>
      </c>
      <c r="X43" s="80"/>
      <c r="Y43" s="90" t="n">
        <f aca="false">SUM(D43+J43+M43+O43+R43+W43)</f>
        <v>323.32</v>
      </c>
      <c r="Z43" s="91" t="n">
        <f aca="false">SUM(D43+J43+M43+P43+R43+S43+T43+W43)</f>
        <v>326.64</v>
      </c>
      <c r="AA43" s="91" t="n">
        <f aca="false">SUM(Z43*12)</f>
        <v>3919.68</v>
      </c>
      <c r="AB43" s="175" t="n">
        <f aca="false">SUM(Z43/(A43/12))</f>
        <v>0.048996</v>
      </c>
    </row>
    <row r="44" customFormat="false" ht="14.25" hidden="false" customHeight="false" outlineLevel="0" collapsed="false">
      <c r="A44" s="12" t="n">
        <v>100000</v>
      </c>
      <c r="B44" s="24" t="s">
        <v>76</v>
      </c>
      <c r="C44" s="76"/>
      <c r="D44" s="85" t="n">
        <v>252</v>
      </c>
      <c r="E44" s="98" t="n">
        <v>167</v>
      </c>
      <c r="F44" s="98" t="n">
        <v>172</v>
      </c>
      <c r="G44" s="98" t="n">
        <v>216</v>
      </c>
      <c r="H44" s="79" t="n">
        <v>234</v>
      </c>
      <c r="I44" s="80"/>
      <c r="J44" s="129" t="n">
        <v>53</v>
      </c>
      <c r="K44" s="103" t="n">
        <v>18</v>
      </c>
      <c r="L44" s="80"/>
      <c r="M44" s="100" t="n">
        <v>14.6</v>
      </c>
      <c r="N44" s="80"/>
      <c r="O44" s="83" t="n">
        <f aca="false">SUM(A44/$O$4*'[2]Dental &amp; Other Rates'!$B$27)</f>
        <v>0.9</v>
      </c>
      <c r="P44" s="104" t="n">
        <f aca="false">SUM(A44/$O$4*'[2]Dental &amp; Other Rates'!$B$28)</f>
        <v>1.5</v>
      </c>
      <c r="Q44" s="80"/>
      <c r="R44" s="85" t="n">
        <f aca="false">SUM(A44/1000*$R$4)</f>
        <v>5</v>
      </c>
      <c r="S44" s="86" t="n">
        <f aca="false">SUM(R44*0.5)</f>
        <v>2.5</v>
      </c>
      <c r="T44" s="79" t="n">
        <v>0.84</v>
      </c>
      <c r="U44" s="80"/>
      <c r="V44" s="80"/>
      <c r="W44" s="96" t="n">
        <f aca="false">SUM(A44/$W$4*'[2]Dental &amp; Other Rates'!$B$40/12)</f>
        <v>45</v>
      </c>
      <c r="X44" s="80"/>
      <c r="Y44" s="90" t="n">
        <f aca="false">SUM(D44+J44+M44+O44+R44+W44)</f>
        <v>370.5</v>
      </c>
      <c r="Z44" s="91" t="n">
        <f aca="false">SUM(D44+J44+M44+P44+R44+S44+T44+W44)</f>
        <v>374.44</v>
      </c>
      <c r="AA44" s="91" t="n">
        <f aca="false">SUM(Z44*12)</f>
        <v>4493.28</v>
      </c>
      <c r="AB44" s="175" t="n">
        <f aca="false">SUM(Z44/(A44/12))</f>
        <v>0.0449328</v>
      </c>
    </row>
    <row r="45" customFormat="false" ht="14.25" hidden="false" customHeight="false" outlineLevel="0" collapsed="false">
      <c r="A45" s="12" t="n">
        <v>150000</v>
      </c>
      <c r="B45" s="24" t="s">
        <v>77</v>
      </c>
      <c r="C45" s="76"/>
      <c r="D45" s="85" t="n">
        <v>320</v>
      </c>
      <c r="E45" s="98" t="n">
        <v>230</v>
      </c>
      <c r="F45" s="98" t="n">
        <v>235</v>
      </c>
      <c r="G45" s="98" t="n">
        <v>291</v>
      </c>
      <c r="H45" s="79" t="n">
        <v>312</v>
      </c>
      <c r="I45" s="80"/>
      <c r="J45" s="129" t="n">
        <v>53</v>
      </c>
      <c r="K45" s="103" t="n">
        <v>18</v>
      </c>
      <c r="L45" s="80"/>
      <c r="M45" s="100" t="n">
        <v>14.6</v>
      </c>
      <c r="N45" s="80"/>
      <c r="O45" s="83" t="n">
        <f aca="false">SUM(A45/$O$4*'[2]Dental &amp; Other Rates'!$B$27)</f>
        <v>1.35</v>
      </c>
      <c r="P45" s="104" t="n">
        <f aca="false">SUM(A45/$O$4*'[2]Dental &amp; Other Rates'!$B$28)</f>
        <v>2.25</v>
      </c>
      <c r="Q45" s="80"/>
      <c r="R45" s="85" t="n">
        <f aca="false">SUM(A45/1000*$R$4)</f>
        <v>7.5</v>
      </c>
      <c r="S45" s="86" t="n">
        <f aca="false">SUM(R45*0.5)</f>
        <v>3.75</v>
      </c>
      <c r="T45" s="79" t="n">
        <v>0.84</v>
      </c>
      <c r="U45" s="80"/>
      <c r="V45" s="80"/>
      <c r="W45" s="96" t="n">
        <f aca="false">SUM(A45/$W$4*'[2]Dental &amp; Other Rates'!$B$41/12)</f>
        <v>105</v>
      </c>
      <c r="X45" s="80"/>
      <c r="Y45" s="90" t="n">
        <f aca="false">SUM(D45+J45+M45+O45+R45+W45)</f>
        <v>501.45</v>
      </c>
      <c r="Z45" s="91" t="n">
        <f aca="false">SUM(D45+J45+M45+P45+R45+S45+T45+W45)</f>
        <v>506.94</v>
      </c>
      <c r="AA45" s="91" t="n">
        <f aca="false">SUM(Z45*12)</f>
        <v>6083.28</v>
      </c>
      <c r="AB45" s="175" t="n">
        <f aca="false">SUM(Z45/(A45/12))</f>
        <v>0.0405552</v>
      </c>
    </row>
    <row r="46" customFormat="false" ht="14.25" hidden="false" customHeight="false" outlineLevel="0" collapsed="false">
      <c r="A46" s="12" t="n">
        <v>200000</v>
      </c>
      <c r="B46" s="24" t="s">
        <v>78</v>
      </c>
      <c r="C46" s="76"/>
      <c r="D46" s="85" t="n">
        <v>346</v>
      </c>
      <c r="E46" s="98" t="n">
        <v>242</v>
      </c>
      <c r="F46" s="98" t="n">
        <v>247</v>
      </c>
      <c r="G46" s="98" t="n">
        <v>306</v>
      </c>
      <c r="H46" s="79" t="n">
        <v>328</v>
      </c>
      <c r="I46" s="80"/>
      <c r="J46" s="129" t="n">
        <v>53</v>
      </c>
      <c r="K46" s="103" t="n">
        <v>18</v>
      </c>
      <c r="L46" s="80"/>
      <c r="M46" s="100" t="n">
        <v>14.6</v>
      </c>
      <c r="N46" s="80"/>
      <c r="O46" s="83" t="n">
        <f aca="false">SUM(A46/$O$4*'[2]Dental &amp; Other Rates'!$B$27)</f>
        <v>1.8</v>
      </c>
      <c r="P46" s="104" t="n">
        <f aca="false">SUM(A46/$O$4*'[2]Dental &amp; Other Rates'!$B$28)</f>
        <v>3</v>
      </c>
      <c r="Q46" s="80"/>
      <c r="R46" s="85" t="n">
        <f aca="false">SUM(A46/1000*$R$4)</f>
        <v>10</v>
      </c>
      <c r="S46" s="86" t="n">
        <f aca="false">SUM(R46*0.5)</f>
        <v>5</v>
      </c>
      <c r="T46" s="79" t="n">
        <v>0.84</v>
      </c>
      <c r="U46" s="80"/>
      <c r="V46" s="80"/>
      <c r="W46" s="96" t="n">
        <f aca="false">SUM(A46/$W$4*'[2]Dental &amp; Other Rates'!$B$41/12)</f>
        <v>140</v>
      </c>
      <c r="X46" s="80"/>
      <c r="Y46" s="90" t="n">
        <f aca="false">SUM(D46+J46+M46+O46+R46+W46)</f>
        <v>565.4</v>
      </c>
      <c r="Z46" s="91" t="n">
        <f aca="false">SUM(D46+J46+M46+P46+R46+S46+T46+W46)</f>
        <v>572.44</v>
      </c>
      <c r="AA46" s="91" t="n">
        <f aca="false">SUM(Z46*12)</f>
        <v>6869.28</v>
      </c>
      <c r="AB46" s="175" t="n">
        <f aca="false">SUM(Z46/(A46/12))</f>
        <v>0.0343464</v>
      </c>
    </row>
    <row r="47" customFormat="false" ht="14.25" hidden="false" customHeight="false" outlineLevel="0" collapsed="false">
      <c r="A47" s="12" t="n">
        <v>300000</v>
      </c>
      <c r="B47" s="24" t="s">
        <v>79</v>
      </c>
      <c r="C47" s="76"/>
      <c r="D47" s="85" t="n">
        <v>362</v>
      </c>
      <c r="E47" s="98" t="n">
        <v>253</v>
      </c>
      <c r="F47" s="98" t="n">
        <v>259</v>
      </c>
      <c r="G47" s="98" t="n">
        <v>320</v>
      </c>
      <c r="H47" s="79" t="n">
        <v>343</v>
      </c>
      <c r="I47" s="80"/>
      <c r="J47" s="129" t="n">
        <v>53</v>
      </c>
      <c r="K47" s="103" t="n">
        <v>18</v>
      </c>
      <c r="L47" s="80"/>
      <c r="M47" s="100" t="n">
        <v>14.6</v>
      </c>
      <c r="N47" s="80"/>
      <c r="O47" s="83" t="n">
        <f aca="false">SUM(A47/$O$4*'[2]Dental &amp; Other Rates'!$B$27)</f>
        <v>2.7</v>
      </c>
      <c r="P47" s="104" t="n">
        <f aca="false">SUM(A47/$O$4*'[2]Dental &amp; Other Rates'!$B$28)</f>
        <v>4.5</v>
      </c>
      <c r="Q47" s="80"/>
      <c r="R47" s="85" t="n">
        <f aca="false">SUM(A47/1000*$R$4)</f>
        <v>15</v>
      </c>
      <c r="S47" s="86" t="n">
        <f aca="false">SUM(R47*0.5)</f>
        <v>7.5</v>
      </c>
      <c r="T47" s="79" t="n">
        <v>0.84</v>
      </c>
      <c r="U47" s="80"/>
      <c r="V47" s="80"/>
      <c r="W47" s="96" t="n">
        <f aca="false">SUM(A47/$W$4*'[2]Dental &amp; Other Rates'!$B$42/12)</f>
        <v>235</v>
      </c>
      <c r="X47" s="80"/>
      <c r="Y47" s="90" t="n">
        <f aca="false">SUM(D47+J47+M47+O47+R47+W47)</f>
        <v>682.3</v>
      </c>
      <c r="Z47" s="91" t="n">
        <f aca="false">SUM(D47+J47+M47+P47+R47+S47+T47+W47)</f>
        <v>692.44</v>
      </c>
      <c r="AA47" s="91" t="n">
        <f aca="false">SUM(Z47*12)</f>
        <v>8309.28</v>
      </c>
      <c r="AB47" s="175" t="n">
        <f aca="false">SUM(Z47/(A47/12))</f>
        <v>0.0276976</v>
      </c>
    </row>
    <row r="48" customFormat="false" ht="14.25" hidden="false" customHeight="false" outlineLevel="0" collapsed="false">
      <c r="A48" s="12" t="n">
        <v>500000</v>
      </c>
      <c r="B48" s="24" t="s">
        <v>80</v>
      </c>
      <c r="C48" s="76"/>
      <c r="D48" s="111" t="n">
        <v>378</v>
      </c>
      <c r="E48" s="112" t="n">
        <v>265</v>
      </c>
      <c r="F48" s="112" t="n">
        <v>270</v>
      </c>
      <c r="G48" s="112" t="n">
        <v>335</v>
      </c>
      <c r="H48" s="113" t="n">
        <v>359</v>
      </c>
      <c r="I48" s="80"/>
      <c r="J48" s="133" t="n">
        <v>53</v>
      </c>
      <c r="K48" s="138" t="n">
        <v>18</v>
      </c>
      <c r="L48" s="80"/>
      <c r="M48" s="108" t="n">
        <v>14.6</v>
      </c>
      <c r="N48" s="80"/>
      <c r="O48" s="131" t="n">
        <f aca="false">SUM(A48/$O$4*'[2]Dental &amp; Other Rates'!$B$27)</f>
        <v>4.5</v>
      </c>
      <c r="P48" s="139" t="n">
        <f aca="false">SUM(A48/$O$4*'[2]Dental &amp; Other Rates'!$B$28)</f>
        <v>7.5</v>
      </c>
      <c r="Q48" s="80"/>
      <c r="R48" s="111" t="n">
        <f aca="false">SUM(A48/1000*$R$4)</f>
        <v>25</v>
      </c>
      <c r="S48" s="134" t="n">
        <f aca="false">SUM(R48*0.5)</f>
        <v>12.5</v>
      </c>
      <c r="T48" s="113" t="n">
        <v>0.84</v>
      </c>
      <c r="U48" s="80"/>
      <c r="V48" s="80"/>
      <c r="W48" s="140" t="n">
        <f aca="false">SUM(A48/$W$4*'[2]Dental &amp; Other Rates'!$B$42/12)</f>
        <v>391.666666666667</v>
      </c>
      <c r="X48" s="80"/>
      <c r="Y48" s="109" t="n">
        <f aca="false">SUM(D48+J48+M48+O48+R48+W48)</f>
        <v>866.766666666667</v>
      </c>
      <c r="Z48" s="110" t="n">
        <f aca="false">SUM(D48+J48+M48+P48+R48+S48+T48+W48)</f>
        <v>883.106666666667</v>
      </c>
      <c r="AA48" s="110" t="n">
        <f aca="false">SUM(Z48*12)</f>
        <v>10597.28</v>
      </c>
      <c r="AB48" s="176" t="n">
        <f aca="false">SUM(Z48/(A48/12))</f>
        <v>0.02119456</v>
      </c>
    </row>
    <row r="49" customFormat="false" ht="13.5" hidden="false" customHeight="false" outlineLevel="0" collapsed="false">
      <c r="AA49" s="145" t="s">
        <v>106</v>
      </c>
      <c r="AB49" s="178" t="n">
        <f aca="false">AVERAGE(AB6:AB48)</f>
        <v>0.03837628</v>
      </c>
    </row>
  </sheetData>
  <mergeCells count="13">
    <mergeCell ref="D1:H1"/>
    <mergeCell ref="J1:K1"/>
    <mergeCell ref="O1:P1"/>
    <mergeCell ref="R1:T1"/>
    <mergeCell ref="Y1:AB1"/>
    <mergeCell ref="D3:H3"/>
    <mergeCell ref="J3:K3"/>
    <mergeCell ref="D16:H16"/>
    <mergeCell ref="J16:K16"/>
    <mergeCell ref="D27:H27"/>
    <mergeCell ref="J27:K27"/>
    <mergeCell ref="D38:H38"/>
    <mergeCell ref="J38:K38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56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&amp;C&amp;"Arial,Bold"&amp;16SSMB CITIGROUP MEDICAL RATES FOR 2001</oddHeader>
    <oddFooter>&amp;L&amp;F
&amp;D, &amp;T&amp;RPage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2002-01-08T20:28:34Z</dcterms:created>
  <dc:creator>cphilpo</dc:creator>
  <dc:description/>
  <dc:language>en-US</dc:language>
  <cp:lastModifiedBy>ajarret2</cp:lastModifiedBy>
  <cp:lastPrinted>2002-01-09T17:26:41Z</cp:lastPrinted>
  <dcterms:modified xsi:type="dcterms:W3CDTF">2002-01-09T20:34:22Z</dcterms:modified>
  <cp:revision>0</cp:revision>
  <dc:subject/>
  <dc:title/>
</cp:coreProperties>
</file>