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<sst xmlns="http://schemas.openxmlformats.org/spreadsheetml/2006/main" count="446" uniqueCount="169">
  <si>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</si>
  <si>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</si>
  <si>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</si>
  <si>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</si>
  <si>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</si>
  <si>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</si>
  <si>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</si>
  <si>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</si>
  <si>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</si>
  <si>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</si>
  <si>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</si>
  <si>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082100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</si>
  <si>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</si>
  <si>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</si>
  <si>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</si>
  <si>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</si>
  <si>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</si>
  <si>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</si>
  <si>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</si>
  <si>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Scott</t>
  </si>
  <si>
    <t xml:space="preserve">Susan</t>
  </si>
  <si>
    <t xml:space="preserve">S. Counsel</t>
  </si>
  <si>
    <t xml:space="preserve">P00505330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</si>
  <si>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</si>
  <si>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</si>
  <si>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</si>
  <si>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</si>
  <si>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4788 EB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</si>
  <si>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</si>
  <si>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</si>
  <si>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</si>
  <si>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</si>
  <si>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</si>
  <si>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</si>
  <si>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</si>
  <si>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</si>
  <si>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</si>
  <si>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</si>
  <si>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Houston, Energy Bar Association Luncheon</t>
  </si>
  <si>
    <t xml:space="preserve">self</t>
  </si>
  <si>
    <t xml:space="preserve">B</t>
  </si>
  <si>
    <t xml:space="preserve">San Francisco, CPUC Conf.</t>
  </si>
  <si>
    <t xml:space="preserve">Washington, DC, FERC Technical Conference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</si>
  <si>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</si>
  <si>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</si>
  <si>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</si>
  <si>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</si>
  <si>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</si>
  <si>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</si>
  <si>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</si>
  <si>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</si>
  <si>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52003000</t>
  </si>
  <si>
    <t xml:space="preserve">0014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</si>
  <si>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</si>
  <si>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</si>
  <si>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</si>
  <si>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Primeco Cellular Telephone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</si>
  <si>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</si>
  <si>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</si>
  <si>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</si>
  <si>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</si>
  <si>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</si>
  <si>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</si>
  <si>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</si>
  <si>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</si>
  <si>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</si>
  <si>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</si>
  <si>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</si>
  <si>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</si>
  <si>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</si>
  <si>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</si>
  <si>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</si>
  <si>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</si>
  <si>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</si>
  <si>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</si>
  <si>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</si>
  <si>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</si>
  <si>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</si>
  <si>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</si>
  <si>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</si>
  <si>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</si>
  <si>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</si>
  <si>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</si>
  <si>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</si>
  <si>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</si>
  <si>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</si>
  <si>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</si>
  <si>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</si>
  <si>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</si>
  <si>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</si>
  <si>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</si>
  <si>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</si>
  <si>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</si>
  <si>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</si>
  <si>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</si>
  <si>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</si>
  <si>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</si>
  <si>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</si>
  <si>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</si>
  <si>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</si>
  <si>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</si>
  <si>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</si>
  <si>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</si>
  <si>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</si>
  <si>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</si>
  <si>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</si>
  <si>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IAH Parking for San Francisco CPUC Conference</t>
  </si>
  <si>
    <t xml:space="preserve">PC</t>
  </si>
  <si>
    <t xml:space="preserve">San Francisco CPUC Conference - $1.00 toll</t>
  </si>
  <si>
    <t xml:space="preserve">P</t>
  </si>
  <si>
    <t xml:space="preserve">San Francisco, CPUC Conf., hotel</t>
  </si>
  <si>
    <t xml:space="preserve">C</t>
  </si>
  <si>
    <t xml:space="preserve">To IAH for San Francisco CPUC Conference</t>
  </si>
  <si>
    <t xml:space="preserve">San Francisco, CPUC Conf., telephone</t>
  </si>
  <si>
    <t xml:space="preserve">Houston, Parking at IAH for Trip to CA for CPUC Conf.</t>
  </si>
  <si>
    <t xml:space="preserve">Washington, DC, FERC Technical Conference,</t>
  </si>
  <si>
    <t xml:space="preserve">Washington, DC, FERC Technical Conference, Cab</t>
  </si>
  <si>
    <t xml:space="preserve">Car fare to/from Airport  for Ferc Tercnical conf. In Washington, D.C $60. +$120</t>
  </si>
  <si>
    <t xml:space="preserve">Denver, Colorado, Conference with Caiphness re:  Big Sandy project</t>
  </si>
  <si>
    <t xml:space="preserve">Washington, DC, FERC Technical Conference, Hotel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</si>
  <si>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</si>
  <si>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</si>
  <si>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</si>
  <si>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</si>
  <si>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</si>
  <si>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</si>
  <si>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</si>
  <si>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</si>
  <si>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</si>
  <si>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</si>
  <si>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</si>
  <si>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</si>
  <si>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</si>
  <si>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</si>
  <si>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</si>
  <si>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</si>
  <si>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</si>
  <si>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</si>
  <si>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</si>
  <si>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</si>
  <si>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</si>
  <si>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D</t>
  </si>
  <si>
    <t xml:space="preserve">San Francisco, CA, CPUC Hearing</t>
  </si>
  <si>
    <t xml:space="preserve">Jeff Dasovich, Dir, Gov. Affairs, Enron</t>
  </si>
  <si>
    <t xml:space="preserve">Jeff Fawcett, Account Executive, </t>
  </si>
  <si>
    <t xml:space="preserve">Transwestern; self</t>
  </si>
  <si>
    <t xml:space="preserve">Mary K. Miller, Vice President Rates, NNG</t>
  </si>
  <si>
    <t xml:space="preserve">Lorraine Lindberg, Acct Dir., Transwestern</t>
  </si>
  <si>
    <t xml:space="preserve">Steve Harris, Vice President Transwestern</t>
  </si>
  <si>
    <t xml:space="preserve">Frank Kelly, Atty., Gallagher, Boland</t>
  </si>
  <si>
    <t xml:space="preserve">Glenn Hass, Dir, Rates, NNG</t>
  </si>
  <si>
    <t xml:space="preserve">San Francisco, CA, CPUC Conference</t>
  </si>
  <si>
    <t xml:space="preserve">Denver, CO, discuss Big Sandy Project with</t>
  </si>
  <si>
    <t xml:space="preserve">Ron Matthews, Facility Planner, TW</t>
  </si>
  <si>
    <t xml:space="preserve">Caiphness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</si>
  <si>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</si>
  <si>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</si>
  <si>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</si>
  <si>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</si>
  <si>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</si>
  <si>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San Francisco, CA; CPUC Conf., mailed box of files</t>
  </si>
  <si>
    <t xml:space="preserve">GL Co    Tr Ptr</t>
  </si>
  <si>
    <t xml:space="preserve">52508500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</si>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</sst>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2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0</xdr:colOff>
      <xdr:row>27</xdr:row>
      <xdr:rowOff>152640</xdr:rowOff>
    </xdr:from>
    <xdr:to>
      <xdr:col>8</xdr:col>
      <xdr:colOff>927000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4040" y="6732360"/>
          <a:ext cx="2727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37800</xdr:rowOff>
    </xdr:to>
    <xdr:sp>
      <xdr:nvSpPr>
        <xdr:cNvPr id="10" name="Line 3"/>
        <xdr:cNvSpPr/>
      </xdr:nvSpPr>
      <xdr:spPr>
        <a:xfrm flipV="1">
          <a:off x="9818640" y="1155384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17" name="Line 17"/>
        <xdr:cNvSpPr/>
      </xdr:nvSpPr>
      <xdr:spPr>
        <a:xfrm flipV="1">
          <a:off x="1005012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34" name="Line 14"/>
        <xdr:cNvSpPr/>
      </xdr:nvSpPr>
      <xdr:spPr>
        <a:xfrm flipV="1">
          <a:off x="1019088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52003000</v>
      </c>
      <c r="C3" s="17" t="str">
        <f aca="false">'Short Form'!B29</f>
        <v>0366</v>
      </c>
      <c r="D3" s="16" t="str">
        <f aca="false">'Short Form'!C29</f>
        <v>0014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0366</v>
      </c>
      <c r="D5" s="16" t="str">
        <f aca="false">'Short Form'!C44</f>
        <v>0014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0366</v>
      </c>
      <c r="D7" s="16" t="str">
        <f aca="false">'Travel Form'!D49:G49</f>
        <v>0014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str">
        <f aca="false">'Travel Form'!B51</f>
        <v>52503500</v>
      </c>
      <c r="C9" s="17" t="str">
        <f aca="false">'Travel Form'!C51</f>
        <v>0366</v>
      </c>
      <c r="D9" s="16" t="str">
        <f aca="false">'Travel Form'!D51:G51</f>
        <v>0014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0366</v>
      </c>
      <c r="D13" s="16" t="str">
        <f aca="false">'Meals and Ent Sup'!D49</f>
        <v>0014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52508500</v>
      </c>
      <c r="C19" s="16" t="str">
        <f aca="false">'Misc. Exp. Sup'!C49</f>
        <v>0366</v>
      </c>
      <c r="D19" s="17" t="str">
        <f aca="false">'Misc. Exp. Sup'!D49</f>
        <v>0014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5">
    <mergeCell ref="E2:F2"/>
    <mergeCell ref="H2:I2"/>
    <mergeCell ref="D37:G37"/>
    <mergeCell ref="D39:G39"/>
    <mergeCell ref="D41:G41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s">
        <v>11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4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n">
        <v>7138530596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28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29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30</v>
      </c>
      <c r="B13" s="81" t="s">
        <v>31</v>
      </c>
      <c r="C13" s="82"/>
      <c r="D13" s="82" t="s">
        <v>32</v>
      </c>
      <c r="E13" s="82"/>
      <c r="F13" s="82"/>
      <c r="G13" s="83"/>
      <c r="H13" s="84" t="s">
        <v>33</v>
      </c>
      <c r="I13" s="84"/>
      <c r="J13" s="84"/>
      <c r="K13" s="83"/>
      <c r="L13" s="81" t="s">
        <v>34</v>
      </c>
      <c r="M13" s="81" t="s">
        <v>35</v>
      </c>
      <c r="N13" s="81" t="s">
        <v>36</v>
      </c>
    </row>
    <row r="14" customFormat="false" ht="24" hidden="false" customHeight="true" outlineLevel="0" collapsed="false">
      <c r="A14" s="85" t="n">
        <v>36749</v>
      </c>
      <c r="B14" s="86" t="s">
        <v>37</v>
      </c>
      <c r="C14" s="87" t="s">
        <v>38</v>
      </c>
      <c r="D14" s="88"/>
      <c r="E14" s="88"/>
      <c r="F14" s="88"/>
      <c r="G14" s="89"/>
      <c r="H14" s="90" t="s">
        <v>39</v>
      </c>
      <c r="I14" s="91"/>
      <c r="J14" s="91"/>
      <c r="K14" s="91"/>
      <c r="L14" s="92" t="n">
        <v>25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 t="n">
        <v>36669</v>
      </c>
      <c r="B15" s="86" t="s">
        <v>40</v>
      </c>
      <c r="C15" s="87" t="s">
        <v>41</v>
      </c>
      <c r="D15" s="88"/>
      <c r="E15" s="88"/>
      <c r="F15" s="88"/>
      <c r="G15" s="89"/>
      <c r="H15" s="90" t="s">
        <v>39</v>
      </c>
      <c r="I15" s="91"/>
      <c r="J15" s="91"/>
      <c r="K15" s="91"/>
      <c r="L15" s="92" t="n">
        <v>4.88</v>
      </c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36704</v>
      </c>
      <c r="B16" s="86" t="s">
        <v>40</v>
      </c>
      <c r="C16" s="87" t="s">
        <v>42</v>
      </c>
      <c r="D16" s="88"/>
      <c r="E16" s="88"/>
      <c r="F16" s="88"/>
      <c r="G16" s="89"/>
      <c r="H16" s="90" t="s">
        <v>39</v>
      </c>
      <c r="I16" s="91"/>
      <c r="J16" s="91"/>
      <c r="K16" s="91"/>
      <c r="L16" s="92" t="n">
        <v>9.9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43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44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45</v>
      </c>
      <c r="B28" s="8" t="s">
        <v>46</v>
      </c>
      <c r="C28" s="9"/>
      <c r="D28" s="10" t="s">
        <v>47</v>
      </c>
      <c r="E28" s="10"/>
      <c r="F28" s="11"/>
      <c r="G28" s="13" t="s">
        <v>5</v>
      </c>
      <c r="H28" s="13"/>
      <c r="I28" s="13" t="s">
        <v>48</v>
      </c>
      <c r="J28" s="13" t="s">
        <v>49</v>
      </c>
      <c r="K28" s="104"/>
      <c r="L28" s="101" t="s">
        <v>50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51</v>
      </c>
      <c r="B29" s="106" t="s">
        <v>26</v>
      </c>
      <c r="C29" s="107" t="s">
        <v>52</v>
      </c>
      <c r="D29" s="107"/>
      <c r="E29" s="107"/>
      <c r="F29" s="107"/>
      <c r="G29" s="107"/>
      <c r="H29" s="107"/>
      <c r="I29" s="108"/>
      <c r="J29" s="109"/>
      <c r="K29" s="110"/>
      <c r="L29" s="102" t="s">
        <v>53</v>
      </c>
      <c r="M29" s="102"/>
      <c r="N29" s="111" t="n">
        <f aca="false">SUM(N27:N28)</f>
        <v>0</v>
      </c>
    </row>
    <row r="30" customFormat="false" ht="24" hidden="false" customHeight="true" outlineLevel="0" collapsed="false">
      <c r="A30" s="106"/>
      <c r="B30" s="106"/>
      <c r="C30" s="112"/>
      <c r="D30" s="113"/>
      <c r="E30" s="113"/>
      <c r="F30" s="114"/>
      <c r="G30" s="112"/>
      <c r="H30" s="114"/>
      <c r="I30" s="108"/>
      <c r="J30" s="108"/>
      <c r="K30" s="110"/>
      <c r="L30" s="110"/>
      <c r="M30" s="110"/>
      <c r="N30" s="115"/>
    </row>
    <row r="31" customFormat="false" ht="21.75" hidden="false" customHeight="true" outlineLevel="0" collapsed="false">
      <c r="A31" s="116" t="s">
        <v>54</v>
      </c>
      <c r="B31" s="117"/>
      <c r="C31" s="117"/>
      <c r="D31" s="78"/>
      <c r="E31" s="78"/>
      <c r="F31" s="78"/>
      <c r="G31" s="117"/>
      <c r="H31" s="117"/>
      <c r="I31" s="117"/>
      <c r="J31" s="117"/>
      <c r="K31" s="117"/>
      <c r="L31" s="45"/>
      <c r="M31" s="78"/>
      <c r="N31" s="78"/>
    </row>
    <row r="32" customFormat="false" ht="4.5" hidden="false" customHeight="true" outlineLevel="0" collapsed="false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45"/>
      <c r="M32" s="78"/>
      <c r="N32" s="78"/>
    </row>
    <row r="33" customFormat="false" ht="17.25" hidden="false" customHeight="true" outlineLevel="0" collapsed="false">
      <c r="A33" s="81" t="s">
        <v>30</v>
      </c>
      <c r="B33" s="82"/>
      <c r="C33" s="82"/>
      <c r="D33" s="82"/>
      <c r="E33" s="82"/>
      <c r="F33" s="82" t="s">
        <v>55</v>
      </c>
      <c r="G33" s="82"/>
      <c r="H33" s="82"/>
      <c r="I33" s="82"/>
      <c r="J33" s="82"/>
      <c r="K33" s="83"/>
      <c r="L33" s="81" t="s">
        <v>34</v>
      </c>
      <c r="M33" s="81" t="s">
        <v>35</v>
      </c>
      <c r="N33" s="81" t="s">
        <v>36</v>
      </c>
    </row>
    <row r="34" customFormat="false" ht="24" hidden="false" customHeight="true" outlineLevel="0" collapsed="false">
      <c r="A34" s="85" t="n">
        <v>36722</v>
      </c>
      <c r="B34" s="118" t="s">
        <v>56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104.89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8"/>
      <c r="C35" s="88"/>
      <c r="D35" s="119"/>
      <c r="E35" s="120"/>
      <c r="F35" s="119"/>
      <c r="G35" s="119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8"/>
      <c r="C36" s="88"/>
      <c r="D36" s="119"/>
      <c r="E36" s="119"/>
      <c r="F36" s="119"/>
      <c r="G36" s="119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8"/>
      <c r="C37" s="88"/>
      <c r="D37" s="119"/>
      <c r="E37" s="119"/>
      <c r="F37" s="119"/>
      <c r="G37" s="119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8"/>
      <c r="C38" s="88"/>
      <c r="D38" s="119"/>
      <c r="E38" s="119"/>
      <c r="F38" s="119"/>
      <c r="G38" s="119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1"/>
      <c r="B39" s="118"/>
      <c r="C39" s="88"/>
      <c r="D39" s="119"/>
      <c r="E39" s="119"/>
      <c r="F39" s="119"/>
      <c r="G39" s="119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8"/>
      <c r="C40" s="88"/>
      <c r="D40" s="119"/>
      <c r="E40" s="119"/>
      <c r="F40" s="119"/>
      <c r="G40" s="119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8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43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57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45</v>
      </c>
      <c r="B43" s="8" t="s">
        <v>46</v>
      </c>
      <c r="C43" s="9"/>
      <c r="D43" s="10" t="s">
        <v>47</v>
      </c>
      <c r="E43" s="10"/>
      <c r="F43" s="11"/>
      <c r="G43" s="13" t="s">
        <v>5</v>
      </c>
      <c r="H43" s="13"/>
      <c r="I43" s="13" t="s">
        <v>48</v>
      </c>
      <c r="J43" s="13" t="s">
        <v>49</v>
      </c>
      <c r="K43" s="104"/>
      <c r="L43" s="101" t="s">
        <v>58</v>
      </c>
      <c r="M43" s="102"/>
      <c r="N43" s="122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59</v>
      </c>
      <c r="B44" s="106" t="s">
        <v>26</v>
      </c>
      <c r="C44" s="123" t="s">
        <v>52</v>
      </c>
      <c r="D44" s="123"/>
      <c r="E44" s="123"/>
      <c r="F44" s="123"/>
      <c r="G44" s="123"/>
      <c r="H44" s="123"/>
      <c r="I44" s="108"/>
      <c r="J44" s="109"/>
      <c r="K44" s="124"/>
      <c r="L44" s="102" t="s">
        <v>60</v>
      </c>
      <c r="M44" s="102"/>
      <c r="N44" s="111" t="n">
        <f aca="false">SUM(N42:N43)</f>
        <v>0</v>
      </c>
    </row>
    <row r="45" customFormat="false" ht="24.75" hidden="false" customHeight="true" outlineLevel="0" collapsed="false">
      <c r="A45" s="106"/>
      <c r="B45" s="106"/>
      <c r="C45" s="112"/>
      <c r="D45" s="113"/>
      <c r="E45" s="113"/>
      <c r="F45" s="114"/>
      <c r="G45" s="112"/>
      <c r="H45" s="114"/>
      <c r="I45" s="108"/>
      <c r="J45" s="108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5"/>
      <c r="F46" s="78"/>
      <c r="G46" s="78"/>
      <c r="H46" s="78"/>
      <c r="I46" s="126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0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27" t="s">
        <v>61</v>
      </c>
      <c r="B48" s="128"/>
      <c r="C48" s="128"/>
      <c r="D48" s="128"/>
      <c r="E48" s="128"/>
      <c r="F48" s="128"/>
      <c r="G48" s="128"/>
      <c r="H48" s="128"/>
      <c r="I48" s="47"/>
      <c r="J48" s="129" t="s">
        <v>62</v>
      </c>
      <c r="K48" s="130"/>
      <c r="L48" s="130"/>
      <c r="M48" s="130"/>
      <c r="N48" s="131" t="n">
        <f aca="false">'Travel Form'!O55+'Travel Sup (2)'!O55</f>
        <v>0</v>
      </c>
    </row>
    <row r="49" customFormat="false" ht="24" hidden="false" customHeight="true" outlineLevel="0" collapsed="false">
      <c r="A49" s="132" t="s">
        <v>63</v>
      </c>
      <c r="B49" s="132"/>
      <c r="C49" s="132"/>
      <c r="D49" s="132"/>
      <c r="E49" s="132"/>
      <c r="F49" s="132"/>
      <c r="G49" s="133"/>
      <c r="H49" s="78"/>
      <c r="I49" s="100"/>
      <c r="J49" s="134" t="s">
        <v>64</v>
      </c>
      <c r="K49" s="135"/>
      <c r="L49" s="135"/>
      <c r="M49" s="135"/>
      <c r="N49" s="103" t="n">
        <f aca="false">N48+N44+N29</f>
        <v>0</v>
      </c>
    </row>
    <row r="50" customFormat="false" ht="24" hidden="false" customHeight="true" outlineLevel="0" collapsed="false">
      <c r="A50" s="81" t="s">
        <v>65</v>
      </c>
      <c r="B50" s="136"/>
      <c r="C50" s="81" t="s">
        <v>66</v>
      </c>
      <c r="D50" s="137"/>
      <c r="E50" s="81" t="s">
        <v>1</v>
      </c>
      <c r="F50" s="138"/>
      <c r="G50" s="139"/>
      <c r="H50" s="78"/>
      <c r="I50" s="78"/>
      <c r="J50" s="140" t="s">
        <v>67</v>
      </c>
      <c r="K50" s="141"/>
      <c r="L50" s="141"/>
      <c r="M50" s="141"/>
      <c r="N50" s="142" t="n">
        <f aca="false">F53</f>
        <v>0</v>
      </c>
    </row>
    <row r="51" customFormat="false" ht="24" hidden="false" customHeight="true" outlineLevel="0" collapsed="false">
      <c r="A51" s="81" t="s">
        <v>65</v>
      </c>
      <c r="B51" s="136"/>
      <c r="C51" s="81" t="s">
        <v>66</v>
      </c>
      <c r="D51" s="52"/>
      <c r="E51" s="81" t="s">
        <v>1</v>
      </c>
      <c r="F51" s="138"/>
      <c r="G51" s="139"/>
      <c r="H51" s="78"/>
      <c r="I51" s="78"/>
      <c r="J51" s="143" t="s">
        <v>68</v>
      </c>
      <c r="K51" s="144"/>
      <c r="L51" s="145" t="str">
        <f aca="false">IF($N$49-$N$50&lt;0,"X","  ")</f>
        <v>  </v>
      </c>
      <c r="M51" s="144" t="s">
        <v>69</v>
      </c>
      <c r="N51" s="146"/>
    </row>
    <row r="52" customFormat="false" ht="24" hidden="false" customHeight="true" outlineLevel="0" collapsed="false">
      <c r="A52" s="81" t="s">
        <v>65</v>
      </c>
      <c r="B52" s="136"/>
      <c r="C52" s="81" t="s">
        <v>66</v>
      </c>
      <c r="D52" s="52"/>
      <c r="E52" s="81" t="s">
        <v>1</v>
      </c>
      <c r="F52" s="138"/>
      <c r="G52" s="139"/>
      <c r="H52" s="78"/>
      <c r="I52" s="78"/>
      <c r="J52" s="140"/>
      <c r="K52" s="141"/>
      <c r="L52" s="147" t="str">
        <f aca="false">IF($N$49-$N$50&gt;0,"X","  ")</f>
        <v>  </v>
      </c>
      <c r="M52" s="148" t="s">
        <v>70</v>
      </c>
      <c r="N52" s="149" t="n">
        <f aca="false">ABS(N49-N50)</f>
        <v>0</v>
      </c>
    </row>
    <row r="53" customFormat="false" ht="24" hidden="false" customHeight="true" outlineLevel="0" collapsed="false">
      <c r="A53" s="150"/>
      <c r="B53" s="150"/>
      <c r="C53" s="150"/>
      <c r="D53" s="151" t="s">
        <v>71</v>
      </c>
      <c r="E53" s="151"/>
      <c r="F53" s="152" t="n">
        <f aca="false">SUM(F50:F52)</f>
        <v>0</v>
      </c>
      <c r="G53" s="152"/>
      <c r="H53" s="78"/>
      <c r="I53" s="78"/>
      <c r="J53" s="153" t="s">
        <v>72</v>
      </c>
      <c r="K53" s="141"/>
      <c r="L53" s="141"/>
      <c r="M53" s="141"/>
      <c r="N53" s="154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5" t="s">
        <v>73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6" t="s">
        <v>74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8"/>
      <c r="N56" s="159"/>
    </row>
    <row r="57" customFormat="false" ht="12" hidden="false" customHeight="true" outlineLevel="0" collapsed="false">
      <c r="A57" s="46" t="s">
        <v>75</v>
      </c>
      <c r="B57" s="62"/>
      <c r="C57" s="62"/>
      <c r="D57" s="62"/>
      <c r="E57" s="128"/>
      <c r="F57" s="160" t="s">
        <v>65</v>
      </c>
      <c r="G57" s="161" t="s">
        <v>76</v>
      </c>
      <c r="H57" s="62"/>
      <c r="I57" s="62"/>
      <c r="J57" s="162"/>
      <c r="K57" s="163" t="s">
        <v>65</v>
      </c>
      <c r="L57" s="161" t="s">
        <v>76</v>
      </c>
      <c r="M57" s="60"/>
      <c r="N57" s="164" t="s">
        <v>65</v>
      </c>
    </row>
    <row r="58" customFormat="false" ht="26.25" hidden="false" customHeight="true" outlineLevel="0" collapsed="false">
      <c r="A58" s="165"/>
      <c r="B58" s="166"/>
      <c r="C58" s="166"/>
      <c r="D58" s="166"/>
      <c r="E58" s="166"/>
      <c r="F58" s="167"/>
      <c r="G58" s="166"/>
      <c r="H58" s="166"/>
      <c r="I58" s="166"/>
      <c r="J58" s="166"/>
      <c r="K58" s="166"/>
      <c r="L58" s="165"/>
      <c r="M58" s="166"/>
      <c r="N58" s="167"/>
    </row>
    <row r="59" customFormat="false" ht="18" hidden="false" customHeight="true" outlineLevel="0" collapsed="false">
      <c r="A59" s="168" t="s">
        <v>77</v>
      </c>
      <c r="B59" s="169"/>
      <c r="C59" s="169"/>
      <c r="D59" s="169"/>
      <c r="E59" s="170"/>
      <c r="F59" s="171"/>
      <c r="G59" s="172" t="s">
        <v>78</v>
      </c>
      <c r="H59" s="169"/>
      <c r="I59" s="169"/>
      <c r="J59" s="173"/>
      <c r="K59" s="174"/>
      <c r="L59" s="172" t="s">
        <v>78</v>
      </c>
      <c r="M59" s="60"/>
      <c r="N59" s="164"/>
    </row>
    <row r="60" customFormat="false" ht="15.75" hidden="false" customHeight="true" outlineLevel="0" collapsed="false">
      <c r="A60" s="175"/>
      <c r="B60" s="175"/>
      <c r="C60" s="175"/>
      <c r="D60" s="175"/>
      <c r="E60" s="175"/>
      <c r="F60" s="176"/>
      <c r="G60" s="177"/>
      <c r="H60" s="177"/>
      <c r="I60" s="177"/>
      <c r="J60" s="177"/>
      <c r="K60" s="177"/>
      <c r="L60" s="178"/>
      <c r="M60" s="177"/>
      <c r="N60" s="179"/>
    </row>
    <row r="61" customFormat="false" ht="13.5" hidden="true" customHeight="true" outlineLevel="0" collapsed="false">
      <c r="A61" s="78" t="s">
        <v>79</v>
      </c>
      <c r="B61" s="32" t="s">
        <v>80</v>
      </c>
      <c r="C61" s="78" t="s">
        <v>81</v>
      </c>
      <c r="D61" s="78" t="s">
        <v>82</v>
      </c>
      <c r="E61" s="32" t="s">
        <v>83</v>
      </c>
      <c r="F61" s="78" t="s">
        <v>84</v>
      </c>
      <c r="G61" s="78" t="s">
        <v>85</v>
      </c>
      <c r="H61" s="78" t="s">
        <v>86</v>
      </c>
      <c r="I61" s="78" t="s">
        <v>87</v>
      </c>
      <c r="J61" s="78" t="s">
        <v>88</v>
      </c>
      <c r="K61" s="78" t="s">
        <v>89</v>
      </c>
      <c r="L61" s="78" t="s">
        <v>90</v>
      </c>
      <c r="M61" s="78" t="s">
        <v>91</v>
      </c>
      <c r="N61" s="78" t="s">
        <v>92</v>
      </c>
    </row>
    <row r="62" customFormat="false" ht="21" hidden="true" customHeight="true" outlineLevel="0" collapsed="false">
      <c r="A62" s="60" t="str">
        <f aca="false">IF(ISBLANK($A$6),TRIM(" "),$A$6)</f>
        <v>Scott</v>
      </c>
      <c r="B62" s="180" t="str">
        <f aca="false">IF(ISBLANK($E$6),TRIM(" "),$E$6)</f>
        <v>Susan</v>
      </c>
      <c r="C62" s="181" t="str">
        <f aca="false">TEXT(IF(ISBLANK($N$2),"      ",$N$2),"000000")</f>
        <v>082100</v>
      </c>
      <c r="D62" s="60" t="str">
        <f aca="false">TEXT($K$6,"###-##-####")</f>
        <v>P00505330</v>
      </c>
      <c r="E62" s="182" t="str">
        <f aca="false">TEXT($N$52,"######0.00")</f>
        <v>0.00</v>
      </c>
      <c r="F62" s="60" t="s">
        <v>93</v>
      </c>
      <c r="G62" s="60" t="s">
        <v>94</v>
      </c>
      <c r="H62" s="60" t="str">
        <f aca="false">TEXT(IF(COUNT('Travel Form'!$A$12:$N$40)=0,0,1),"0")</f>
        <v>1</v>
      </c>
      <c r="I62" s="60" t="str">
        <f aca="false">TEXT(IF(COUNT('Meals and Ent Sup'!$A$10:$M$40,'Meals and Ent Sup'!$A$49:$K$54)=0,0,1),"0")</f>
        <v>1</v>
      </c>
      <c r="J62" s="60" t="str">
        <f aca="false">TEXT(IF(COUNT('Misc. Exp. Sup'!$A$10:$N$40,'Misc. Exp. Sup'!$A$49:$K$54)=0,0,1),"0")</f>
        <v>1</v>
      </c>
      <c r="K62" s="60" t="str">
        <f aca="false">TEXT(IF(COUNT('Travel Sup (2)'!$A$12:$N$40,'Travel Sup (2)'!$A$49:$K$54)=0,0,1),"0")</f>
        <v>0</v>
      </c>
      <c r="L62" s="60" t="str">
        <f aca="false">TEXT(IF(COUNT('Meals and Ent Sup (2)'!$A$10:$M$40,'Meals and Ent Sup (2)'!$A$49:$K$54)=0,0,1),"0")</f>
        <v>0</v>
      </c>
      <c r="M62" s="60" t="str">
        <f aca="false">TEXT(IF(COUNT('Misc. Exp. Sup (2)'!$A$10:$N$40,'Misc. Exp. Sup (2)'!$A$49:$K$54)=0,0,1),"0")</f>
        <v>0</v>
      </c>
      <c r="N62" s="60" t="str">
        <f aca="false">TEXT($A$8,"####")</f>
        <v>366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3"/>
      <c r="M63" s="183"/>
      <c r="N63" s="184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4"/>
      <c r="CF63" s="184"/>
      <c r="CG63" s="184"/>
      <c r="CH63" s="184"/>
      <c r="CI63" s="184"/>
      <c r="CJ63" s="184"/>
      <c r="CK63" s="184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I63" s="184"/>
      <c r="EJ63" s="184"/>
      <c r="EK63" s="184"/>
      <c r="EL63" s="184"/>
      <c r="EM63" s="184"/>
      <c r="EN63" s="184"/>
      <c r="EO63" s="184"/>
      <c r="EP63" s="184"/>
      <c r="EQ63" s="184"/>
      <c r="ER63" s="184"/>
      <c r="ES63" s="184"/>
      <c r="ET63" s="184"/>
      <c r="EU63" s="184"/>
      <c r="EV63" s="184"/>
      <c r="EW63" s="184"/>
      <c r="EX63" s="184"/>
      <c r="EY63" s="184"/>
      <c r="EZ63" s="184"/>
      <c r="FA63" s="184"/>
      <c r="FB63" s="184"/>
      <c r="FC63" s="184"/>
      <c r="FD63" s="184"/>
      <c r="FE63" s="184"/>
      <c r="FF63" s="184"/>
      <c r="FG63" s="184"/>
      <c r="FH63" s="184"/>
      <c r="FI63" s="184"/>
      <c r="FJ63" s="184"/>
      <c r="FK63" s="184"/>
      <c r="FL63" s="184"/>
      <c r="FM63" s="184"/>
      <c r="FN63" s="184"/>
      <c r="FO63" s="184"/>
      <c r="FP63" s="184"/>
      <c r="FQ63" s="184"/>
      <c r="FR63" s="184"/>
      <c r="FS63" s="184"/>
      <c r="FT63" s="184"/>
      <c r="FU63" s="184"/>
      <c r="FV63" s="184"/>
      <c r="FW63" s="184"/>
      <c r="FX63" s="184"/>
      <c r="FY63" s="184"/>
      <c r="FZ63" s="184"/>
      <c r="GA63" s="184"/>
      <c r="GB63" s="184"/>
      <c r="GC63" s="184"/>
      <c r="GD63" s="184"/>
      <c r="GE63" s="184"/>
      <c r="GF63" s="184"/>
      <c r="GG63" s="184"/>
      <c r="GH63" s="184"/>
      <c r="GI63" s="184"/>
      <c r="GJ63" s="184"/>
      <c r="GK63" s="184"/>
      <c r="GL63" s="184"/>
      <c r="GM63" s="184"/>
      <c r="GN63" s="184"/>
      <c r="GO63" s="184"/>
      <c r="GP63" s="184"/>
      <c r="GQ63" s="184"/>
      <c r="GR63" s="184"/>
      <c r="GS63" s="184"/>
      <c r="GT63" s="184"/>
      <c r="GU63" s="184"/>
      <c r="GV63" s="184"/>
      <c r="GW63" s="184"/>
      <c r="GX63" s="184"/>
      <c r="GY63" s="184"/>
      <c r="GZ63" s="184"/>
      <c r="HA63" s="184"/>
      <c r="HB63" s="184"/>
      <c r="HC63" s="184"/>
      <c r="HD63" s="184"/>
      <c r="HE63" s="184"/>
      <c r="HF63" s="184"/>
      <c r="HG63" s="184"/>
      <c r="HH63" s="184"/>
      <c r="HI63" s="184"/>
      <c r="HJ63" s="184"/>
      <c r="HK63" s="184"/>
      <c r="HL63" s="184"/>
      <c r="HM63" s="184"/>
      <c r="HN63" s="184"/>
      <c r="HO63" s="184"/>
      <c r="HP63" s="184"/>
      <c r="HQ63" s="184"/>
      <c r="HR63" s="184"/>
      <c r="HS63" s="184"/>
      <c r="HT63" s="184"/>
      <c r="HU63" s="184"/>
      <c r="HV63" s="184"/>
      <c r="HW63" s="184"/>
      <c r="HX63" s="184"/>
      <c r="HY63" s="184"/>
      <c r="HZ63" s="184"/>
      <c r="IA63" s="184"/>
      <c r="IB63" s="184"/>
      <c r="IC63" s="184"/>
      <c r="ID63" s="184"/>
      <c r="IE63" s="184"/>
      <c r="IF63" s="184"/>
      <c r="IG63" s="184"/>
      <c r="IH63" s="184"/>
      <c r="II63" s="184"/>
      <c r="IJ63" s="184"/>
      <c r="IK63" s="184"/>
      <c r="IL63" s="184"/>
      <c r="IM63" s="184"/>
      <c r="IN63" s="184"/>
      <c r="IO63" s="184"/>
      <c r="IP63" s="184"/>
      <c r="IQ63" s="184"/>
      <c r="IR63" s="184"/>
      <c r="IS63" s="184"/>
      <c r="IT63" s="184"/>
      <c r="IU63" s="184"/>
      <c r="IV63" s="184"/>
      <c r="IW63" s="184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80"/>
      <c r="C65" s="60"/>
      <c r="D65" s="60"/>
      <c r="E65" s="182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186"/>
      <c r="CJ76" s="186"/>
      <c r="CK76" s="186"/>
      <c r="CL76" s="186"/>
      <c r="CM76" s="186"/>
      <c r="CN76" s="186"/>
      <c r="CO76" s="186"/>
      <c r="CP76" s="186"/>
      <c r="CQ76" s="186"/>
      <c r="CR76" s="186"/>
      <c r="CS76" s="186"/>
      <c r="CT76" s="186"/>
      <c r="CU76" s="186"/>
      <c r="CV76" s="186"/>
      <c r="CW76" s="186"/>
      <c r="CX76" s="186"/>
      <c r="CY76" s="186"/>
      <c r="CZ76" s="186"/>
      <c r="DA76" s="186"/>
      <c r="DB76" s="186"/>
      <c r="DC76" s="186"/>
      <c r="DD76" s="186"/>
      <c r="DE76" s="186"/>
      <c r="DF76" s="186"/>
      <c r="DG76" s="186"/>
      <c r="DH76" s="186"/>
      <c r="DI76" s="186"/>
      <c r="DJ76" s="186"/>
      <c r="DK76" s="186"/>
      <c r="DL76" s="186"/>
      <c r="DM76" s="186"/>
      <c r="DN76" s="186"/>
      <c r="DO76" s="186"/>
      <c r="DP76" s="186"/>
      <c r="DQ76" s="186"/>
      <c r="DR76" s="186"/>
      <c r="DS76" s="186"/>
      <c r="DT76" s="186"/>
      <c r="DU76" s="186"/>
      <c r="DV76" s="186"/>
      <c r="DW76" s="186"/>
      <c r="DX76" s="186"/>
      <c r="DY76" s="186"/>
      <c r="DZ76" s="186"/>
      <c r="EA76" s="186"/>
      <c r="EB76" s="186"/>
      <c r="EC76" s="186"/>
      <c r="ED76" s="186"/>
      <c r="EE76" s="186"/>
      <c r="EF76" s="186"/>
      <c r="EG76" s="186"/>
      <c r="EH76" s="186"/>
      <c r="EI76" s="186"/>
      <c r="EJ76" s="186"/>
      <c r="EK76" s="186"/>
      <c r="EL76" s="186"/>
      <c r="EM76" s="186"/>
      <c r="EN76" s="186"/>
      <c r="EO76" s="186"/>
      <c r="EP76" s="186"/>
      <c r="EQ76" s="186"/>
      <c r="ER76" s="186"/>
      <c r="ES76" s="186"/>
      <c r="ET76" s="186"/>
      <c r="EU76" s="186"/>
      <c r="EV76" s="186"/>
      <c r="EW76" s="186"/>
      <c r="EX76" s="186"/>
      <c r="EY76" s="186"/>
      <c r="EZ76" s="186"/>
      <c r="FA76" s="186"/>
      <c r="FB76" s="186"/>
      <c r="FC76" s="186"/>
      <c r="FD76" s="186"/>
      <c r="FE76" s="186"/>
      <c r="FF76" s="186"/>
      <c r="FG76" s="186"/>
      <c r="FH76" s="186"/>
      <c r="FI76" s="186"/>
      <c r="FJ76" s="186"/>
      <c r="FK76" s="186"/>
      <c r="FL76" s="186"/>
      <c r="FM76" s="186"/>
      <c r="FN76" s="186"/>
      <c r="FO76" s="186"/>
      <c r="FP76" s="186"/>
      <c r="FQ76" s="186"/>
      <c r="FR76" s="186"/>
      <c r="FS76" s="186"/>
      <c r="FT76" s="186"/>
      <c r="FU76" s="186"/>
      <c r="FV76" s="186"/>
      <c r="FW76" s="186"/>
      <c r="FX76" s="186"/>
      <c r="FY76" s="186"/>
      <c r="FZ76" s="186"/>
      <c r="GA76" s="186"/>
      <c r="GB76" s="186"/>
      <c r="GC76" s="186"/>
      <c r="GD76" s="186"/>
      <c r="GE76" s="186"/>
      <c r="GF76" s="186"/>
      <c r="GG76" s="186"/>
      <c r="GH76" s="186"/>
      <c r="GI76" s="186"/>
      <c r="GJ76" s="186"/>
      <c r="GK76" s="186"/>
      <c r="GL76" s="186"/>
      <c r="GM76" s="186"/>
      <c r="GN76" s="186"/>
      <c r="GO76" s="186"/>
      <c r="GP76" s="186"/>
      <c r="GQ76" s="186"/>
      <c r="GR76" s="186"/>
      <c r="GS76" s="186"/>
      <c r="GT76" s="186"/>
      <c r="GU76" s="186"/>
      <c r="GV76" s="186"/>
      <c r="GW76" s="186"/>
      <c r="GX76" s="186"/>
      <c r="GY76" s="186"/>
      <c r="GZ76" s="186"/>
      <c r="HA76" s="186"/>
      <c r="HB76" s="186"/>
      <c r="HC76" s="186"/>
      <c r="HD76" s="186"/>
      <c r="HE76" s="186"/>
      <c r="HF76" s="186"/>
      <c r="HG76" s="186"/>
      <c r="HH76" s="186"/>
      <c r="HI76" s="186"/>
      <c r="HJ76" s="186"/>
      <c r="HK76" s="186"/>
      <c r="HL76" s="186"/>
      <c r="HM76" s="186"/>
      <c r="HN76" s="186"/>
      <c r="HO76" s="186"/>
      <c r="HP76" s="186"/>
      <c r="HQ76" s="186"/>
      <c r="HR76" s="186"/>
      <c r="HS76" s="186"/>
      <c r="HT76" s="186"/>
      <c r="HU76" s="186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  <c r="IN76" s="186"/>
      <c r="IO76" s="186"/>
      <c r="IP76" s="186"/>
      <c r="IQ76" s="186"/>
      <c r="IR76" s="186"/>
      <c r="IS76" s="186"/>
      <c r="IT76" s="186"/>
      <c r="IU76" s="186"/>
      <c r="IV76" s="186"/>
      <c r="IW76" s="186"/>
    </row>
    <row r="77" customFormat="false" ht="18" hidden="true" customHeight="true" outlineLevel="0" collapsed="false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4"/>
      <c r="BN77" s="184"/>
      <c r="BO77" s="184"/>
      <c r="BP77" s="184"/>
      <c r="BQ77" s="184"/>
      <c r="BR77" s="184"/>
      <c r="BS77" s="184"/>
      <c r="BT77" s="184"/>
      <c r="BU77" s="184"/>
      <c r="BV77" s="184"/>
      <c r="BW77" s="184"/>
      <c r="BX77" s="184"/>
      <c r="BY77" s="184"/>
      <c r="BZ77" s="184"/>
      <c r="CA77" s="184"/>
      <c r="CB77" s="184"/>
      <c r="CC77" s="184"/>
      <c r="CD77" s="184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I77" s="184"/>
      <c r="EJ77" s="184"/>
      <c r="EK77" s="184"/>
      <c r="EL77" s="184"/>
      <c r="EM77" s="184"/>
      <c r="EN77" s="184"/>
      <c r="EO77" s="184"/>
      <c r="EP77" s="184"/>
      <c r="EQ77" s="184"/>
      <c r="ER77" s="184"/>
      <c r="ES77" s="184"/>
      <c r="ET77" s="184"/>
      <c r="EU77" s="184"/>
      <c r="EV77" s="184"/>
      <c r="EW77" s="184"/>
      <c r="EX77" s="184"/>
      <c r="EY77" s="184"/>
      <c r="EZ77" s="184"/>
      <c r="FA77" s="184"/>
      <c r="FB77" s="184"/>
      <c r="FC77" s="184"/>
      <c r="FD77" s="184"/>
      <c r="FE77" s="184"/>
      <c r="FF77" s="184"/>
      <c r="FG77" s="184"/>
      <c r="FH77" s="184"/>
      <c r="FI77" s="184"/>
      <c r="FJ77" s="184"/>
      <c r="FK77" s="184"/>
      <c r="FL77" s="184"/>
      <c r="FM77" s="184"/>
      <c r="FN77" s="184"/>
      <c r="FO77" s="184"/>
      <c r="FP77" s="184"/>
      <c r="FQ77" s="184"/>
      <c r="FR77" s="184"/>
      <c r="FS77" s="184"/>
      <c r="FT77" s="184"/>
      <c r="FU77" s="184"/>
      <c r="FV77" s="184"/>
      <c r="FW77" s="184"/>
      <c r="FX77" s="184"/>
      <c r="FY77" s="184"/>
      <c r="FZ77" s="184"/>
      <c r="GA77" s="184"/>
      <c r="GB77" s="184"/>
      <c r="GC77" s="184"/>
      <c r="GD77" s="184"/>
      <c r="GE77" s="184"/>
      <c r="GF77" s="184"/>
      <c r="GG77" s="184"/>
      <c r="GH77" s="184"/>
      <c r="GI77" s="184"/>
      <c r="GJ77" s="184"/>
      <c r="GK77" s="184"/>
      <c r="GL77" s="184"/>
      <c r="GM77" s="184"/>
      <c r="GN77" s="184"/>
      <c r="GO77" s="184"/>
      <c r="GP77" s="184"/>
      <c r="GQ77" s="184"/>
      <c r="GR77" s="184"/>
      <c r="GS77" s="184"/>
      <c r="GT77" s="184"/>
      <c r="GU77" s="184"/>
      <c r="GV77" s="184"/>
      <c r="GW77" s="184"/>
      <c r="GX77" s="184"/>
      <c r="GY77" s="184"/>
      <c r="GZ77" s="184"/>
      <c r="HA77" s="184"/>
      <c r="HB77" s="184"/>
      <c r="HC77" s="184"/>
      <c r="HD77" s="184"/>
      <c r="HE77" s="184"/>
      <c r="HF77" s="184"/>
      <c r="HG77" s="184"/>
      <c r="HH77" s="184"/>
      <c r="HI77" s="184"/>
      <c r="HJ77" s="184"/>
      <c r="HK77" s="184"/>
      <c r="HL77" s="184"/>
      <c r="HM77" s="184"/>
      <c r="HN77" s="184"/>
      <c r="HO77" s="184"/>
      <c r="HP77" s="184"/>
      <c r="HQ77" s="184"/>
      <c r="HR77" s="184"/>
      <c r="HS77" s="184"/>
      <c r="HT77" s="184"/>
      <c r="HU77" s="184"/>
      <c r="HV77" s="184"/>
      <c r="HW77" s="184"/>
      <c r="HX77" s="184"/>
      <c r="HY77" s="184"/>
      <c r="HZ77" s="184"/>
      <c r="IA77" s="184"/>
      <c r="IB77" s="184"/>
      <c r="IC77" s="184"/>
      <c r="ID77" s="184"/>
      <c r="IE77" s="184"/>
      <c r="IF77" s="184"/>
      <c r="IG77" s="184"/>
      <c r="IH77" s="184"/>
      <c r="II77" s="184"/>
      <c r="IJ77" s="184"/>
      <c r="IK77" s="184"/>
      <c r="IL77" s="184"/>
      <c r="IM77" s="184"/>
      <c r="IN77" s="184"/>
      <c r="IO77" s="184"/>
      <c r="IP77" s="184"/>
      <c r="IQ77" s="184"/>
      <c r="IR77" s="184"/>
      <c r="IS77" s="184"/>
      <c r="IT77" s="184"/>
      <c r="IU77" s="184"/>
      <c r="IV77" s="184"/>
      <c r="IW77" s="184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  <c r="GY90" s="188"/>
      <c r="GZ90" s="188"/>
      <c r="HA90" s="188"/>
      <c r="HB90" s="188"/>
      <c r="HC90" s="188"/>
      <c r="HD90" s="188"/>
      <c r="HE90" s="188"/>
      <c r="HF90" s="188"/>
      <c r="HG90" s="188"/>
      <c r="HH90" s="188"/>
      <c r="HI90" s="188"/>
      <c r="HJ90" s="188"/>
      <c r="HK90" s="188"/>
      <c r="HL90" s="188"/>
      <c r="HM90" s="188"/>
      <c r="HN90" s="188"/>
      <c r="HO90" s="188"/>
      <c r="HP90" s="188"/>
      <c r="HQ90" s="188"/>
      <c r="HR90" s="188"/>
      <c r="HS90" s="188"/>
      <c r="HT90" s="188"/>
      <c r="HU90" s="188"/>
      <c r="HV90" s="188"/>
      <c r="HW90" s="188"/>
      <c r="HX90" s="188"/>
      <c r="HY90" s="188"/>
      <c r="HZ90" s="188"/>
      <c r="IA90" s="188"/>
      <c r="IB90" s="188"/>
      <c r="IC90" s="188"/>
      <c r="ID90" s="188"/>
      <c r="IE90" s="188"/>
      <c r="IF90" s="188"/>
      <c r="IG90" s="188"/>
      <c r="IH90" s="188"/>
      <c r="II90" s="188"/>
      <c r="IJ90" s="188"/>
      <c r="IK90" s="188"/>
      <c r="IL90" s="188"/>
      <c r="IM90" s="188"/>
      <c r="IN90" s="188"/>
      <c r="IO90" s="188"/>
      <c r="IP90" s="188"/>
      <c r="IQ90" s="188"/>
      <c r="IR90" s="188"/>
      <c r="IS90" s="188"/>
      <c r="IT90" s="188"/>
      <c r="IU90" s="188"/>
      <c r="IV90" s="188"/>
      <c r="IW90" s="188"/>
    </row>
    <row r="91" customFormat="false" ht="18" hidden="true" customHeight="true" outlineLevel="0" collapsed="false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  <c r="CC91" s="184"/>
      <c r="CD91" s="184"/>
      <c r="CE91" s="184"/>
      <c r="CF91" s="184"/>
      <c r="CG91" s="184"/>
      <c r="CH91" s="184"/>
      <c r="CI91" s="184"/>
      <c r="CJ91" s="184"/>
      <c r="CK91" s="184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/>
      <c r="FR91" s="184"/>
      <c r="FS91" s="184"/>
      <c r="FT91" s="184"/>
      <c r="FU91" s="184"/>
      <c r="FV91" s="184"/>
      <c r="FW91" s="184"/>
      <c r="FX91" s="184"/>
      <c r="FY91" s="184"/>
      <c r="FZ91" s="184"/>
      <c r="GA91" s="184"/>
      <c r="GB91" s="184"/>
      <c r="GC91" s="184"/>
      <c r="GD91" s="184"/>
      <c r="GE91" s="184"/>
      <c r="GF91" s="184"/>
      <c r="GG91" s="184"/>
      <c r="GH91" s="184"/>
      <c r="GI91" s="184"/>
      <c r="GJ91" s="184"/>
      <c r="GK91" s="184"/>
      <c r="GL91" s="184"/>
      <c r="GM91" s="184"/>
      <c r="GN91" s="184"/>
      <c r="GO91" s="184"/>
      <c r="GP91" s="184"/>
      <c r="GQ91" s="184"/>
      <c r="GR91" s="184"/>
      <c r="GS91" s="184"/>
      <c r="GT91" s="184"/>
      <c r="GU91" s="184"/>
      <c r="GV91" s="184"/>
      <c r="GW91" s="184"/>
      <c r="GX91" s="184"/>
      <c r="GY91" s="184"/>
      <c r="GZ91" s="184"/>
      <c r="HA91" s="184"/>
      <c r="HB91" s="184"/>
      <c r="HC91" s="184"/>
      <c r="HD91" s="184"/>
      <c r="HE91" s="184"/>
      <c r="HF91" s="184"/>
      <c r="HG91" s="184"/>
      <c r="HH91" s="184"/>
      <c r="HI91" s="184"/>
      <c r="HJ91" s="184"/>
      <c r="HK91" s="184"/>
      <c r="HL91" s="184"/>
      <c r="HM91" s="184"/>
      <c r="HN91" s="184"/>
      <c r="HO91" s="184"/>
      <c r="HP91" s="184"/>
      <c r="HQ91" s="184"/>
      <c r="HR91" s="184"/>
      <c r="HS91" s="184"/>
      <c r="HT91" s="184"/>
      <c r="HU91" s="184"/>
      <c r="HV91" s="184"/>
      <c r="HW91" s="184"/>
      <c r="HX91" s="184"/>
      <c r="HY91" s="184"/>
      <c r="HZ91" s="184"/>
      <c r="IA91" s="184"/>
      <c r="IB91" s="184"/>
      <c r="IC91" s="184"/>
      <c r="ID91" s="184"/>
      <c r="IE91" s="184"/>
      <c r="IF91" s="184"/>
      <c r="IG91" s="184"/>
      <c r="IH91" s="184"/>
      <c r="II91" s="184"/>
      <c r="IJ91" s="184"/>
      <c r="IK91" s="184"/>
      <c r="IL91" s="184"/>
      <c r="IM91" s="184"/>
      <c r="IN91" s="184"/>
      <c r="IO91" s="184"/>
      <c r="IP91" s="184"/>
      <c r="IQ91" s="184"/>
      <c r="IR91" s="184"/>
      <c r="IS91" s="184"/>
      <c r="IT91" s="184"/>
      <c r="IU91" s="184"/>
      <c r="IV91" s="184"/>
      <c r="IW91" s="184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6"/>
      <c r="BN114" s="186"/>
      <c r="BO114" s="186"/>
      <c r="BP114" s="186"/>
      <c r="BQ114" s="186"/>
      <c r="BR114" s="186"/>
      <c r="BS114" s="186"/>
      <c r="BT114" s="186"/>
      <c r="BU114" s="186"/>
      <c r="BV114" s="186"/>
      <c r="BW114" s="186"/>
      <c r="BX114" s="186"/>
      <c r="BY114" s="186"/>
      <c r="BZ114" s="186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4.6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4.6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4.6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4.6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4.6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4.6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4.6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4.6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4.6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4.6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4.6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4.6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4.6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4.6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4.6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4.6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4.6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4.6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4.6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4.6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4.6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4.6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4.6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4.6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4.6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4.6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4.6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4.6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4.6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4.6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4.6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4.6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4.6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4.6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4.6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4.6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4.6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4.6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4.6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4.6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4.6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4.6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4.6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4.6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mergeCells count="18">
    <mergeCell ref="A6:C6"/>
    <mergeCell ref="H6:I6"/>
    <mergeCell ref="K6:L6"/>
    <mergeCell ref="A8:C8"/>
    <mergeCell ref="K8:M8"/>
    <mergeCell ref="H13:J13"/>
    <mergeCell ref="D28:E28"/>
    <mergeCell ref="G28:H28"/>
    <mergeCell ref="C29:H29"/>
    <mergeCell ref="L29:M29"/>
    <mergeCell ref="D43:E43"/>
    <mergeCell ref="G43:H43"/>
    <mergeCell ref="C44:H44"/>
    <mergeCell ref="L44:M44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22" colorId="64" zoomScale="80" zoomScaleNormal="80" zoomScalePageLayoutView="100" workbookViewId="0">
      <selection pane="topLeft" activeCell="C13" activeCellId="0" sqref="C13 C13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10.99"/>
    <col collapsed="false" customWidth="true" hidden="false" outlineLevel="0" max="8" min="8" style="191" width="13.14"/>
    <col collapsed="false" customWidth="true" hidden="false" outlineLevel="0" max="9" min="9" style="191" width="14.14"/>
    <col collapsed="false" customWidth="false" hidden="false" outlineLevel="0" max="10" min="10" style="191" width="12.56"/>
    <col collapsed="false" customWidth="true" hidden="false" outlineLevel="0" max="11" min="11" style="191" width="12.14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95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20.25" hidden="false" customHeight="true" outlineLevel="0" collapsed="false">
      <c r="A2" s="198" t="s">
        <v>96</v>
      </c>
      <c r="B2" s="193"/>
      <c r="C2" s="193"/>
      <c r="D2" s="193"/>
      <c r="E2" s="193"/>
      <c r="F2" s="199"/>
      <c r="G2" s="37"/>
      <c r="H2" s="32"/>
      <c r="I2" s="32"/>
      <c r="J2" s="32"/>
      <c r="K2" s="0"/>
      <c r="L2" s="0"/>
      <c r="M2" s="200" t="s">
        <v>97</v>
      </c>
      <c r="N2" s="201" t="n">
        <f aca="false">IF(VALUE('Short Form'!H62)&lt;&gt;0,2,"")</f>
        <v>2</v>
      </c>
      <c r="O2" s="202" t="n">
        <f aca="false">IF(N2=0,"",'Short Form'!N3)</f>
        <v>4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Scott</v>
      </c>
      <c r="B5" s="207"/>
      <c r="C5" s="207"/>
      <c r="D5" s="207"/>
      <c r="E5" s="208" t="str">
        <f aca="false">'Short Form'!E6</f>
        <v>Susan</v>
      </c>
      <c r="F5" s="54"/>
      <c r="G5" s="54"/>
      <c r="H5" s="209" t="str">
        <f aca="false">'Short Form'!H6</f>
        <v>S. Counsel</v>
      </c>
      <c r="I5" s="209"/>
      <c r="J5" s="209"/>
      <c r="K5" s="210" t="str">
        <f aca="false">'Short Form'!K6</f>
        <v>P00505330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98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99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100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101</v>
      </c>
      <c r="B11" s="81" t="s">
        <v>30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35</v>
      </c>
      <c r="O11" s="81" t="s">
        <v>105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 t="s">
        <v>93</v>
      </c>
      <c r="B12" s="231" t="n">
        <v>36669</v>
      </c>
      <c r="C12" s="232" t="s">
        <v>106</v>
      </c>
      <c r="D12" s="233"/>
      <c r="E12" s="233"/>
      <c r="F12" s="233"/>
      <c r="G12" s="233"/>
      <c r="H12" s="233"/>
      <c r="I12" s="234"/>
      <c r="J12" s="233"/>
      <c r="K12" s="233"/>
      <c r="L12" s="235" t="s">
        <v>107</v>
      </c>
      <c r="M12" s="236" t="n">
        <v>21.12</v>
      </c>
      <c r="N12" s="237"/>
      <c r="O12" s="94" t="n">
        <f aca="false">IF(N12=" ",M12*1,M12*N12)</f>
        <v>0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 t="s">
        <v>93</v>
      </c>
      <c r="B13" s="231" t="n">
        <v>36669</v>
      </c>
      <c r="C13" s="239" t="s">
        <v>108</v>
      </c>
      <c r="D13" s="233"/>
      <c r="E13" s="233"/>
      <c r="F13" s="233"/>
      <c r="G13" s="233"/>
      <c r="H13" s="233"/>
      <c r="I13" s="233"/>
      <c r="J13" s="233"/>
      <c r="K13" s="233"/>
      <c r="L13" s="235" t="s">
        <v>107</v>
      </c>
      <c r="M13" s="236" t="n">
        <v>1</v>
      </c>
      <c r="N13" s="237"/>
      <c r="O13" s="94" t="n">
        <f aca="false">IF(N13=" ",M13*1,M13*N13)</f>
        <v>0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 t="s">
        <v>93</v>
      </c>
      <c r="B14" s="231" t="n">
        <v>36669</v>
      </c>
      <c r="C14" s="239" t="s">
        <v>41</v>
      </c>
      <c r="D14" s="233"/>
      <c r="E14" s="233"/>
      <c r="F14" s="233"/>
      <c r="G14" s="233"/>
      <c r="H14" s="233"/>
      <c r="I14" s="233"/>
      <c r="J14" s="233"/>
      <c r="K14" s="233"/>
      <c r="L14" s="235" t="s">
        <v>109</v>
      </c>
      <c r="M14" s="236" t="n">
        <v>517.92</v>
      </c>
      <c r="N14" s="237"/>
      <c r="O14" s="94" t="n">
        <f aca="false">IF(N14=" ",M14*1,M14*N14)</f>
        <v>0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 t="s">
        <v>93</v>
      </c>
      <c r="B15" s="231" t="n">
        <v>36669</v>
      </c>
      <c r="C15" s="239" t="s">
        <v>110</v>
      </c>
      <c r="D15" s="233"/>
      <c r="E15" s="233"/>
      <c r="F15" s="233"/>
      <c r="G15" s="233"/>
      <c r="H15" s="233"/>
      <c r="I15" s="233"/>
      <c r="J15" s="233"/>
      <c r="K15" s="233"/>
      <c r="L15" s="235" t="s">
        <v>111</v>
      </c>
      <c r="M15" s="236" t="n">
        <v>381.9</v>
      </c>
      <c r="N15" s="237"/>
      <c r="O15" s="94" t="n">
        <f aca="false">IF(N15=" ",M15*1,M15*N15)</f>
        <v>0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 t="s">
        <v>93</v>
      </c>
      <c r="B16" s="231" t="n">
        <v>36669</v>
      </c>
      <c r="C16" s="232" t="s">
        <v>112</v>
      </c>
      <c r="D16" s="233"/>
      <c r="E16" s="233"/>
      <c r="F16" s="233"/>
      <c r="G16" s="233"/>
      <c r="H16" s="233"/>
      <c r="I16" s="233"/>
      <c r="J16" s="233"/>
      <c r="K16" s="233"/>
      <c r="L16" s="235" t="s">
        <v>107</v>
      </c>
      <c r="M16" s="236" t="n">
        <v>60</v>
      </c>
      <c r="N16" s="237"/>
      <c r="O16" s="94" t="n">
        <f aca="false">IF(N16=" ",M16*1,M16*N16)</f>
        <v>0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 t="s">
        <v>93</v>
      </c>
      <c r="B17" s="231" t="n">
        <v>36670</v>
      </c>
      <c r="C17" s="239" t="s">
        <v>110</v>
      </c>
      <c r="D17" s="233"/>
      <c r="E17" s="233"/>
      <c r="F17" s="233"/>
      <c r="G17" s="233"/>
      <c r="H17" s="233"/>
      <c r="I17" s="233"/>
      <c r="J17" s="233"/>
      <c r="K17" s="233"/>
      <c r="L17" s="235"/>
      <c r="M17" s="236" t="n">
        <v>381.9</v>
      </c>
      <c r="N17" s="237"/>
      <c r="O17" s="94" t="n">
        <f aca="false">IF(N17=" ",M17*1,M17*N17)</f>
        <v>0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 t="s">
        <v>94</v>
      </c>
      <c r="B18" s="231" t="n">
        <v>36670</v>
      </c>
      <c r="C18" s="239" t="s">
        <v>113</v>
      </c>
      <c r="D18" s="233"/>
      <c r="E18" s="240"/>
      <c r="F18" s="233"/>
      <c r="G18" s="233"/>
      <c r="H18" s="233"/>
      <c r="I18" s="233"/>
      <c r="J18" s="233"/>
      <c r="K18" s="233"/>
      <c r="L18" s="235"/>
      <c r="M18" s="236" t="n">
        <v>18.9</v>
      </c>
      <c r="N18" s="237"/>
      <c r="O18" s="94" t="n">
        <f aca="false">IF(N18=" ",M18*1,M18*N18)</f>
        <v>0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 t="s">
        <v>93</v>
      </c>
      <c r="B19" s="231" t="n">
        <v>36679</v>
      </c>
      <c r="C19" s="232" t="s">
        <v>114</v>
      </c>
      <c r="D19" s="233"/>
      <c r="E19" s="233"/>
      <c r="F19" s="233"/>
      <c r="G19" s="233"/>
      <c r="H19" s="233"/>
      <c r="I19" s="233"/>
      <c r="J19" s="233"/>
      <c r="K19" s="233"/>
      <c r="L19" s="235" t="s">
        <v>107</v>
      </c>
      <c r="M19" s="236" t="n">
        <v>35.2</v>
      </c>
      <c r="N19" s="237"/>
      <c r="O19" s="94" t="n">
        <f aca="false">IF(N19=" ",M19*1,M19*N19)</f>
        <v>0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 t="s">
        <v>93</v>
      </c>
      <c r="B20" s="231" t="n">
        <v>36703</v>
      </c>
      <c r="C20" s="232" t="s">
        <v>115</v>
      </c>
      <c r="D20" s="233"/>
      <c r="E20" s="233"/>
      <c r="F20" s="233"/>
      <c r="G20" s="233"/>
      <c r="H20" s="233"/>
      <c r="I20" s="233"/>
      <c r="J20" s="233"/>
      <c r="K20" s="233"/>
      <c r="L20" s="235" t="s">
        <v>109</v>
      </c>
      <c r="M20" s="236" t="n">
        <v>1437.32</v>
      </c>
      <c r="N20" s="237"/>
      <c r="O20" s="94" t="n">
        <f aca="false">IF(N20=" ",M20*1,M20*N20)</f>
        <v>0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 t="s">
        <v>93</v>
      </c>
      <c r="B21" s="231" t="n">
        <v>36703</v>
      </c>
      <c r="C21" s="232" t="s">
        <v>116</v>
      </c>
      <c r="D21" s="233"/>
      <c r="E21" s="233"/>
      <c r="F21" s="233"/>
      <c r="G21" s="233"/>
      <c r="H21" s="233"/>
      <c r="I21" s="233"/>
      <c r="J21" s="233"/>
      <c r="K21" s="233"/>
      <c r="L21" s="235" t="s">
        <v>111</v>
      </c>
      <c r="M21" s="236" t="n">
        <v>9</v>
      </c>
      <c r="N21" s="237"/>
      <c r="O21" s="94" t="n">
        <f aca="false">IF(N21=" ",M21*1,M21*N21)</f>
        <v>0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 t="s">
        <v>93</v>
      </c>
      <c r="B22" s="231" t="n">
        <v>36704</v>
      </c>
      <c r="C22" s="232" t="s">
        <v>117</v>
      </c>
      <c r="D22" s="233"/>
      <c r="E22" s="233"/>
      <c r="F22" s="233"/>
      <c r="G22" s="233"/>
      <c r="H22" s="233"/>
      <c r="I22" s="233"/>
      <c r="J22" s="233"/>
      <c r="K22" s="233"/>
      <c r="L22" s="235" t="s">
        <v>111</v>
      </c>
      <c r="M22" s="236" t="n">
        <v>180</v>
      </c>
      <c r="N22" s="237" t="n">
        <v>0.325</v>
      </c>
      <c r="O22" s="94" t="n">
        <f aca="false">IF(N22=" ",M22*1,M22*N22)</f>
        <v>58.5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 t="s">
        <v>93</v>
      </c>
      <c r="B23" s="231" t="n">
        <v>36704</v>
      </c>
      <c r="C23" s="232" t="s">
        <v>118</v>
      </c>
      <c r="D23" s="233"/>
      <c r="E23" s="233"/>
      <c r="F23" s="233"/>
      <c r="G23" s="233"/>
      <c r="H23" s="233"/>
      <c r="I23" s="233"/>
      <c r="J23" s="233"/>
      <c r="K23" s="233"/>
      <c r="L23" s="235" t="s">
        <v>109</v>
      </c>
      <c r="M23" s="236" t="n">
        <v>1143.84</v>
      </c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 t="s">
        <v>93</v>
      </c>
      <c r="B24" s="231" t="n">
        <v>36704</v>
      </c>
      <c r="C24" s="232" t="s">
        <v>119</v>
      </c>
      <c r="D24" s="233"/>
      <c r="E24" s="233"/>
      <c r="F24" s="233"/>
      <c r="G24" s="233"/>
      <c r="H24" s="233"/>
      <c r="I24" s="233"/>
      <c r="J24" s="233"/>
      <c r="K24" s="233"/>
      <c r="L24" s="235"/>
      <c r="M24" s="236" t="n">
        <v>291.98</v>
      </c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2"/>
      <c r="D25" s="233"/>
      <c r="E25" s="233"/>
      <c r="F25" s="233"/>
      <c r="G25" s="233"/>
      <c r="H25" s="233"/>
      <c r="I25" s="233"/>
      <c r="J25" s="233"/>
      <c r="K25" s="233"/>
      <c r="L25" s="235"/>
      <c r="M25" s="236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2"/>
      <c r="D26" s="233"/>
      <c r="E26" s="233"/>
      <c r="F26" s="233"/>
      <c r="G26" s="233"/>
      <c r="H26" s="233"/>
      <c r="I26" s="233"/>
      <c r="J26" s="233"/>
      <c r="K26" s="233"/>
      <c r="L26" s="235"/>
      <c r="M26" s="236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2"/>
      <c r="D27" s="233"/>
      <c r="E27" s="233"/>
      <c r="F27" s="233"/>
      <c r="G27" s="233"/>
      <c r="H27" s="233"/>
      <c r="I27" s="233"/>
      <c r="J27" s="233"/>
      <c r="K27" s="233"/>
      <c r="L27" s="235"/>
      <c r="M27" s="236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2"/>
      <c r="D28" s="233"/>
      <c r="E28" s="233"/>
      <c r="F28" s="233"/>
      <c r="G28" s="233"/>
      <c r="H28" s="233"/>
      <c r="I28" s="233"/>
      <c r="J28" s="233"/>
      <c r="K28" s="233"/>
      <c r="L28" s="235"/>
      <c r="M28" s="236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5"/>
      <c r="M29" s="236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2"/>
      <c r="D30" s="233"/>
      <c r="E30" s="233"/>
      <c r="F30" s="233"/>
      <c r="G30" s="233"/>
      <c r="H30" s="233"/>
      <c r="I30" s="233"/>
      <c r="J30" s="233"/>
      <c r="K30" s="233"/>
      <c r="L30" s="235"/>
      <c r="M30" s="236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2"/>
      <c r="D31" s="233"/>
      <c r="E31" s="233"/>
      <c r="F31" s="233"/>
      <c r="G31" s="233"/>
      <c r="H31" s="233"/>
      <c r="I31" s="233"/>
      <c r="J31" s="233"/>
      <c r="K31" s="233"/>
      <c r="L31" s="235"/>
      <c r="M31" s="236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2"/>
      <c r="D32" s="233"/>
      <c r="E32" s="233"/>
      <c r="F32" s="233"/>
      <c r="G32" s="233"/>
      <c r="H32" s="233"/>
      <c r="I32" s="233"/>
      <c r="J32" s="233"/>
      <c r="K32" s="233"/>
      <c r="L32" s="235"/>
      <c r="M32" s="236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2"/>
      <c r="D33" s="233"/>
      <c r="E33" s="233"/>
      <c r="F33" s="233"/>
      <c r="G33" s="233"/>
      <c r="H33" s="233"/>
      <c r="I33" s="233"/>
      <c r="J33" s="233"/>
      <c r="K33" s="233"/>
      <c r="L33" s="235"/>
      <c r="M33" s="236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2"/>
      <c r="D34" s="233"/>
      <c r="E34" s="233"/>
      <c r="F34" s="233"/>
      <c r="G34" s="233"/>
      <c r="H34" s="233"/>
      <c r="I34" s="233"/>
      <c r="J34" s="233"/>
      <c r="K34" s="233"/>
      <c r="L34" s="235"/>
      <c r="M34" s="236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2"/>
      <c r="D35" s="233"/>
      <c r="E35" s="233"/>
      <c r="F35" s="233"/>
      <c r="G35" s="233"/>
      <c r="H35" s="233"/>
      <c r="I35" s="233"/>
      <c r="J35" s="233"/>
      <c r="K35" s="233"/>
      <c r="L35" s="235"/>
      <c r="M35" s="236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2"/>
      <c r="D36" s="233"/>
      <c r="E36" s="233"/>
      <c r="F36" s="233"/>
      <c r="G36" s="233"/>
      <c r="H36" s="233"/>
      <c r="I36" s="233"/>
      <c r="J36" s="233"/>
      <c r="K36" s="233"/>
      <c r="L36" s="235"/>
      <c r="M36" s="236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2"/>
      <c r="D37" s="233"/>
      <c r="E37" s="233"/>
      <c r="F37" s="233"/>
      <c r="G37" s="233"/>
      <c r="H37" s="233"/>
      <c r="I37" s="233"/>
      <c r="J37" s="233"/>
      <c r="K37" s="233"/>
      <c r="L37" s="235"/>
      <c r="M37" s="236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5"/>
      <c r="M38" s="236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2"/>
      <c r="D39" s="233"/>
      <c r="E39" s="233"/>
      <c r="F39" s="233"/>
      <c r="G39" s="233"/>
      <c r="H39" s="233"/>
      <c r="I39" s="233"/>
      <c r="J39" s="233"/>
      <c r="K39" s="233"/>
      <c r="L39" s="235"/>
      <c r="M39" s="236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5"/>
      <c r="M40" s="236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3"/>
      <c r="M41" s="81" t="s">
        <v>122</v>
      </c>
      <c r="N41" s="81"/>
      <c r="O41" s="248" t="n">
        <f aca="false">SUM(O12:O40)</f>
        <v>58.5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226" t="s">
        <v>124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256" t="s">
        <v>126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Totals are not equal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130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131</v>
      </c>
      <c r="D48" s="9"/>
      <c r="E48" s="10" t="s">
        <v>47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267" t="s">
        <v>134</v>
      </c>
      <c r="M48" s="265"/>
      <c r="N48" s="253"/>
      <c r="O48" s="81" t="s">
        <v>135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 t="s">
        <v>93</v>
      </c>
      <c r="B49" s="269" t="s">
        <v>136</v>
      </c>
      <c r="C49" s="268" t="s">
        <v>26</v>
      </c>
      <c r="D49" s="230" t="s">
        <v>52</v>
      </c>
      <c r="E49" s="230"/>
      <c r="F49" s="230"/>
      <c r="G49" s="230"/>
      <c r="H49" s="230"/>
      <c r="I49" s="230"/>
      <c r="J49" s="230"/>
      <c r="K49" s="230"/>
      <c r="L49" s="270"/>
      <c r="M49" s="196"/>
      <c r="N49" s="253"/>
      <c r="O49" s="271" t="n">
        <f aca="false">IF($L$49=" ",SUMIF($A$12:$A$40,A49,$O$12:$O$40),$K$41*$L$49)</f>
        <v>0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272"/>
      <c r="M50" s="276"/>
      <c r="N50" s="253"/>
      <c r="O50" s="277"/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 t="s">
        <v>94</v>
      </c>
      <c r="B51" s="269" t="s">
        <v>59</v>
      </c>
      <c r="C51" s="275" t="s">
        <v>26</v>
      </c>
      <c r="D51" s="230" t="s">
        <v>52</v>
      </c>
      <c r="E51" s="230"/>
      <c r="F51" s="230"/>
      <c r="G51" s="230"/>
      <c r="H51" s="230"/>
      <c r="I51" s="230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272"/>
      <c r="M52" s="196"/>
      <c r="N52" s="196"/>
      <c r="O52" s="277"/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272"/>
      <c r="M54" s="196"/>
      <c r="N54" s="196"/>
      <c r="O54" s="277"/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/>
      <c r="M55" s="81" t="s">
        <v>122</v>
      </c>
      <c r="N55" s="81"/>
      <c r="O55" s="248" t="n">
        <f aca="false">SUM(O49:O54)</f>
        <v>0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9">
    <mergeCell ref="A5:D5"/>
    <mergeCell ref="H5:J5"/>
    <mergeCell ref="K5:M5"/>
    <mergeCell ref="M41:N41"/>
    <mergeCell ref="E48:F48"/>
    <mergeCell ref="H48:I48"/>
    <mergeCell ref="D49:I49"/>
    <mergeCell ref="D51:I51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45" colorId="64" zoomScale="80" zoomScaleNormal="80" zoomScalePageLayoutView="100" workbookViewId="0">
      <selection pane="topLeft" activeCell="J27" activeCellId="0" sqref="J27 J27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95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137</v>
      </c>
      <c r="B2" s="288"/>
      <c r="C2" s="288"/>
      <c r="D2" s="298"/>
      <c r="E2" s="298"/>
      <c r="F2" s="298"/>
      <c r="G2" s="292"/>
      <c r="H2" s="37"/>
      <c r="I2" s="298"/>
      <c r="J2" s="298"/>
      <c r="K2" s="42"/>
      <c r="L2" s="200" t="s">
        <v>97</v>
      </c>
      <c r="M2" s="201" t="n">
        <f aca="false">IF((VALUE('Short Form'!I62)&lt;&gt;0),1+VALUE('Short Form'!H62)+VALUE('Short Form'!I62),"")</f>
        <v>3</v>
      </c>
      <c r="N2" s="202" t="n">
        <f aca="false">IF((M2=0),"",'Short Form'!N3)</f>
        <v>4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Scott</v>
      </c>
      <c r="B5" s="207"/>
      <c r="C5" s="207"/>
      <c r="D5" s="207"/>
      <c r="E5" s="299" t="str">
        <f aca="false">'Short Form'!E6</f>
        <v>Susan</v>
      </c>
      <c r="F5" s="54"/>
      <c r="G5" s="54"/>
      <c r="H5" s="209" t="str">
        <f aca="false">'Short Form'!H6</f>
        <v>S. Counsel</v>
      </c>
      <c r="I5" s="209"/>
      <c r="J5" s="209"/>
      <c r="K5" s="300"/>
      <c r="L5" s="301" t="str">
        <f aca="false">'Short Form'!K6</f>
        <v>P00505330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138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5" t="s">
        <v>139</v>
      </c>
      <c r="B7" s="302"/>
      <c r="C7" s="306"/>
      <c r="D7" s="304"/>
      <c r="E7" s="306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30</v>
      </c>
      <c r="C9" s="35" t="s">
        <v>31</v>
      </c>
      <c r="D9" s="82"/>
      <c r="E9" s="83" t="s">
        <v>32</v>
      </c>
      <c r="F9" s="307"/>
      <c r="G9" s="82"/>
      <c r="H9" s="35"/>
      <c r="I9" s="84" t="s">
        <v>33</v>
      </c>
      <c r="J9" s="84"/>
      <c r="K9" s="84"/>
      <c r="L9" s="81" t="s">
        <v>140</v>
      </c>
      <c r="M9" s="81" t="s">
        <v>35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7" t="s">
        <v>93</v>
      </c>
      <c r="B10" s="85" t="n">
        <v>36678</v>
      </c>
      <c r="C10" s="86" t="s">
        <v>141</v>
      </c>
      <c r="D10" s="87" t="s">
        <v>142</v>
      </c>
      <c r="E10" s="88"/>
      <c r="F10" s="88"/>
      <c r="G10" s="88"/>
      <c r="H10" s="89"/>
      <c r="I10" s="87" t="s">
        <v>143</v>
      </c>
      <c r="J10" s="88"/>
      <c r="K10" s="88"/>
      <c r="L10" s="236" t="n">
        <v>190.75</v>
      </c>
      <c r="M10" s="308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  <c r="IW10" s="309"/>
    </row>
    <row r="11" customFormat="false" ht="24" hidden="false" customHeight="true" outlineLevel="0" collapsed="false">
      <c r="A11" s="137"/>
      <c r="B11" s="85"/>
      <c r="C11" s="86"/>
      <c r="D11" s="87"/>
      <c r="E11" s="88"/>
      <c r="F11" s="88"/>
      <c r="G11" s="88"/>
      <c r="H11" s="89"/>
      <c r="I11" s="310" t="s">
        <v>144</v>
      </c>
      <c r="J11" s="88"/>
      <c r="K11" s="88"/>
      <c r="L11" s="236"/>
      <c r="M11" s="308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  <c r="IW11" s="309"/>
    </row>
    <row r="12" customFormat="false" ht="24" hidden="false" customHeight="true" outlineLevel="0" collapsed="false">
      <c r="A12" s="137"/>
      <c r="B12" s="85"/>
      <c r="C12" s="86"/>
      <c r="D12" s="87"/>
      <c r="E12" s="88"/>
      <c r="F12" s="88"/>
      <c r="G12" s="88"/>
      <c r="H12" s="89"/>
      <c r="I12" s="310" t="s">
        <v>145</v>
      </c>
      <c r="J12" s="88"/>
      <c r="K12" s="88"/>
      <c r="L12" s="236"/>
      <c r="M12" s="308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  <c r="IW12" s="309"/>
    </row>
    <row r="13" customFormat="false" ht="24" hidden="false" customHeight="true" outlineLevel="0" collapsed="false">
      <c r="A13" s="137" t="s">
        <v>93</v>
      </c>
      <c r="B13" s="85" t="n">
        <v>36703</v>
      </c>
      <c r="C13" s="86" t="s">
        <v>141</v>
      </c>
      <c r="D13" s="87" t="s">
        <v>42</v>
      </c>
      <c r="E13" s="88"/>
      <c r="F13" s="88"/>
      <c r="G13" s="88"/>
      <c r="H13" s="89"/>
      <c r="I13" s="310" t="s">
        <v>146</v>
      </c>
      <c r="J13" s="88"/>
      <c r="K13" s="88"/>
      <c r="L13" s="236" t="n">
        <v>155.97</v>
      </c>
      <c r="M13" s="308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</row>
    <row r="14" customFormat="false" ht="24" hidden="false" customHeight="true" outlineLevel="0" collapsed="false">
      <c r="A14" s="137"/>
      <c r="B14" s="85"/>
      <c r="C14" s="86"/>
      <c r="D14" s="87"/>
      <c r="E14" s="88"/>
      <c r="F14" s="88"/>
      <c r="G14" s="88"/>
      <c r="H14" s="89"/>
      <c r="I14" s="310" t="s">
        <v>147</v>
      </c>
      <c r="J14" s="88"/>
      <c r="K14" s="88"/>
      <c r="L14" s="236"/>
      <c r="M14" s="308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  <c r="IW14" s="309"/>
    </row>
    <row r="15" customFormat="false" ht="24" hidden="false" customHeight="true" outlineLevel="0" collapsed="false">
      <c r="A15" s="137"/>
      <c r="B15" s="85"/>
      <c r="C15" s="86"/>
      <c r="D15" s="87"/>
      <c r="E15" s="88"/>
      <c r="F15" s="88"/>
      <c r="G15" s="88"/>
      <c r="H15" s="89"/>
      <c r="I15" s="310" t="s">
        <v>148</v>
      </c>
      <c r="J15" s="88"/>
      <c r="K15" s="88"/>
      <c r="L15" s="236"/>
      <c r="M15" s="308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  <c r="IW15" s="309"/>
    </row>
    <row r="16" customFormat="false" ht="24" hidden="false" customHeight="true" outlineLevel="0" collapsed="false">
      <c r="A16" s="137"/>
      <c r="B16" s="85"/>
      <c r="C16" s="86"/>
      <c r="D16" s="87"/>
      <c r="E16" s="88"/>
      <c r="F16" s="88"/>
      <c r="G16" s="88"/>
      <c r="H16" s="89"/>
      <c r="I16" s="310" t="s">
        <v>149</v>
      </c>
      <c r="J16" s="88"/>
      <c r="K16" s="88"/>
      <c r="L16" s="236"/>
      <c r="M16" s="308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</row>
    <row r="17" customFormat="false" ht="24" hidden="false" customHeight="true" outlineLevel="0" collapsed="false">
      <c r="A17" s="137"/>
      <c r="B17" s="85"/>
      <c r="C17" s="86"/>
      <c r="D17" s="87"/>
      <c r="E17" s="88"/>
      <c r="F17" s="88"/>
      <c r="G17" s="88"/>
      <c r="H17" s="89"/>
      <c r="I17" s="310" t="s">
        <v>150</v>
      </c>
      <c r="J17" s="88"/>
      <c r="K17" s="88"/>
      <c r="L17" s="236"/>
      <c r="M17" s="308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  <c r="IW17" s="309"/>
    </row>
    <row r="18" customFormat="false" ht="24" hidden="false" customHeight="true" outlineLevel="0" collapsed="false">
      <c r="A18" s="137"/>
      <c r="B18" s="85"/>
      <c r="C18" s="86"/>
      <c r="D18" s="87"/>
      <c r="E18" s="88"/>
      <c r="F18" s="88"/>
      <c r="G18" s="88"/>
      <c r="H18" s="89"/>
      <c r="I18" s="310" t="s">
        <v>39</v>
      </c>
      <c r="J18" s="88"/>
      <c r="K18" s="88"/>
      <c r="L18" s="236"/>
      <c r="M18" s="308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  <c r="IW18" s="309"/>
    </row>
    <row r="19" customFormat="false" ht="24" hidden="false" customHeight="true" outlineLevel="0" collapsed="false">
      <c r="A19" s="137" t="s">
        <v>93</v>
      </c>
      <c r="B19" s="85" t="n">
        <v>36677</v>
      </c>
      <c r="C19" s="86" t="s">
        <v>141</v>
      </c>
      <c r="D19" s="87" t="s">
        <v>151</v>
      </c>
      <c r="E19" s="88"/>
      <c r="F19" s="88"/>
      <c r="G19" s="88"/>
      <c r="H19" s="89"/>
      <c r="I19" s="310" t="s">
        <v>144</v>
      </c>
      <c r="J19" s="88"/>
      <c r="K19" s="88"/>
      <c r="L19" s="236" t="n">
        <v>67.42</v>
      </c>
      <c r="M19" s="308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  <c r="IW19" s="309"/>
    </row>
    <row r="20" customFormat="false" ht="24" hidden="false" customHeight="true" outlineLevel="0" collapsed="false">
      <c r="A20" s="137"/>
      <c r="B20" s="85"/>
      <c r="C20" s="86"/>
      <c r="D20" s="87"/>
      <c r="E20" s="88"/>
      <c r="F20" s="88"/>
      <c r="G20" s="88"/>
      <c r="H20" s="89"/>
      <c r="I20" s="310" t="s">
        <v>145</v>
      </c>
      <c r="J20" s="88"/>
      <c r="K20" s="88"/>
      <c r="L20" s="236"/>
      <c r="M20" s="308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  <c r="IW20" s="309"/>
    </row>
    <row r="21" customFormat="false" ht="24" hidden="false" customHeight="true" outlineLevel="0" collapsed="false">
      <c r="A21" s="137" t="s">
        <v>93</v>
      </c>
      <c r="B21" s="85" t="n">
        <v>36675</v>
      </c>
      <c r="C21" s="86" t="s">
        <v>141</v>
      </c>
      <c r="D21" s="87" t="s">
        <v>151</v>
      </c>
      <c r="E21" s="88"/>
      <c r="F21" s="88"/>
      <c r="G21" s="88"/>
      <c r="H21" s="89"/>
      <c r="I21" s="310" t="s">
        <v>144</v>
      </c>
      <c r="J21" s="88"/>
      <c r="K21" s="88"/>
      <c r="L21" s="236" t="n">
        <v>50.94</v>
      </c>
      <c r="M21" s="308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</row>
    <row r="22" customFormat="false" ht="24" hidden="false" customHeight="true" outlineLevel="0" collapsed="false">
      <c r="A22" s="137"/>
      <c r="B22" s="85"/>
      <c r="C22" s="86"/>
      <c r="D22" s="87"/>
      <c r="E22" s="88"/>
      <c r="F22" s="88"/>
      <c r="G22" s="88"/>
      <c r="H22" s="89"/>
      <c r="I22" s="310" t="s">
        <v>145</v>
      </c>
      <c r="J22" s="88"/>
      <c r="K22" s="88"/>
      <c r="L22" s="236"/>
      <c r="M22" s="308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  <c r="IW22" s="309"/>
    </row>
    <row r="23" customFormat="false" ht="24" hidden="false" customHeight="true" outlineLevel="0" collapsed="false">
      <c r="A23" s="137" t="s">
        <v>93</v>
      </c>
      <c r="B23" s="85" t="n">
        <v>36670</v>
      </c>
      <c r="C23" s="86" t="s">
        <v>141</v>
      </c>
      <c r="D23" s="87" t="s">
        <v>151</v>
      </c>
      <c r="E23" s="88"/>
      <c r="F23" s="88"/>
      <c r="G23" s="88"/>
      <c r="H23" s="89"/>
      <c r="I23" s="310" t="s">
        <v>144</v>
      </c>
      <c r="J23" s="88"/>
      <c r="K23" s="88"/>
      <c r="L23" s="236" t="n">
        <v>59</v>
      </c>
      <c r="M23" s="308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</row>
    <row r="24" customFormat="false" ht="24" hidden="false" customHeight="true" outlineLevel="0" collapsed="false">
      <c r="A24" s="137"/>
      <c r="B24" s="85"/>
      <c r="C24" s="86"/>
      <c r="D24" s="87"/>
      <c r="E24" s="88"/>
      <c r="F24" s="88"/>
      <c r="G24" s="88"/>
      <c r="H24" s="89"/>
      <c r="I24" s="310" t="s">
        <v>145</v>
      </c>
      <c r="J24" s="88"/>
      <c r="K24" s="88"/>
      <c r="L24" s="236"/>
      <c r="M24" s="308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  <c r="IW24" s="309"/>
    </row>
    <row r="25" customFormat="false" ht="24" hidden="false" customHeight="true" outlineLevel="0" collapsed="false">
      <c r="A25" s="137" t="s">
        <v>93</v>
      </c>
      <c r="B25" s="85" t="n">
        <v>36669</v>
      </c>
      <c r="C25" s="86" t="s">
        <v>141</v>
      </c>
      <c r="D25" s="87" t="s">
        <v>151</v>
      </c>
      <c r="E25" s="88"/>
      <c r="F25" s="88"/>
      <c r="G25" s="88"/>
      <c r="H25" s="89"/>
      <c r="I25" s="87" t="s">
        <v>143</v>
      </c>
      <c r="J25" s="88"/>
      <c r="K25" s="88"/>
      <c r="L25" s="236" t="n">
        <v>95.6</v>
      </c>
      <c r="M25" s="308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  <c r="IW25" s="309"/>
    </row>
    <row r="26" customFormat="false" ht="24" hidden="false" customHeight="true" outlineLevel="0" collapsed="false">
      <c r="A26" s="137"/>
      <c r="B26" s="85"/>
      <c r="C26" s="86"/>
      <c r="D26" s="87"/>
      <c r="E26" s="88"/>
      <c r="F26" s="88"/>
      <c r="G26" s="88"/>
      <c r="H26" s="89"/>
      <c r="I26" s="310" t="s">
        <v>144</v>
      </c>
      <c r="J26" s="88"/>
      <c r="K26" s="88"/>
      <c r="L26" s="236"/>
      <c r="M26" s="308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</row>
    <row r="27" customFormat="false" ht="24" hidden="false" customHeight="true" outlineLevel="0" collapsed="false">
      <c r="A27" s="137"/>
      <c r="B27" s="85"/>
      <c r="C27" s="86"/>
      <c r="D27" s="87"/>
      <c r="E27" s="88"/>
      <c r="F27" s="88"/>
      <c r="G27" s="88"/>
      <c r="H27" s="89"/>
      <c r="I27" s="310" t="s">
        <v>145</v>
      </c>
      <c r="J27" s="88"/>
      <c r="K27" s="88"/>
      <c r="L27" s="236"/>
      <c r="M27" s="308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  <c r="IW27" s="309"/>
    </row>
    <row r="28" customFormat="false" ht="24" hidden="false" customHeight="true" outlineLevel="0" collapsed="false">
      <c r="A28" s="137" t="s">
        <v>93</v>
      </c>
      <c r="B28" s="85" t="n">
        <v>36726</v>
      </c>
      <c r="C28" s="86" t="s">
        <v>141</v>
      </c>
      <c r="D28" s="87" t="s">
        <v>152</v>
      </c>
      <c r="E28" s="88"/>
      <c r="F28" s="88"/>
      <c r="G28" s="88"/>
      <c r="H28" s="89"/>
      <c r="I28" s="310" t="s">
        <v>153</v>
      </c>
      <c r="J28" s="88"/>
      <c r="K28" s="88"/>
      <c r="L28" s="236" t="n">
        <v>40.39</v>
      </c>
      <c r="M28" s="308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  <c r="IW28" s="309"/>
    </row>
    <row r="29" customFormat="false" ht="24" hidden="false" customHeight="true" outlineLevel="0" collapsed="false">
      <c r="A29" s="137"/>
      <c r="B29" s="85"/>
      <c r="C29" s="86"/>
      <c r="D29" s="87" t="s">
        <v>154</v>
      </c>
      <c r="E29" s="88"/>
      <c r="F29" s="88"/>
      <c r="G29" s="88"/>
      <c r="H29" s="89"/>
      <c r="I29" s="310" t="s">
        <v>144</v>
      </c>
      <c r="J29" s="88"/>
      <c r="K29" s="88"/>
      <c r="L29" s="236"/>
      <c r="M29" s="308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  <c r="IW29" s="309"/>
    </row>
    <row r="30" customFormat="false" ht="24" hidden="false" customHeight="true" outlineLevel="0" collapsed="false">
      <c r="A30" s="137"/>
      <c r="B30" s="85"/>
      <c r="C30" s="86"/>
      <c r="D30" s="87"/>
      <c r="E30" s="88"/>
      <c r="F30" s="88"/>
      <c r="G30" s="88"/>
      <c r="H30" s="89"/>
      <c r="I30" s="310" t="s">
        <v>39</v>
      </c>
      <c r="J30" s="88"/>
      <c r="K30" s="88"/>
      <c r="L30" s="236"/>
      <c r="M30" s="308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  <c r="IW30" s="309"/>
    </row>
    <row r="31" customFormat="false" ht="24" hidden="false" customHeight="true" outlineLevel="0" collapsed="false">
      <c r="A31" s="137"/>
      <c r="B31" s="85"/>
      <c r="C31" s="86"/>
      <c r="D31" s="87"/>
      <c r="E31" s="88"/>
      <c r="F31" s="88"/>
      <c r="G31" s="88"/>
      <c r="H31" s="89"/>
      <c r="I31" s="310"/>
      <c r="J31" s="88"/>
      <c r="K31" s="88"/>
      <c r="L31" s="236"/>
      <c r="M31" s="308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  <c r="IW31" s="309"/>
    </row>
    <row r="32" customFormat="false" ht="24" hidden="false" customHeight="true" outlineLevel="0" collapsed="false">
      <c r="A32" s="137"/>
      <c r="B32" s="85"/>
      <c r="C32" s="86"/>
      <c r="D32" s="87"/>
      <c r="E32" s="88"/>
      <c r="F32" s="88"/>
      <c r="G32" s="88"/>
      <c r="H32" s="89"/>
      <c r="I32" s="310"/>
      <c r="J32" s="88"/>
      <c r="K32" s="88"/>
      <c r="L32" s="236"/>
      <c r="M32" s="308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</row>
    <row r="33" customFormat="false" ht="24" hidden="false" customHeight="true" outlineLevel="0" collapsed="false">
      <c r="A33" s="137"/>
      <c r="B33" s="85"/>
      <c r="C33" s="86"/>
      <c r="D33" s="87"/>
      <c r="E33" s="88"/>
      <c r="F33" s="88"/>
      <c r="G33" s="88"/>
      <c r="H33" s="89"/>
      <c r="I33" s="310"/>
      <c r="J33" s="88"/>
      <c r="K33" s="88"/>
      <c r="L33" s="236"/>
      <c r="M33" s="308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</row>
    <row r="34" customFormat="false" ht="24" hidden="false" customHeight="true" outlineLevel="0" collapsed="false">
      <c r="A34" s="137"/>
      <c r="B34" s="85"/>
      <c r="C34" s="86"/>
      <c r="D34" s="87"/>
      <c r="E34" s="88"/>
      <c r="F34" s="88"/>
      <c r="G34" s="88"/>
      <c r="H34" s="89"/>
      <c r="I34" s="310"/>
      <c r="J34" s="88"/>
      <c r="K34" s="88"/>
      <c r="L34" s="236"/>
      <c r="M34" s="308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</row>
    <row r="35" customFormat="false" ht="24" hidden="false" customHeight="true" outlineLevel="0" collapsed="false">
      <c r="A35" s="137"/>
      <c r="B35" s="85"/>
      <c r="C35" s="86"/>
      <c r="D35" s="87"/>
      <c r="E35" s="88"/>
      <c r="F35" s="88"/>
      <c r="G35" s="88"/>
      <c r="H35" s="89"/>
      <c r="I35" s="310"/>
      <c r="J35" s="88"/>
      <c r="K35" s="88"/>
      <c r="L35" s="236"/>
      <c r="M35" s="308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  <c r="IW35" s="309"/>
    </row>
    <row r="36" customFormat="false" ht="24" hidden="false" customHeight="true" outlineLevel="0" collapsed="false">
      <c r="A36" s="137"/>
      <c r="B36" s="85"/>
      <c r="C36" s="86"/>
      <c r="D36" s="87"/>
      <c r="E36" s="88"/>
      <c r="F36" s="88"/>
      <c r="G36" s="88"/>
      <c r="H36" s="89"/>
      <c r="I36" s="310"/>
      <c r="J36" s="88"/>
      <c r="K36" s="88"/>
      <c r="L36" s="236"/>
      <c r="M36" s="308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  <c r="IW36" s="309"/>
    </row>
    <row r="37" customFormat="false" ht="24" hidden="false" customHeight="true" outlineLevel="0" collapsed="false">
      <c r="A37" s="137"/>
      <c r="B37" s="85"/>
      <c r="C37" s="86"/>
      <c r="D37" s="87"/>
      <c r="E37" s="88"/>
      <c r="F37" s="88"/>
      <c r="G37" s="88"/>
      <c r="H37" s="89"/>
      <c r="I37" s="310"/>
      <c r="J37" s="88"/>
      <c r="K37" s="88"/>
      <c r="L37" s="236"/>
      <c r="M37" s="308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09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09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09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09"/>
      <c r="GL37" s="309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09"/>
      <c r="HB37" s="309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09"/>
      <c r="HP37" s="309"/>
      <c r="HQ37" s="309"/>
      <c r="HR37" s="309"/>
      <c r="HS37" s="309"/>
      <c r="HT37" s="309"/>
      <c r="HU37" s="309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09"/>
      <c r="IM37" s="309"/>
      <c r="IN37" s="309"/>
      <c r="IO37" s="309"/>
      <c r="IP37" s="309"/>
      <c r="IQ37" s="309"/>
      <c r="IR37" s="309"/>
      <c r="IS37" s="309"/>
      <c r="IT37" s="309"/>
      <c r="IU37" s="309"/>
      <c r="IV37" s="309"/>
      <c r="IW37" s="309"/>
    </row>
    <row r="38" customFormat="false" ht="24" hidden="false" customHeight="true" outlineLevel="0" collapsed="false">
      <c r="A38" s="137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8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</row>
    <row r="39" customFormat="false" ht="24" hidden="false" customHeight="true" outlineLevel="0" collapsed="false">
      <c r="A39" s="137"/>
      <c r="B39" s="85"/>
      <c r="C39" s="86"/>
      <c r="D39" s="87"/>
      <c r="E39" s="88"/>
      <c r="F39" s="88"/>
      <c r="G39" s="88"/>
      <c r="H39" s="89"/>
      <c r="I39" s="87"/>
      <c r="J39" s="88"/>
      <c r="K39" s="311"/>
      <c r="L39" s="236"/>
      <c r="M39" s="308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  <c r="FM39" s="309"/>
      <c r="FN39" s="309"/>
      <c r="FO39" s="309"/>
      <c r="FP39" s="309"/>
      <c r="FQ39" s="309"/>
      <c r="FR39" s="309"/>
      <c r="FS39" s="309"/>
      <c r="FT39" s="309"/>
      <c r="FU39" s="309"/>
      <c r="FV39" s="309"/>
      <c r="FW39" s="309"/>
      <c r="FX39" s="309"/>
      <c r="FY39" s="309"/>
      <c r="FZ39" s="309"/>
      <c r="GA39" s="309"/>
      <c r="GB39" s="309"/>
      <c r="GC39" s="309"/>
      <c r="GD39" s="309"/>
      <c r="GE39" s="309"/>
      <c r="GF39" s="309"/>
      <c r="GG39" s="309"/>
      <c r="GH39" s="309"/>
      <c r="GI39" s="309"/>
      <c r="GJ39" s="309"/>
      <c r="GK39" s="309"/>
      <c r="GL39" s="309"/>
      <c r="GM39" s="309"/>
      <c r="GN39" s="309"/>
      <c r="GO39" s="309"/>
      <c r="GP39" s="309"/>
      <c r="GQ39" s="309"/>
      <c r="GR39" s="309"/>
      <c r="GS39" s="309"/>
      <c r="GT39" s="309"/>
      <c r="GU39" s="309"/>
      <c r="GV39" s="309"/>
      <c r="GW39" s="309"/>
      <c r="GX39" s="309"/>
      <c r="GY39" s="309"/>
      <c r="GZ39" s="309"/>
      <c r="HA39" s="309"/>
      <c r="HB39" s="309"/>
      <c r="HC39" s="309"/>
      <c r="HD39" s="309"/>
      <c r="HE39" s="309"/>
      <c r="HF39" s="309"/>
      <c r="HG39" s="309"/>
      <c r="HH39" s="309"/>
      <c r="HI39" s="309"/>
      <c r="HJ39" s="309"/>
      <c r="HK39" s="309"/>
      <c r="HL39" s="309"/>
      <c r="HM39" s="309"/>
      <c r="HN39" s="309"/>
      <c r="HO39" s="309"/>
      <c r="HP39" s="309"/>
      <c r="HQ39" s="309"/>
      <c r="HR39" s="309"/>
      <c r="HS39" s="309"/>
      <c r="HT39" s="309"/>
      <c r="HU39" s="309"/>
      <c r="HV39" s="309"/>
      <c r="HW39" s="309"/>
      <c r="HX39" s="309"/>
      <c r="HY39" s="309"/>
      <c r="HZ39" s="309"/>
      <c r="IA39" s="309"/>
      <c r="IB39" s="309"/>
      <c r="IC39" s="309"/>
      <c r="ID39" s="309"/>
      <c r="IE39" s="309"/>
      <c r="IF39" s="309"/>
      <c r="IG39" s="309"/>
      <c r="IH39" s="309"/>
      <c r="II39" s="309"/>
      <c r="IJ39" s="309"/>
      <c r="IK39" s="309"/>
      <c r="IL39" s="309"/>
      <c r="IM39" s="309"/>
      <c r="IN39" s="309"/>
      <c r="IO39" s="309"/>
      <c r="IP39" s="309"/>
      <c r="IQ39" s="309"/>
      <c r="IR39" s="309"/>
      <c r="IS39" s="309"/>
      <c r="IT39" s="309"/>
      <c r="IU39" s="309"/>
      <c r="IV39" s="309"/>
      <c r="IW39" s="309"/>
    </row>
    <row r="40" customFormat="false" ht="24" hidden="false" customHeight="true" outlineLevel="0" collapsed="false">
      <c r="A40" s="137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8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  <c r="EJ40" s="309"/>
      <c r="EK40" s="309"/>
      <c r="EL40" s="309"/>
      <c r="EM40" s="309"/>
      <c r="EN40" s="309"/>
      <c r="EO40" s="309"/>
      <c r="EP40" s="309"/>
      <c r="EQ40" s="309"/>
      <c r="ER40" s="309"/>
      <c r="ES40" s="309"/>
      <c r="ET40" s="309"/>
      <c r="EU40" s="309"/>
      <c r="EV40" s="309"/>
      <c r="EW40" s="309"/>
      <c r="EX40" s="309"/>
      <c r="EY40" s="309"/>
      <c r="EZ40" s="309"/>
      <c r="FA40" s="309"/>
      <c r="FB40" s="309"/>
      <c r="FC40" s="309"/>
      <c r="FD40" s="309"/>
      <c r="FE40" s="309"/>
      <c r="FF40" s="309"/>
      <c r="FG40" s="309"/>
      <c r="FH40" s="309"/>
      <c r="FI40" s="309"/>
      <c r="FJ40" s="309"/>
      <c r="FK40" s="309"/>
      <c r="FL40" s="309"/>
      <c r="FM40" s="309"/>
      <c r="FN40" s="309"/>
      <c r="FO40" s="309"/>
      <c r="FP40" s="309"/>
      <c r="FQ40" s="309"/>
      <c r="FR40" s="309"/>
      <c r="FS40" s="309"/>
      <c r="FT40" s="309"/>
      <c r="FU40" s="309"/>
      <c r="FV40" s="309"/>
      <c r="FW40" s="309"/>
      <c r="FX40" s="309"/>
      <c r="FY40" s="309"/>
      <c r="FZ40" s="309"/>
      <c r="GA40" s="309"/>
      <c r="GB40" s="309"/>
      <c r="GC40" s="309"/>
      <c r="GD40" s="309"/>
      <c r="GE40" s="309"/>
      <c r="GF40" s="309"/>
      <c r="GG40" s="309"/>
      <c r="GH40" s="309"/>
      <c r="GI40" s="309"/>
      <c r="GJ40" s="309"/>
      <c r="GK40" s="309"/>
      <c r="GL40" s="309"/>
      <c r="GM40" s="309"/>
      <c r="GN40" s="309"/>
      <c r="GO40" s="309"/>
      <c r="GP40" s="309"/>
      <c r="GQ40" s="309"/>
      <c r="GR40" s="309"/>
      <c r="GS40" s="309"/>
      <c r="GT40" s="309"/>
      <c r="GU40" s="309"/>
      <c r="GV40" s="309"/>
      <c r="GW40" s="309"/>
      <c r="GX40" s="309"/>
      <c r="GY40" s="309"/>
      <c r="GZ40" s="309"/>
      <c r="HA40" s="309"/>
      <c r="HB40" s="309"/>
      <c r="HC40" s="309"/>
      <c r="HD40" s="309"/>
      <c r="HE40" s="309"/>
      <c r="HF40" s="309"/>
      <c r="HG40" s="309"/>
      <c r="HH40" s="309"/>
      <c r="HI40" s="309"/>
      <c r="HJ40" s="309"/>
      <c r="HK40" s="309"/>
      <c r="HL40" s="309"/>
      <c r="HM40" s="309"/>
      <c r="HN40" s="309"/>
      <c r="HO40" s="309"/>
      <c r="HP40" s="309"/>
      <c r="HQ40" s="309"/>
      <c r="HR40" s="309"/>
      <c r="HS40" s="309"/>
      <c r="HT40" s="309"/>
      <c r="HU40" s="309"/>
      <c r="HV40" s="309"/>
      <c r="HW40" s="309"/>
      <c r="HX40" s="309"/>
      <c r="HY40" s="309"/>
      <c r="HZ40" s="309"/>
      <c r="IA40" s="309"/>
      <c r="IB40" s="309"/>
      <c r="IC40" s="309"/>
      <c r="ID40" s="309"/>
      <c r="IE40" s="309"/>
      <c r="IF40" s="309"/>
      <c r="IG40" s="309"/>
      <c r="IH40" s="309"/>
      <c r="II40" s="309"/>
      <c r="IJ40" s="309"/>
      <c r="IK40" s="309"/>
      <c r="IL40" s="309"/>
      <c r="IM40" s="309"/>
      <c r="IN40" s="309"/>
      <c r="IO40" s="309"/>
      <c r="IP40" s="309"/>
      <c r="IQ40" s="309"/>
      <c r="IR40" s="309"/>
      <c r="IS40" s="309"/>
      <c r="IT40" s="309"/>
      <c r="IU40" s="309"/>
      <c r="IV40" s="309"/>
      <c r="IW40" s="309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122</v>
      </c>
      <c r="M41" s="81"/>
      <c r="N41" s="312" t="n">
        <f aca="false">SUM(N10:N40)</f>
        <v>0</v>
      </c>
      <c r="O41" s="78"/>
      <c r="P41" s="78"/>
      <c r="Q41" s="78"/>
      <c r="R41" s="78"/>
      <c r="S41" s="78"/>
      <c r="T41" s="78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  <c r="EJ41" s="309"/>
      <c r="EK41" s="309"/>
      <c r="EL41" s="309"/>
      <c r="EM41" s="309"/>
      <c r="EN41" s="309"/>
      <c r="EO41" s="309"/>
      <c r="EP41" s="309"/>
      <c r="EQ41" s="309"/>
      <c r="ER41" s="309"/>
      <c r="ES41" s="309"/>
      <c r="ET41" s="309"/>
      <c r="EU41" s="309"/>
      <c r="EV41" s="309"/>
      <c r="EW41" s="309"/>
      <c r="EX41" s="309"/>
      <c r="EY41" s="309"/>
      <c r="EZ41" s="309"/>
      <c r="FA41" s="309"/>
      <c r="FB41" s="309"/>
      <c r="FC41" s="309"/>
      <c r="FD41" s="309"/>
      <c r="FE41" s="309"/>
      <c r="FF41" s="309"/>
      <c r="FG41" s="309"/>
      <c r="FH41" s="309"/>
      <c r="FI41" s="309"/>
      <c r="FJ41" s="309"/>
      <c r="FK41" s="309"/>
      <c r="FL41" s="309"/>
      <c r="FM41" s="309"/>
      <c r="FN41" s="309"/>
      <c r="FO41" s="309"/>
      <c r="FP41" s="309"/>
      <c r="FQ41" s="309"/>
      <c r="FR41" s="309"/>
      <c r="FS41" s="309"/>
      <c r="FT41" s="309"/>
      <c r="FU41" s="309"/>
      <c r="FV41" s="309"/>
      <c r="FW41" s="309"/>
      <c r="FX41" s="309"/>
      <c r="FY41" s="309"/>
      <c r="FZ41" s="309"/>
      <c r="GA41" s="309"/>
      <c r="GB41" s="309"/>
      <c r="GC41" s="309"/>
      <c r="GD41" s="309"/>
      <c r="GE41" s="309"/>
      <c r="GF41" s="309"/>
      <c r="GG41" s="309"/>
      <c r="GH41" s="309"/>
      <c r="GI41" s="309"/>
      <c r="GJ41" s="309"/>
      <c r="GK41" s="309"/>
      <c r="GL41" s="309"/>
      <c r="GM41" s="309"/>
      <c r="GN41" s="309"/>
      <c r="GO41" s="309"/>
      <c r="GP41" s="309"/>
      <c r="GQ41" s="309"/>
      <c r="GR41" s="309"/>
      <c r="GS41" s="309"/>
      <c r="GT41" s="309"/>
      <c r="GU41" s="309"/>
      <c r="GV41" s="309"/>
      <c r="GW41" s="309"/>
      <c r="GX41" s="309"/>
      <c r="GY41" s="309"/>
      <c r="GZ41" s="309"/>
      <c r="HA41" s="309"/>
      <c r="HB41" s="309"/>
      <c r="HC41" s="309"/>
      <c r="HD41" s="309"/>
      <c r="HE41" s="309"/>
      <c r="HF41" s="309"/>
      <c r="HG41" s="309"/>
      <c r="HH41" s="309"/>
      <c r="HI41" s="309"/>
      <c r="HJ41" s="309"/>
      <c r="HK41" s="309"/>
      <c r="HL41" s="309"/>
      <c r="HM41" s="309"/>
      <c r="HN41" s="309"/>
      <c r="HO41" s="309"/>
      <c r="HP41" s="309"/>
      <c r="HQ41" s="309"/>
      <c r="HR41" s="309"/>
      <c r="HS41" s="309"/>
      <c r="HT41" s="309"/>
      <c r="HU41" s="309"/>
      <c r="HV41" s="309"/>
      <c r="HW41" s="309"/>
      <c r="HX41" s="309"/>
      <c r="HY41" s="309"/>
      <c r="HZ41" s="309"/>
      <c r="IA41" s="309"/>
      <c r="IB41" s="309"/>
      <c r="IC41" s="309"/>
      <c r="ID41" s="309"/>
      <c r="IE41" s="309"/>
      <c r="IF41" s="309"/>
      <c r="IG41" s="309"/>
      <c r="IH41" s="309"/>
      <c r="II41" s="309"/>
      <c r="IJ41" s="309"/>
      <c r="IK41" s="309"/>
      <c r="IL41" s="309"/>
      <c r="IM41" s="309"/>
      <c r="IN41" s="309"/>
      <c r="IO41" s="309"/>
      <c r="IP41" s="309"/>
      <c r="IQ41" s="309"/>
      <c r="IR41" s="309"/>
      <c r="IS41" s="309"/>
      <c r="IT41" s="309"/>
      <c r="IU41" s="309"/>
      <c r="IV41" s="309"/>
      <c r="IW41" s="309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226" t="s">
        <v>124</v>
      </c>
      <c r="L42" s="243"/>
      <c r="M42" s="313"/>
      <c r="N42" s="314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256" t="s">
        <v>126</v>
      </c>
      <c r="L43" s="243"/>
      <c r="M43" s="313"/>
      <c r="N43" s="314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0"/>
      <c r="L44" s="243"/>
      <c r="M44" s="313"/>
      <c r="N44" s="314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0"/>
      <c r="L45" s="0"/>
      <c r="M45" s="78"/>
      <c r="N45" s="78"/>
      <c r="O45" s="27"/>
      <c r="P45" s="315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6" t="s">
        <v>155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156</v>
      </c>
      <c r="D48" s="9"/>
      <c r="E48" s="10" t="s">
        <v>157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267" t="s">
        <v>134</v>
      </c>
      <c r="M48" s="60"/>
      <c r="N48" s="317" t="s">
        <v>135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 t="s">
        <v>93</v>
      </c>
      <c r="B49" s="269" t="s">
        <v>51</v>
      </c>
      <c r="C49" s="268" t="s">
        <v>26</v>
      </c>
      <c r="D49" s="230" t="s">
        <v>52</v>
      </c>
      <c r="E49" s="230"/>
      <c r="F49" s="230"/>
      <c r="G49" s="230"/>
      <c r="H49" s="230"/>
      <c r="I49" s="230"/>
      <c r="J49" s="230"/>
      <c r="K49" s="230"/>
      <c r="L49" s="270"/>
      <c r="M49" s="73"/>
      <c r="N49" s="271" t="n">
        <f aca="false">IF($L$49=" ",SUMIF($A$10:$A$40,A49,$N$10:$N$40),$K$41*$L$49)</f>
        <v>0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272"/>
      <c r="M50" s="78"/>
      <c r="N50" s="277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69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272"/>
      <c r="M52" s="78"/>
      <c r="N52" s="277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272"/>
      <c r="M54" s="78"/>
      <c r="N54" s="277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/>
      <c r="M55" s="319" t="s">
        <v>122</v>
      </c>
      <c r="N55" s="320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8">
    <mergeCell ref="A5:D5"/>
    <mergeCell ref="H5:J5"/>
    <mergeCell ref="L5:M5"/>
    <mergeCell ref="I9:K9"/>
    <mergeCell ref="L41:M41"/>
    <mergeCell ref="E48:F48"/>
    <mergeCell ref="H48:I48"/>
    <mergeCell ref="D49:I49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true" showOutlineSymbols="true" defaultGridColor="true" view="normal" topLeftCell="A43" colorId="64" zoomScale="80" zoomScaleNormal="80" zoomScalePageLayoutView="100" workbookViewId="0">
      <selection pane="topLeft" activeCell="B49" activeCellId="0" sqref="B49 B49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8.41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95</v>
      </c>
      <c r="B1" s="322"/>
      <c r="C1" s="322"/>
      <c r="D1" s="322"/>
      <c r="E1" s="322"/>
      <c r="F1" s="323"/>
      <c r="G1" s="195"/>
      <c r="H1" s="32"/>
      <c r="I1" s="302"/>
      <c r="J1" s="32"/>
      <c r="K1" s="324"/>
      <c r="L1" s="324"/>
      <c r="M1" s="325"/>
      <c r="N1" s="324"/>
      <c r="O1" s="324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158</v>
      </c>
      <c r="B2" s="322"/>
      <c r="C2" s="322"/>
      <c r="D2" s="322"/>
      <c r="E2" s="322"/>
      <c r="F2" s="326"/>
      <c r="G2" s="327"/>
      <c r="H2" s="37"/>
      <c r="I2" s="32"/>
      <c r="J2" s="32"/>
      <c r="K2" s="324"/>
      <c r="L2" s="328"/>
      <c r="M2" s="200" t="s">
        <v>97</v>
      </c>
      <c r="N2" s="201" t="n">
        <f aca="false">IF((VALUE('Short Form'!J62)&lt;&gt;0),1+VALUE('Short Form'!I62)+VALUE('Short Form'!J62)+VALUE('Short Form'!H62),"")</f>
        <v>4</v>
      </c>
      <c r="O2" s="202" t="n">
        <f aca="false">IF((N2=0),"",'Short Form'!$N3)</f>
        <v>4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Scott</v>
      </c>
      <c r="B5" s="207"/>
      <c r="C5" s="207"/>
      <c r="D5" s="207"/>
      <c r="E5" s="208" t="str">
        <f aca="false">'Short Form'!E6</f>
        <v>Susan</v>
      </c>
      <c r="F5" s="69"/>
      <c r="G5" s="54"/>
      <c r="H5" s="209" t="str">
        <f aca="false">'Short Form'!H6</f>
        <v>S. Counsel</v>
      </c>
      <c r="I5" s="209"/>
      <c r="J5" s="209"/>
      <c r="K5" s="210" t="str">
        <f aca="false">'Short Form'!K6</f>
        <v>P00505330</v>
      </c>
      <c r="L5" s="210"/>
      <c r="M5" s="210"/>
      <c r="N5" s="211"/>
      <c r="O5" s="212"/>
      <c r="P5" s="329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6" t="s">
        <v>159</v>
      </c>
      <c r="B7" s="330"/>
      <c r="C7" s="330"/>
      <c r="D7" s="304"/>
      <c r="E7" s="331"/>
      <c r="F7" s="331"/>
      <c r="G7" s="332"/>
      <c r="H7" s="333"/>
      <c r="I7" s="333"/>
      <c r="J7" s="333"/>
      <c r="K7" s="334"/>
      <c r="L7" s="334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100</v>
      </c>
      <c r="B8" s="222"/>
      <c r="C8" s="227"/>
      <c r="D8" s="222"/>
      <c r="E8" s="227"/>
      <c r="F8" s="227"/>
      <c r="G8" s="228"/>
      <c r="H8" s="229"/>
      <c r="I8" s="334"/>
      <c r="J8" s="334"/>
      <c r="K8" s="334"/>
      <c r="L8" s="334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101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35</v>
      </c>
      <c r="O9" s="81" t="s">
        <v>105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 t="s">
        <v>93</v>
      </c>
      <c r="B10" s="231" t="n">
        <v>36679</v>
      </c>
      <c r="C10" s="232" t="s">
        <v>160</v>
      </c>
      <c r="D10" s="233"/>
      <c r="E10" s="233"/>
      <c r="F10" s="233"/>
      <c r="G10" s="233"/>
      <c r="H10" s="233"/>
      <c r="I10" s="234"/>
      <c r="J10" s="233"/>
      <c r="K10" s="233"/>
      <c r="L10" s="233"/>
      <c r="M10" s="335" t="n">
        <v>25.12</v>
      </c>
      <c r="N10" s="336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2"/>
      <c r="D11" s="233"/>
      <c r="E11" s="233"/>
      <c r="F11" s="233"/>
      <c r="G11" s="233"/>
      <c r="H11" s="233"/>
      <c r="I11" s="233"/>
      <c r="J11" s="233"/>
      <c r="K11" s="233"/>
      <c r="L11" s="233"/>
      <c r="M11" s="335"/>
      <c r="N11" s="336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2"/>
      <c r="D12" s="233"/>
      <c r="E12" s="233"/>
      <c r="F12" s="233"/>
      <c r="G12" s="233"/>
      <c r="H12" s="233"/>
      <c r="I12" s="233"/>
      <c r="J12" s="233"/>
      <c r="K12" s="233"/>
      <c r="L12" s="233"/>
      <c r="M12" s="335"/>
      <c r="N12" s="336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2"/>
      <c r="D13" s="233"/>
      <c r="E13" s="233"/>
      <c r="F13" s="233"/>
      <c r="G13" s="233"/>
      <c r="H13" s="233"/>
      <c r="I13" s="233"/>
      <c r="J13" s="233"/>
      <c r="K13" s="233"/>
      <c r="L13" s="233"/>
      <c r="M13" s="335"/>
      <c r="N13" s="336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2"/>
      <c r="D14" s="233"/>
      <c r="E14" s="233"/>
      <c r="F14" s="233"/>
      <c r="G14" s="233"/>
      <c r="H14" s="233"/>
      <c r="I14" s="233"/>
      <c r="J14" s="233"/>
      <c r="K14" s="233"/>
      <c r="L14" s="233"/>
      <c r="M14" s="335"/>
      <c r="N14" s="336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2"/>
      <c r="D15" s="233"/>
      <c r="E15" s="233"/>
      <c r="F15" s="233"/>
      <c r="G15" s="233"/>
      <c r="H15" s="233"/>
      <c r="I15" s="233"/>
      <c r="J15" s="233"/>
      <c r="K15" s="233"/>
      <c r="L15" s="233"/>
      <c r="M15" s="335"/>
      <c r="N15" s="336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2"/>
      <c r="D16" s="233"/>
      <c r="E16" s="233"/>
      <c r="F16" s="233"/>
      <c r="G16" s="233"/>
      <c r="H16" s="233"/>
      <c r="I16" s="233"/>
      <c r="J16" s="233"/>
      <c r="K16" s="233"/>
      <c r="L16" s="233"/>
      <c r="M16" s="335"/>
      <c r="N16" s="336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2"/>
      <c r="D17" s="233"/>
      <c r="E17" s="233"/>
      <c r="F17" s="233"/>
      <c r="G17" s="233"/>
      <c r="H17" s="233"/>
      <c r="I17" s="233"/>
      <c r="J17" s="233"/>
      <c r="K17" s="233"/>
      <c r="L17" s="233"/>
      <c r="M17" s="335"/>
      <c r="N17" s="336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2"/>
      <c r="D18" s="233"/>
      <c r="E18" s="233"/>
      <c r="F18" s="233"/>
      <c r="G18" s="233"/>
      <c r="H18" s="233"/>
      <c r="I18" s="233"/>
      <c r="J18" s="233"/>
      <c r="K18" s="233"/>
      <c r="L18" s="233"/>
      <c r="M18" s="335"/>
      <c r="N18" s="336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2"/>
      <c r="D19" s="233"/>
      <c r="E19" s="233"/>
      <c r="F19" s="233"/>
      <c r="G19" s="233"/>
      <c r="H19" s="233"/>
      <c r="I19" s="233"/>
      <c r="J19" s="233"/>
      <c r="K19" s="233"/>
      <c r="L19" s="233"/>
      <c r="M19" s="335"/>
      <c r="N19" s="336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2"/>
      <c r="D20" s="233"/>
      <c r="E20" s="233"/>
      <c r="F20" s="233"/>
      <c r="G20" s="233"/>
      <c r="H20" s="233"/>
      <c r="I20" s="233"/>
      <c r="J20" s="233"/>
      <c r="K20" s="233"/>
      <c r="L20" s="233"/>
      <c r="M20" s="335"/>
      <c r="N20" s="336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2"/>
      <c r="D21" s="233"/>
      <c r="E21" s="233"/>
      <c r="F21" s="233"/>
      <c r="G21" s="233"/>
      <c r="H21" s="233"/>
      <c r="I21" s="233"/>
      <c r="J21" s="233"/>
      <c r="K21" s="233"/>
      <c r="L21" s="233"/>
      <c r="M21" s="335"/>
      <c r="N21" s="336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2"/>
      <c r="D22" s="233"/>
      <c r="E22" s="233"/>
      <c r="F22" s="233"/>
      <c r="G22" s="233"/>
      <c r="H22" s="233"/>
      <c r="I22" s="233"/>
      <c r="J22" s="233"/>
      <c r="K22" s="233"/>
      <c r="L22" s="233"/>
      <c r="M22" s="335"/>
      <c r="N22" s="336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2"/>
      <c r="D23" s="233"/>
      <c r="E23" s="233"/>
      <c r="F23" s="233"/>
      <c r="G23" s="233"/>
      <c r="H23" s="233"/>
      <c r="I23" s="233"/>
      <c r="J23" s="233"/>
      <c r="K23" s="233"/>
      <c r="L23" s="233"/>
      <c r="M23" s="335"/>
      <c r="N23" s="336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2"/>
      <c r="D24" s="233"/>
      <c r="E24" s="233"/>
      <c r="F24" s="233"/>
      <c r="G24" s="233"/>
      <c r="H24" s="233"/>
      <c r="I24" s="233"/>
      <c r="J24" s="233"/>
      <c r="K24" s="233"/>
      <c r="L24" s="233"/>
      <c r="M24" s="335"/>
      <c r="N24" s="336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2"/>
      <c r="D25" s="233"/>
      <c r="E25" s="233"/>
      <c r="F25" s="233"/>
      <c r="G25" s="233"/>
      <c r="H25" s="233"/>
      <c r="I25" s="233"/>
      <c r="J25" s="233"/>
      <c r="K25" s="233"/>
      <c r="L25" s="233"/>
      <c r="M25" s="335"/>
      <c r="N25" s="336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2"/>
      <c r="D26" s="233"/>
      <c r="E26" s="233"/>
      <c r="F26" s="233"/>
      <c r="G26" s="233"/>
      <c r="H26" s="233"/>
      <c r="I26" s="233"/>
      <c r="J26" s="233"/>
      <c r="K26" s="233"/>
      <c r="L26" s="233"/>
      <c r="M26" s="335"/>
      <c r="N26" s="336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2"/>
      <c r="D27" s="233"/>
      <c r="E27" s="233"/>
      <c r="F27" s="233"/>
      <c r="G27" s="233"/>
      <c r="H27" s="233"/>
      <c r="I27" s="233"/>
      <c r="J27" s="233"/>
      <c r="K27" s="233"/>
      <c r="L27" s="233"/>
      <c r="M27" s="335"/>
      <c r="N27" s="336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2"/>
      <c r="D28" s="233"/>
      <c r="E28" s="233"/>
      <c r="F28" s="233"/>
      <c r="G28" s="233"/>
      <c r="H28" s="233"/>
      <c r="I28" s="233"/>
      <c r="J28" s="233"/>
      <c r="K28" s="233"/>
      <c r="L28" s="233"/>
      <c r="M28" s="335"/>
      <c r="N28" s="336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3"/>
      <c r="M29" s="335"/>
      <c r="N29" s="336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2"/>
      <c r="D30" s="233"/>
      <c r="E30" s="233"/>
      <c r="F30" s="233"/>
      <c r="G30" s="233"/>
      <c r="H30" s="233"/>
      <c r="I30" s="233"/>
      <c r="J30" s="233"/>
      <c r="K30" s="233"/>
      <c r="L30" s="233"/>
      <c r="M30" s="335"/>
      <c r="N30" s="336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2"/>
      <c r="D31" s="233"/>
      <c r="E31" s="233"/>
      <c r="F31" s="233"/>
      <c r="G31" s="233"/>
      <c r="H31" s="233"/>
      <c r="I31" s="233"/>
      <c r="J31" s="233"/>
      <c r="K31" s="233"/>
      <c r="L31" s="233"/>
      <c r="M31" s="335"/>
      <c r="N31" s="336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2"/>
      <c r="D32" s="233"/>
      <c r="E32" s="233"/>
      <c r="F32" s="233"/>
      <c r="G32" s="233"/>
      <c r="H32" s="233"/>
      <c r="I32" s="233"/>
      <c r="J32" s="233"/>
      <c r="K32" s="233"/>
      <c r="L32" s="233"/>
      <c r="M32" s="335"/>
      <c r="N32" s="336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335"/>
      <c r="N33" s="336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2"/>
      <c r="D34" s="233"/>
      <c r="E34" s="233"/>
      <c r="F34" s="233"/>
      <c r="G34" s="233"/>
      <c r="H34" s="233"/>
      <c r="I34" s="233"/>
      <c r="J34" s="233"/>
      <c r="K34" s="233"/>
      <c r="L34" s="233"/>
      <c r="M34" s="335"/>
      <c r="N34" s="336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2"/>
      <c r="D35" s="233"/>
      <c r="E35" s="233"/>
      <c r="F35" s="233"/>
      <c r="G35" s="233"/>
      <c r="H35" s="233"/>
      <c r="I35" s="233"/>
      <c r="J35" s="233"/>
      <c r="K35" s="233"/>
      <c r="L35" s="233"/>
      <c r="M35" s="335"/>
      <c r="N35" s="336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2"/>
      <c r="D36" s="233"/>
      <c r="E36" s="233"/>
      <c r="F36" s="233"/>
      <c r="G36" s="233"/>
      <c r="H36" s="233"/>
      <c r="I36" s="233"/>
      <c r="J36" s="233"/>
      <c r="K36" s="233"/>
      <c r="L36" s="233"/>
      <c r="M36" s="335"/>
      <c r="N36" s="336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2"/>
      <c r="D37" s="233"/>
      <c r="E37" s="233"/>
      <c r="F37" s="233"/>
      <c r="G37" s="233"/>
      <c r="H37" s="233"/>
      <c r="I37" s="233"/>
      <c r="J37" s="233"/>
      <c r="K37" s="233"/>
      <c r="L37" s="233"/>
      <c r="M37" s="335"/>
      <c r="N37" s="336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335"/>
      <c r="N38" s="336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2"/>
      <c r="D39" s="233"/>
      <c r="E39" s="233"/>
      <c r="F39" s="233"/>
      <c r="G39" s="233"/>
      <c r="H39" s="233"/>
      <c r="I39" s="233"/>
      <c r="J39" s="233"/>
      <c r="K39" s="233"/>
      <c r="L39" s="233"/>
      <c r="M39" s="335"/>
      <c r="N39" s="336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3"/>
      <c r="M40" s="335"/>
      <c r="N40" s="336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122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0"/>
      <c r="L42" s="226" t="s">
        <v>124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0"/>
      <c r="L43" s="256" t="s">
        <v>126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130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161</v>
      </c>
      <c r="D48" s="9"/>
      <c r="E48" s="10" t="s">
        <v>157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337" t="s">
        <v>134</v>
      </c>
      <c r="M48" s="265"/>
      <c r="N48" s="253"/>
      <c r="O48" s="81" t="s">
        <v>135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 t="s">
        <v>93</v>
      </c>
      <c r="B49" s="269" t="s">
        <v>162</v>
      </c>
      <c r="C49" s="268" t="s">
        <v>26</v>
      </c>
      <c r="D49" s="230" t="s">
        <v>52</v>
      </c>
      <c r="E49" s="230"/>
      <c r="F49" s="230"/>
      <c r="G49" s="230"/>
      <c r="H49" s="230"/>
      <c r="I49" s="230"/>
      <c r="J49" s="230"/>
      <c r="K49" s="230"/>
      <c r="L49" s="338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339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69"/>
      <c r="C51" s="268"/>
      <c r="D51" s="273"/>
      <c r="E51" s="274"/>
      <c r="F51" s="274"/>
      <c r="G51" s="275"/>
      <c r="H51" s="273"/>
      <c r="I51" s="275"/>
      <c r="J51" s="230"/>
      <c r="K51" s="230"/>
      <c r="L51" s="338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339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38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339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35" t="s">
        <v>122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340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8">
    <mergeCell ref="A5:D5"/>
    <mergeCell ref="H5:J5"/>
    <mergeCell ref="K5:M5"/>
    <mergeCell ref="M41:N41"/>
    <mergeCell ref="E48:F48"/>
    <mergeCell ref="H48:I48"/>
    <mergeCell ref="D49:I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9.56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true" hidden="false" outlineLevel="0" max="10" min="10" style="191" width="12.85"/>
    <col collapsed="false" customWidth="true" hidden="false" outlineLevel="0" max="11" min="11" style="191" width="12.99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95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19.5" hidden="false" customHeight="true" outlineLevel="0" collapsed="false">
      <c r="A2" s="198" t="s">
        <v>163</v>
      </c>
      <c r="B2" s="193"/>
      <c r="C2" s="193"/>
      <c r="D2" s="193"/>
      <c r="E2" s="193"/>
      <c r="F2" s="199"/>
      <c r="G2" s="327"/>
      <c r="H2" s="37"/>
      <c r="I2" s="32"/>
      <c r="J2" s="32"/>
      <c r="K2" s="0"/>
      <c r="L2" s="0"/>
      <c r="M2" s="200" t="s">
        <v>97</v>
      </c>
      <c r="N2" s="201" t="str">
        <f aca="false">IF((VALUE('Short Form'!K62)&lt;&gt;0),1+VALUE('Short Form'!I62)+VALUE('Short Form'!J62)+VALUE('Short Form'!H62)+VALUE('Short Form'!K62),"")</f>
        <v/>
      </c>
      <c r="O2" s="202" t="n">
        <f aca="false">IF(N2=0,"",'Short Form'!N3)</f>
        <v>4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Scott</v>
      </c>
      <c r="B5" s="207"/>
      <c r="C5" s="207"/>
      <c r="D5" s="207"/>
      <c r="E5" s="208" t="str">
        <f aca="false">'Short Form'!E6</f>
        <v>Susan</v>
      </c>
      <c r="F5" s="54"/>
      <c r="G5" s="54"/>
      <c r="H5" s="209" t="str">
        <f aca="false">'Short Form'!H6</f>
        <v>S. Counsel</v>
      </c>
      <c r="I5" s="209"/>
      <c r="J5" s="209"/>
      <c r="K5" s="210" t="str">
        <f aca="false">'Short Form'!K6</f>
        <v>P00505330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98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99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100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101</v>
      </c>
      <c r="B11" s="81" t="s">
        <v>30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35</v>
      </c>
      <c r="O11" s="81" t="s">
        <v>105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/>
      <c r="B12" s="231"/>
      <c r="C12" s="239"/>
      <c r="D12" s="233"/>
      <c r="E12" s="233"/>
      <c r="F12" s="233"/>
      <c r="G12" s="233"/>
      <c r="H12" s="233"/>
      <c r="I12" s="234"/>
      <c r="J12" s="233"/>
      <c r="K12" s="233"/>
      <c r="L12" s="235"/>
      <c r="M12" s="341"/>
      <c r="N12" s="237"/>
      <c r="O12" s="94" t="n">
        <f aca="false">IF(N12=" ",M12*1,M12*N12)</f>
        <v>0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2"/>
      <c r="D13" s="233"/>
      <c r="E13" s="233"/>
      <c r="F13" s="233"/>
      <c r="G13" s="233"/>
      <c r="H13" s="233"/>
      <c r="I13" s="233"/>
      <c r="J13" s="233"/>
      <c r="K13" s="233"/>
      <c r="L13" s="235"/>
      <c r="M13" s="341"/>
      <c r="N13" s="237"/>
      <c r="O13" s="94" t="n">
        <f aca="false">IF(N13=" ",M13*1,M13*N13)</f>
        <v>0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2"/>
      <c r="D14" s="233"/>
      <c r="E14" s="233"/>
      <c r="F14" s="233"/>
      <c r="G14" s="233"/>
      <c r="H14" s="233"/>
      <c r="I14" s="233"/>
      <c r="J14" s="233"/>
      <c r="K14" s="233"/>
      <c r="L14" s="235"/>
      <c r="M14" s="341"/>
      <c r="N14" s="237"/>
      <c r="O14" s="94" t="n">
        <f aca="false">IF(N14=" ",M14*1,M14*N14)</f>
        <v>0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2"/>
      <c r="D15" s="233"/>
      <c r="E15" s="233"/>
      <c r="F15" s="233"/>
      <c r="G15" s="233"/>
      <c r="H15" s="233"/>
      <c r="I15" s="233"/>
      <c r="J15" s="233"/>
      <c r="K15" s="233"/>
      <c r="L15" s="235"/>
      <c r="M15" s="341"/>
      <c r="N15" s="237"/>
      <c r="O15" s="94" t="n">
        <f aca="false">IF(N15=" ",M15*1,M15*N15)</f>
        <v>0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2"/>
      <c r="D16" s="233"/>
      <c r="E16" s="233"/>
      <c r="F16" s="233"/>
      <c r="G16" s="233"/>
      <c r="H16" s="233"/>
      <c r="I16" s="233"/>
      <c r="J16" s="233"/>
      <c r="K16" s="233"/>
      <c r="L16" s="235"/>
      <c r="M16" s="341"/>
      <c r="N16" s="237"/>
      <c r="O16" s="94" t="n">
        <f aca="false">IF(N16=" ",M16*1,M16*N16)</f>
        <v>0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2"/>
      <c r="D17" s="233"/>
      <c r="E17" s="233"/>
      <c r="F17" s="233"/>
      <c r="G17" s="233"/>
      <c r="H17" s="233"/>
      <c r="I17" s="233"/>
      <c r="J17" s="233"/>
      <c r="K17" s="233"/>
      <c r="L17" s="235"/>
      <c r="M17" s="341"/>
      <c r="N17" s="237"/>
      <c r="O17" s="94" t="n">
        <f aca="false">IF(N17=" ",M17*1,M17*N17)</f>
        <v>0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2"/>
      <c r="D18" s="233"/>
      <c r="E18" s="240"/>
      <c r="F18" s="233"/>
      <c r="G18" s="233"/>
      <c r="H18" s="233"/>
      <c r="I18" s="233"/>
      <c r="J18" s="233"/>
      <c r="K18" s="233"/>
      <c r="L18" s="235"/>
      <c r="M18" s="341"/>
      <c r="N18" s="237"/>
      <c r="O18" s="94" t="n">
        <f aca="false">IF(N18=" ",M18*1,M18*N18)</f>
        <v>0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2"/>
      <c r="D19" s="233"/>
      <c r="E19" s="233"/>
      <c r="F19" s="233"/>
      <c r="G19" s="233"/>
      <c r="H19" s="233"/>
      <c r="I19" s="233"/>
      <c r="J19" s="233"/>
      <c r="K19" s="233"/>
      <c r="L19" s="235"/>
      <c r="M19" s="341"/>
      <c r="N19" s="237"/>
      <c r="O19" s="94" t="n">
        <f aca="false">IF(N19=" ",M19*1,M19*N19)</f>
        <v>0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2"/>
      <c r="D20" s="233"/>
      <c r="E20" s="233"/>
      <c r="F20" s="233"/>
      <c r="G20" s="233"/>
      <c r="H20" s="233"/>
      <c r="I20" s="233"/>
      <c r="J20" s="233"/>
      <c r="K20" s="233"/>
      <c r="L20" s="235"/>
      <c r="M20" s="341"/>
      <c r="N20" s="237"/>
      <c r="O20" s="94" t="n">
        <f aca="false">IF(N20=" ",M20*1,M20*N20)</f>
        <v>0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2"/>
      <c r="D21" s="233"/>
      <c r="E21" s="233"/>
      <c r="F21" s="233"/>
      <c r="G21" s="233"/>
      <c r="H21" s="233"/>
      <c r="I21" s="233"/>
      <c r="J21" s="233"/>
      <c r="K21" s="233"/>
      <c r="L21" s="235"/>
      <c r="M21" s="341"/>
      <c r="N21" s="237"/>
      <c r="O21" s="94" t="n">
        <f aca="false">IF(N21=" ",M21*1,M21*N21)</f>
        <v>0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2"/>
      <c r="D22" s="233"/>
      <c r="E22" s="233"/>
      <c r="F22" s="233"/>
      <c r="G22" s="233"/>
      <c r="H22" s="233"/>
      <c r="I22" s="233"/>
      <c r="J22" s="233"/>
      <c r="K22" s="233"/>
      <c r="L22" s="235"/>
      <c r="M22" s="341"/>
      <c r="N22" s="237"/>
      <c r="O22" s="94" t="n">
        <f aca="false">IF(N22=" ",M22*1,M22*N22)</f>
        <v>0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2"/>
      <c r="D23" s="233"/>
      <c r="E23" s="233"/>
      <c r="F23" s="233"/>
      <c r="G23" s="233"/>
      <c r="H23" s="233"/>
      <c r="I23" s="233"/>
      <c r="J23" s="233"/>
      <c r="K23" s="233"/>
      <c r="L23" s="235"/>
      <c r="M23" s="341"/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2"/>
      <c r="D24" s="233"/>
      <c r="E24" s="233"/>
      <c r="F24" s="233"/>
      <c r="G24" s="233"/>
      <c r="H24" s="233"/>
      <c r="I24" s="233"/>
      <c r="J24" s="233"/>
      <c r="K24" s="233"/>
      <c r="L24" s="235"/>
      <c r="M24" s="341"/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2"/>
      <c r="D25" s="233"/>
      <c r="E25" s="233"/>
      <c r="F25" s="233"/>
      <c r="G25" s="233"/>
      <c r="H25" s="233"/>
      <c r="I25" s="233"/>
      <c r="J25" s="233"/>
      <c r="K25" s="233"/>
      <c r="L25" s="235"/>
      <c r="M25" s="341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2"/>
      <c r="D26" s="233"/>
      <c r="E26" s="233"/>
      <c r="F26" s="233"/>
      <c r="G26" s="233"/>
      <c r="H26" s="233"/>
      <c r="I26" s="233"/>
      <c r="J26" s="233"/>
      <c r="K26" s="233"/>
      <c r="L26" s="235"/>
      <c r="M26" s="341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2"/>
      <c r="D27" s="233"/>
      <c r="E27" s="233"/>
      <c r="F27" s="233"/>
      <c r="G27" s="233"/>
      <c r="H27" s="233"/>
      <c r="I27" s="233"/>
      <c r="J27" s="233"/>
      <c r="K27" s="233"/>
      <c r="L27" s="235"/>
      <c r="M27" s="341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2"/>
      <c r="D28" s="233"/>
      <c r="E28" s="233"/>
      <c r="F28" s="233"/>
      <c r="G28" s="233"/>
      <c r="H28" s="233"/>
      <c r="I28" s="233"/>
      <c r="J28" s="233"/>
      <c r="K28" s="233"/>
      <c r="L28" s="235"/>
      <c r="M28" s="341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5"/>
      <c r="M29" s="341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2"/>
      <c r="D30" s="233"/>
      <c r="E30" s="233"/>
      <c r="F30" s="233"/>
      <c r="G30" s="233"/>
      <c r="H30" s="233"/>
      <c r="I30" s="233"/>
      <c r="J30" s="233"/>
      <c r="K30" s="233"/>
      <c r="L30" s="235"/>
      <c r="M30" s="341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2"/>
      <c r="D31" s="233"/>
      <c r="E31" s="233"/>
      <c r="F31" s="233"/>
      <c r="G31" s="233"/>
      <c r="H31" s="233"/>
      <c r="I31" s="233"/>
      <c r="J31" s="233"/>
      <c r="K31" s="233"/>
      <c r="L31" s="235"/>
      <c r="M31" s="341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2"/>
      <c r="D32" s="233"/>
      <c r="E32" s="233"/>
      <c r="F32" s="233"/>
      <c r="G32" s="233"/>
      <c r="H32" s="233"/>
      <c r="I32" s="233"/>
      <c r="J32" s="233"/>
      <c r="K32" s="233"/>
      <c r="L32" s="235"/>
      <c r="M32" s="341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2"/>
      <c r="D33" s="233"/>
      <c r="E33" s="233"/>
      <c r="F33" s="233"/>
      <c r="G33" s="233"/>
      <c r="H33" s="233"/>
      <c r="I33" s="233"/>
      <c r="J33" s="233"/>
      <c r="K33" s="233"/>
      <c r="L33" s="235"/>
      <c r="M33" s="341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2"/>
      <c r="D34" s="233"/>
      <c r="E34" s="233"/>
      <c r="F34" s="233"/>
      <c r="G34" s="233"/>
      <c r="H34" s="233"/>
      <c r="I34" s="233"/>
      <c r="J34" s="233"/>
      <c r="K34" s="233"/>
      <c r="L34" s="235"/>
      <c r="M34" s="341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2"/>
      <c r="D35" s="233"/>
      <c r="E35" s="233"/>
      <c r="F35" s="233"/>
      <c r="G35" s="233"/>
      <c r="H35" s="233"/>
      <c r="I35" s="233"/>
      <c r="J35" s="233"/>
      <c r="K35" s="233"/>
      <c r="L35" s="235"/>
      <c r="M35" s="341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2"/>
      <c r="D36" s="233"/>
      <c r="E36" s="233"/>
      <c r="F36" s="233"/>
      <c r="G36" s="233"/>
      <c r="H36" s="233"/>
      <c r="I36" s="233"/>
      <c r="J36" s="233"/>
      <c r="K36" s="233"/>
      <c r="L36" s="235"/>
      <c r="M36" s="341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2"/>
      <c r="D37" s="233"/>
      <c r="E37" s="233"/>
      <c r="F37" s="233"/>
      <c r="G37" s="233"/>
      <c r="H37" s="233"/>
      <c r="I37" s="233"/>
      <c r="J37" s="233"/>
      <c r="K37" s="233"/>
      <c r="L37" s="235"/>
      <c r="M37" s="341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5"/>
      <c r="M38" s="341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2"/>
      <c r="D39" s="233"/>
      <c r="E39" s="233"/>
      <c r="F39" s="233"/>
      <c r="G39" s="233"/>
      <c r="H39" s="233"/>
      <c r="I39" s="233"/>
      <c r="J39" s="233"/>
      <c r="K39" s="233"/>
      <c r="L39" s="235"/>
      <c r="M39" s="341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5"/>
      <c r="M40" s="341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3"/>
      <c r="M41" s="81" t="s">
        <v>122</v>
      </c>
      <c r="N41" s="81"/>
      <c r="O41" s="248" t="n">
        <f aca="false">SUM(O12:O40)</f>
        <v>0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226" t="s">
        <v>124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256" t="s">
        <v>126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130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164</v>
      </c>
      <c r="D48" s="9"/>
      <c r="E48" s="10" t="s">
        <v>157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267" t="s">
        <v>134</v>
      </c>
      <c r="M48" s="265"/>
      <c r="N48" s="253"/>
      <c r="O48" s="81" t="s">
        <v>135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270"/>
      <c r="M49" s="196"/>
      <c r="N49" s="253"/>
      <c r="O49" s="271" t="n">
        <f aca="false">IF($L$49=" ",SUMIF($A$12:$A$40,A49,$O$12:$O$40),$K$41*$L$49)</f>
        <v>0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272"/>
      <c r="M50" s="276"/>
      <c r="N50" s="253"/>
      <c r="O50" s="277" t="n">
        <f aca="false">IF($L$50=" ",SUMIF($A$12:$A$40,A50,$O$12:$O$40),$K$41*$L$50)</f>
        <v>0</v>
      </c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/>
      <c r="B51" s="269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272"/>
      <c r="M52" s="196"/>
      <c r="N52" s="196"/>
      <c r="O52" s="277" t="n">
        <f aca="false">IF($L$52=" ",SUMIF($A$12:$A$40,A52,$O$12:$O$40),$K$41*$L$52)</f>
        <v>0</v>
      </c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272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 t="n">
        <f aca="false">L49+L50+L51+L52+L53+L54</f>
        <v>0</v>
      </c>
      <c r="M55" s="35" t="s">
        <v>122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95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165</v>
      </c>
      <c r="B2" s="288"/>
      <c r="C2" s="288"/>
      <c r="D2" s="298"/>
      <c r="E2" s="298"/>
      <c r="F2" s="298"/>
      <c r="G2" s="292"/>
      <c r="H2" s="37"/>
      <c r="I2" s="42"/>
      <c r="J2" s="298"/>
      <c r="K2" s="42"/>
      <c r="L2" s="200" t="s">
        <v>97</v>
      </c>
      <c r="M2" s="201" t="str">
        <f aca="false">IF((VALUE('Short Form'!L62)&lt;&gt;0),1+VALUE('Short Form'!H62)+VALUE('Short Form'!I62)+VALUE('Short Form'!J62)+VALUE('Short Form'!K62)+VALUE('Short Form'!L62),"")</f>
        <v/>
      </c>
      <c r="N2" s="202" t="n">
        <f aca="false">IF((M2=0),"",'Short Form'!N3)</f>
        <v>4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Scott</v>
      </c>
      <c r="B5" s="207"/>
      <c r="C5" s="207"/>
      <c r="D5" s="207"/>
      <c r="E5" s="299" t="str">
        <f aca="false">'Short Form'!E6</f>
        <v>Susan</v>
      </c>
      <c r="F5" s="54"/>
      <c r="G5" s="54"/>
      <c r="H5" s="209" t="str">
        <f aca="false">'Short Form'!H6</f>
        <v>S. Counsel</v>
      </c>
      <c r="I5" s="209"/>
      <c r="J5" s="209"/>
      <c r="K5" s="300"/>
      <c r="L5" s="301" t="str">
        <f aca="false">'Short Form'!K6</f>
        <v>P00505330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166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5" t="s">
        <v>139</v>
      </c>
      <c r="B7" s="302"/>
      <c r="C7" s="306"/>
      <c r="D7" s="304"/>
      <c r="E7" s="306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30</v>
      </c>
      <c r="C9" s="35" t="s">
        <v>31</v>
      </c>
      <c r="D9" s="82"/>
      <c r="E9" s="83" t="s">
        <v>32</v>
      </c>
      <c r="F9" s="307"/>
      <c r="G9" s="82"/>
      <c r="H9" s="35"/>
      <c r="I9" s="84" t="s">
        <v>33</v>
      </c>
      <c r="J9" s="84"/>
      <c r="K9" s="84"/>
      <c r="L9" s="81" t="s">
        <v>140</v>
      </c>
      <c r="M9" s="81" t="s">
        <v>35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7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6"/>
      <c r="M10" s="308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  <c r="IW10" s="309"/>
    </row>
    <row r="11" customFormat="false" ht="24.75" hidden="false" customHeight="true" outlineLevel="0" collapsed="false">
      <c r="A11" s="137"/>
      <c r="B11" s="85"/>
      <c r="C11" s="86"/>
      <c r="D11" s="87"/>
      <c r="E11" s="88"/>
      <c r="F11" s="88"/>
      <c r="G11" s="88"/>
      <c r="H11" s="89"/>
      <c r="I11" s="310"/>
      <c r="J11" s="88"/>
      <c r="K11" s="88"/>
      <c r="L11" s="236"/>
      <c r="M11" s="308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  <c r="IW11" s="309"/>
    </row>
    <row r="12" customFormat="false" ht="24.75" hidden="false" customHeight="true" outlineLevel="0" collapsed="false">
      <c r="A12" s="137"/>
      <c r="B12" s="85"/>
      <c r="C12" s="86"/>
      <c r="D12" s="87"/>
      <c r="E12" s="88"/>
      <c r="F12" s="88"/>
      <c r="G12" s="88"/>
      <c r="H12" s="89"/>
      <c r="I12" s="310"/>
      <c r="J12" s="88"/>
      <c r="K12" s="88"/>
      <c r="L12" s="236"/>
      <c r="M12" s="308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  <c r="IW12" s="309"/>
    </row>
    <row r="13" customFormat="false" ht="24.75" hidden="false" customHeight="true" outlineLevel="0" collapsed="false">
      <c r="A13" s="137"/>
      <c r="B13" s="85"/>
      <c r="C13" s="86"/>
      <c r="D13" s="87"/>
      <c r="E13" s="88"/>
      <c r="F13" s="88"/>
      <c r="G13" s="88"/>
      <c r="H13" s="89"/>
      <c r="I13" s="310"/>
      <c r="J13" s="88"/>
      <c r="K13" s="88"/>
      <c r="L13" s="236"/>
      <c r="M13" s="308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</row>
    <row r="14" customFormat="false" ht="24.75" hidden="false" customHeight="true" outlineLevel="0" collapsed="false">
      <c r="A14" s="137"/>
      <c r="B14" s="85"/>
      <c r="C14" s="86"/>
      <c r="D14" s="87"/>
      <c r="E14" s="88"/>
      <c r="F14" s="88"/>
      <c r="G14" s="88"/>
      <c r="H14" s="89"/>
      <c r="I14" s="310"/>
      <c r="J14" s="88"/>
      <c r="K14" s="88"/>
      <c r="L14" s="236"/>
      <c r="M14" s="308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  <c r="IW14" s="309"/>
    </row>
    <row r="15" customFormat="false" ht="24.75" hidden="false" customHeight="true" outlineLevel="0" collapsed="false">
      <c r="A15" s="137"/>
      <c r="B15" s="85"/>
      <c r="C15" s="86"/>
      <c r="D15" s="87"/>
      <c r="E15" s="88"/>
      <c r="F15" s="88"/>
      <c r="G15" s="88"/>
      <c r="H15" s="89"/>
      <c r="I15" s="310"/>
      <c r="J15" s="88"/>
      <c r="K15" s="88"/>
      <c r="L15" s="236"/>
      <c r="M15" s="308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  <c r="IW15" s="309"/>
    </row>
    <row r="16" customFormat="false" ht="24.75" hidden="false" customHeight="true" outlineLevel="0" collapsed="false">
      <c r="A16" s="137"/>
      <c r="B16" s="85"/>
      <c r="C16" s="86"/>
      <c r="D16" s="87"/>
      <c r="E16" s="88"/>
      <c r="F16" s="88"/>
      <c r="G16" s="88"/>
      <c r="H16" s="89"/>
      <c r="I16" s="310"/>
      <c r="J16" s="88"/>
      <c r="K16" s="88"/>
      <c r="L16" s="236"/>
      <c r="M16" s="308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</row>
    <row r="17" customFormat="false" ht="24.75" hidden="false" customHeight="true" outlineLevel="0" collapsed="false">
      <c r="A17" s="137"/>
      <c r="B17" s="85"/>
      <c r="C17" s="86"/>
      <c r="D17" s="87"/>
      <c r="E17" s="88"/>
      <c r="F17" s="88"/>
      <c r="G17" s="88"/>
      <c r="H17" s="89"/>
      <c r="I17" s="310"/>
      <c r="J17" s="88"/>
      <c r="K17" s="88"/>
      <c r="L17" s="236"/>
      <c r="M17" s="308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  <c r="IW17" s="309"/>
    </row>
    <row r="18" customFormat="false" ht="24.75" hidden="false" customHeight="true" outlineLevel="0" collapsed="false">
      <c r="A18" s="137"/>
      <c r="B18" s="85"/>
      <c r="C18" s="86"/>
      <c r="D18" s="87"/>
      <c r="E18" s="88"/>
      <c r="F18" s="88"/>
      <c r="G18" s="88"/>
      <c r="H18" s="89"/>
      <c r="I18" s="310"/>
      <c r="J18" s="88"/>
      <c r="K18" s="88"/>
      <c r="L18" s="236"/>
      <c r="M18" s="308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  <c r="IW18" s="309"/>
    </row>
    <row r="19" customFormat="false" ht="24.75" hidden="false" customHeight="true" outlineLevel="0" collapsed="false">
      <c r="A19" s="137"/>
      <c r="B19" s="85"/>
      <c r="C19" s="86"/>
      <c r="D19" s="87"/>
      <c r="E19" s="88"/>
      <c r="F19" s="88"/>
      <c r="G19" s="88"/>
      <c r="H19" s="89"/>
      <c r="I19" s="310"/>
      <c r="J19" s="88"/>
      <c r="K19" s="88"/>
      <c r="L19" s="236"/>
      <c r="M19" s="308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  <c r="IW19" s="309"/>
    </row>
    <row r="20" customFormat="false" ht="24.75" hidden="false" customHeight="true" outlineLevel="0" collapsed="false">
      <c r="A20" s="137"/>
      <c r="B20" s="85"/>
      <c r="C20" s="86"/>
      <c r="D20" s="87"/>
      <c r="E20" s="88"/>
      <c r="F20" s="88"/>
      <c r="G20" s="88"/>
      <c r="H20" s="89"/>
      <c r="I20" s="310"/>
      <c r="J20" s="88"/>
      <c r="K20" s="88"/>
      <c r="L20" s="236"/>
      <c r="M20" s="308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  <c r="IW20" s="309"/>
    </row>
    <row r="21" customFormat="false" ht="24.75" hidden="false" customHeight="true" outlineLevel="0" collapsed="false">
      <c r="A21" s="137"/>
      <c r="B21" s="85"/>
      <c r="C21" s="86"/>
      <c r="D21" s="87"/>
      <c r="E21" s="88"/>
      <c r="F21" s="88"/>
      <c r="G21" s="88"/>
      <c r="H21" s="89"/>
      <c r="I21" s="310"/>
      <c r="J21" s="88"/>
      <c r="K21" s="88"/>
      <c r="L21" s="236"/>
      <c r="M21" s="308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</row>
    <row r="22" customFormat="false" ht="24.75" hidden="false" customHeight="true" outlineLevel="0" collapsed="false">
      <c r="A22" s="137"/>
      <c r="B22" s="85"/>
      <c r="C22" s="86"/>
      <c r="D22" s="87"/>
      <c r="E22" s="88"/>
      <c r="F22" s="88"/>
      <c r="G22" s="88"/>
      <c r="H22" s="89"/>
      <c r="I22" s="310"/>
      <c r="J22" s="88"/>
      <c r="K22" s="88"/>
      <c r="L22" s="236"/>
      <c r="M22" s="308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  <c r="IW22" s="309"/>
    </row>
    <row r="23" customFormat="false" ht="24.75" hidden="false" customHeight="true" outlineLevel="0" collapsed="false">
      <c r="A23" s="137"/>
      <c r="B23" s="85"/>
      <c r="C23" s="86"/>
      <c r="D23" s="87"/>
      <c r="E23" s="88"/>
      <c r="F23" s="88"/>
      <c r="G23" s="88"/>
      <c r="H23" s="89"/>
      <c r="I23" s="310"/>
      <c r="J23" s="88"/>
      <c r="K23" s="88"/>
      <c r="L23" s="236"/>
      <c r="M23" s="308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</row>
    <row r="24" customFormat="false" ht="24.75" hidden="false" customHeight="true" outlineLevel="0" collapsed="false">
      <c r="A24" s="137"/>
      <c r="B24" s="85"/>
      <c r="C24" s="86"/>
      <c r="D24" s="87"/>
      <c r="E24" s="88"/>
      <c r="F24" s="88"/>
      <c r="G24" s="88"/>
      <c r="H24" s="89"/>
      <c r="I24" s="310"/>
      <c r="J24" s="88"/>
      <c r="K24" s="88"/>
      <c r="L24" s="236"/>
      <c r="M24" s="308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  <c r="IW24" s="309"/>
    </row>
    <row r="25" customFormat="false" ht="24.75" hidden="false" customHeight="true" outlineLevel="0" collapsed="false">
      <c r="A25" s="137"/>
      <c r="B25" s="85"/>
      <c r="C25" s="86"/>
      <c r="D25" s="87"/>
      <c r="E25" s="88"/>
      <c r="F25" s="88"/>
      <c r="G25" s="88"/>
      <c r="H25" s="89"/>
      <c r="I25" s="310"/>
      <c r="J25" s="88"/>
      <c r="K25" s="88"/>
      <c r="L25" s="236"/>
      <c r="M25" s="308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  <c r="IW25" s="309"/>
    </row>
    <row r="26" customFormat="false" ht="24.75" hidden="false" customHeight="true" outlineLevel="0" collapsed="false">
      <c r="A26" s="137"/>
      <c r="B26" s="85"/>
      <c r="C26" s="86"/>
      <c r="D26" s="87"/>
      <c r="E26" s="88"/>
      <c r="F26" s="88"/>
      <c r="G26" s="88"/>
      <c r="H26" s="89"/>
      <c r="I26" s="310"/>
      <c r="J26" s="88"/>
      <c r="K26" s="88"/>
      <c r="L26" s="236"/>
      <c r="M26" s="308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</row>
    <row r="27" customFormat="false" ht="24.75" hidden="false" customHeight="true" outlineLevel="0" collapsed="false">
      <c r="A27" s="137"/>
      <c r="B27" s="85"/>
      <c r="C27" s="86"/>
      <c r="D27" s="87"/>
      <c r="E27" s="88"/>
      <c r="F27" s="88"/>
      <c r="G27" s="88"/>
      <c r="H27" s="89"/>
      <c r="I27" s="310"/>
      <c r="J27" s="88"/>
      <c r="K27" s="88"/>
      <c r="L27" s="236"/>
      <c r="M27" s="308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  <c r="IW27" s="309"/>
    </row>
    <row r="28" customFormat="false" ht="24.75" hidden="false" customHeight="true" outlineLevel="0" collapsed="false">
      <c r="A28" s="137"/>
      <c r="B28" s="85"/>
      <c r="C28" s="86"/>
      <c r="D28" s="87"/>
      <c r="E28" s="88"/>
      <c r="F28" s="88"/>
      <c r="G28" s="88"/>
      <c r="H28" s="89"/>
      <c r="I28" s="310"/>
      <c r="J28" s="88"/>
      <c r="K28" s="88"/>
      <c r="L28" s="236"/>
      <c r="M28" s="308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  <c r="IW28" s="309"/>
    </row>
    <row r="29" customFormat="false" ht="24.75" hidden="false" customHeight="true" outlineLevel="0" collapsed="false">
      <c r="A29" s="137"/>
      <c r="B29" s="85"/>
      <c r="C29" s="86"/>
      <c r="D29" s="87"/>
      <c r="E29" s="88"/>
      <c r="F29" s="88"/>
      <c r="G29" s="88"/>
      <c r="H29" s="89"/>
      <c r="I29" s="310"/>
      <c r="J29" s="88"/>
      <c r="K29" s="88"/>
      <c r="L29" s="236"/>
      <c r="M29" s="308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  <c r="IW29" s="309"/>
    </row>
    <row r="30" customFormat="false" ht="24.75" hidden="false" customHeight="true" outlineLevel="0" collapsed="false">
      <c r="A30" s="137"/>
      <c r="B30" s="85"/>
      <c r="C30" s="86"/>
      <c r="D30" s="87"/>
      <c r="E30" s="88"/>
      <c r="F30" s="88"/>
      <c r="G30" s="88"/>
      <c r="H30" s="89"/>
      <c r="I30" s="310"/>
      <c r="J30" s="88"/>
      <c r="K30" s="88"/>
      <c r="L30" s="236"/>
      <c r="M30" s="308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  <c r="IW30" s="309"/>
    </row>
    <row r="31" customFormat="false" ht="24.75" hidden="false" customHeight="true" outlineLevel="0" collapsed="false">
      <c r="A31" s="137"/>
      <c r="B31" s="85"/>
      <c r="C31" s="86"/>
      <c r="D31" s="87"/>
      <c r="E31" s="88"/>
      <c r="F31" s="88"/>
      <c r="G31" s="88"/>
      <c r="H31" s="89"/>
      <c r="I31" s="310"/>
      <c r="J31" s="88"/>
      <c r="K31" s="88"/>
      <c r="L31" s="236"/>
      <c r="M31" s="308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  <c r="IW31" s="309"/>
    </row>
    <row r="32" customFormat="false" ht="24.75" hidden="false" customHeight="true" outlineLevel="0" collapsed="false">
      <c r="A32" s="137"/>
      <c r="B32" s="85"/>
      <c r="C32" s="86"/>
      <c r="D32" s="87"/>
      <c r="E32" s="88"/>
      <c r="F32" s="88"/>
      <c r="G32" s="88"/>
      <c r="H32" s="89"/>
      <c r="I32" s="310"/>
      <c r="J32" s="88"/>
      <c r="K32" s="88"/>
      <c r="L32" s="236"/>
      <c r="M32" s="308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</row>
    <row r="33" customFormat="false" ht="24.75" hidden="false" customHeight="true" outlineLevel="0" collapsed="false">
      <c r="A33" s="137"/>
      <c r="B33" s="85"/>
      <c r="C33" s="86"/>
      <c r="D33" s="87"/>
      <c r="E33" s="88"/>
      <c r="F33" s="88"/>
      <c r="G33" s="88"/>
      <c r="H33" s="89"/>
      <c r="I33" s="310"/>
      <c r="J33" s="88"/>
      <c r="K33" s="88"/>
      <c r="L33" s="236"/>
      <c r="M33" s="308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</row>
    <row r="34" customFormat="false" ht="24.75" hidden="false" customHeight="true" outlineLevel="0" collapsed="false">
      <c r="A34" s="137"/>
      <c r="B34" s="85"/>
      <c r="C34" s="86"/>
      <c r="D34" s="87"/>
      <c r="E34" s="88"/>
      <c r="F34" s="88"/>
      <c r="G34" s="88"/>
      <c r="H34" s="89"/>
      <c r="I34" s="310"/>
      <c r="J34" s="88"/>
      <c r="K34" s="88"/>
      <c r="L34" s="236"/>
      <c r="M34" s="308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</row>
    <row r="35" customFormat="false" ht="24.75" hidden="false" customHeight="true" outlineLevel="0" collapsed="false">
      <c r="A35" s="137"/>
      <c r="B35" s="85"/>
      <c r="C35" s="86"/>
      <c r="D35" s="87"/>
      <c r="E35" s="88"/>
      <c r="F35" s="88"/>
      <c r="G35" s="88"/>
      <c r="H35" s="89"/>
      <c r="I35" s="310"/>
      <c r="J35" s="88"/>
      <c r="K35" s="88"/>
      <c r="L35" s="236"/>
      <c r="M35" s="308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  <c r="IW35" s="309"/>
    </row>
    <row r="36" customFormat="false" ht="24.75" hidden="false" customHeight="true" outlineLevel="0" collapsed="false">
      <c r="A36" s="137"/>
      <c r="B36" s="85"/>
      <c r="C36" s="86"/>
      <c r="D36" s="87"/>
      <c r="E36" s="88"/>
      <c r="F36" s="88"/>
      <c r="G36" s="88"/>
      <c r="H36" s="89"/>
      <c r="I36" s="310"/>
      <c r="J36" s="88"/>
      <c r="K36" s="88"/>
      <c r="L36" s="236"/>
      <c r="M36" s="308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  <c r="IW36" s="309"/>
    </row>
    <row r="37" customFormat="false" ht="24.75" hidden="false" customHeight="true" outlineLevel="0" collapsed="false">
      <c r="A37" s="137"/>
      <c r="B37" s="85"/>
      <c r="C37" s="86"/>
      <c r="D37" s="87"/>
      <c r="E37" s="88"/>
      <c r="F37" s="88"/>
      <c r="G37" s="88"/>
      <c r="H37" s="89"/>
      <c r="I37" s="310"/>
      <c r="J37" s="88"/>
      <c r="K37" s="88"/>
      <c r="L37" s="236"/>
      <c r="M37" s="308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09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09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09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09"/>
      <c r="GL37" s="309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09"/>
      <c r="HB37" s="309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09"/>
      <c r="HP37" s="309"/>
      <c r="HQ37" s="309"/>
      <c r="HR37" s="309"/>
      <c r="HS37" s="309"/>
      <c r="HT37" s="309"/>
      <c r="HU37" s="309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09"/>
      <c r="IM37" s="309"/>
      <c r="IN37" s="309"/>
      <c r="IO37" s="309"/>
      <c r="IP37" s="309"/>
      <c r="IQ37" s="309"/>
      <c r="IR37" s="309"/>
      <c r="IS37" s="309"/>
      <c r="IT37" s="309"/>
      <c r="IU37" s="309"/>
      <c r="IV37" s="309"/>
      <c r="IW37" s="309"/>
    </row>
    <row r="38" customFormat="false" ht="24.75" hidden="false" customHeight="true" outlineLevel="0" collapsed="false">
      <c r="A38" s="137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8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</row>
    <row r="39" customFormat="false" ht="24.75" hidden="false" customHeight="true" outlineLevel="0" collapsed="false">
      <c r="A39" s="137"/>
      <c r="B39" s="85"/>
      <c r="C39" s="86"/>
      <c r="D39" s="87"/>
      <c r="E39" s="88"/>
      <c r="F39" s="88"/>
      <c r="G39" s="88"/>
      <c r="H39" s="89"/>
      <c r="I39" s="87"/>
      <c r="J39" s="88"/>
      <c r="K39" s="311"/>
      <c r="L39" s="236"/>
      <c r="M39" s="308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  <c r="FM39" s="309"/>
      <c r="FN39" s="309"/>
      <c r="FO39" s="309"/>
      <c r="FP39" s="309"/>
      <c r="FQ39" s="309"/>
      <c r="FR39" s="309"/>
      <c r="FS39" s="309"/>
      <c r="FT39" s="309"/>
      <c r="FU39" s="309"/>
      <c r="FV39" s="309"/>
      <c r="FW39" s="309"/>
      <c r="FX39" s="309"/>
      <c r="FY39" s="309"/>
      <c r="FZ39" s="309"/>
      <c r="GA39" s="309"/>
      <c r="GB39" s="309"/>
      <c r="GC39" s="309"/>
      <c r="GD39" s="309"/>
      <c r="GE39" s="309"/>
      <c r="GF39" s="309"/>
      <c r="GG39" s="309"/>
      <c r="GH39" s="309"/>
      <c r="GI39" s="309"/>
      <c r="GJ39" s="309"/>
      <c r="GK39" s="309"/>
      <c r="GL39" s="309"/>
      <c r="GM39" s="309"/>
      <c r="GN39" s="309"/>
      <c r="GO39" s="309"/>
      <c r="GP39" s="309"/>
      <c r="GQ39" s="309"/>
      <c r="GR39" s="309"/>
      <c r="GS39" s="309"/>
      <c r="GT39" s="309"/>
      <c r="GU39" s="309"/>
      <c r="GV39" s="309"/>
      <c r="GW39" s="309"/>
      <c r="GX39" s="309"/>
      <c r="GY39" s="309"/>
      <c r="GZ39" s="309"/>
      <c r="HA39" s="309"/>
      <c r="HB39" s="309"/>
      <c r="HC39" s="309"/>
      <c r="HD39" s="309"/>
      <c r="HE39" s="309"/>
      <c r="HF39" s="309"/>
      <c r="HG39" s="309"/>
      <c r="HH39" s="309"/>
      <c r="HI39" s="309"/>
      <c r="HJ39" s="309"/>
      <c r="HK39" s="309"/>
      <c r="HL39" s="309"/>
      <c r="HM39" s="309"/>
      <c r="HN39" s="309"/>
      <c r="HO39" s="309"/>
      <c r="HP39" s="309"/>
      <c r="HQ39" s="309"/>
      <c r="HR39" s="309"/>
      <c r="HS39" s="309"/>
      <c r="HT39" s="309"/>
      <c r="HU39" s="309"/>
      <c r="HV39" s="309"/>
      <c r="HW39" s="309"/>
      <c r="HX39" s="309"/>
      <c r="HY39" s="309"/>
      <c r="HZ39" s="309"/>
      <c r="IA39" s="309"/>
      <c r="IB39" s="309"/>
      <c r="IC39" s="309"/>
      <c r="ID39" s="309"/>
      <c r="IE39" s="309"/>
      <c r="IF39" s="309"/>
      <c r="IG39" s="309"/>
      <c r="IH39" s="309"/>
      <c r="II39" s="309"/>
      <c r="IJ39" s="309"/>
      <c r="IK39" s="309"/>
      <c r="IL39" s="309"/>
      <c r="IM39" s="309"/>
      <c r="IN39" s="309"/>
      <c r="IO39" s="309"/>
      <c r="IP39" s="309"/>
      <c r="IQ39" s="309"/>
      <c r="IR39" s="309"/>
      <c r="IS39" s="309"/>
      <c r="IT39" s="309"/>
      <c r="IU39" s="309"/>
      <c r="IV39" s="309"/>
      <c r="IW39" s="309"/>
    </row>
    <row r="40" customFormat="false" ht="24.75" hidden="false" customHeight="true" outlineLevel="0" collapsed="false">
      <c r="A40" s="137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8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  <c r="EJ40" s="309"/>
      <c r="EK40" s="309"/>
      <c r="EL40" s="309"/>
      <c r="EM40" s="309"/>
      <c r="EN40" s="309"/>
      <c r="EO40" s="309"/>
      <c r="EP40" s="309"/>
      <c r="EQ40" s="309"/>
      <c r="ER40" s="309"/>
      <c r="ES40" s="309"/>
      <c r="ET40" s="309"/>
      <c r="EU40" s="309"/>
      <c r="EV40" s="309"/>
      <c r="EW40" s="309"/>
      <c r="EX40" s="309"/>
      <c r="EY40" s="309"/>
      <c r="EZ40" s="309"/>
      <c r="FA40" s="309"/>
      <c r="FB40" s="309"/>
      <c r="FC40" s="309"/>
      <c r="FD40" s="309"/>
      <c r="FE40" s="309"/>
      <c r="FF40" s="309"/>
      <c r="FG40" s="309"/>
      <c r="FH40" s="309"/>
      <c r="FI40" s="309"/>
      <c r="FJ40" s="309"/>
      <c r="FK40" s="309"/>
      <c r="FL40" s="309"/>
      <c r="FM40" s="309"/>
      <c r="FN40" s="309"/>
      <c r="FO40" s="309"/>
      <c r="FP40" s="309"/>
      <c r="FQ40" s="309"/>
      <c r="FR40" s="309"/>
      <c r="FS40" s="309"/>
      <c r="FT40" s="309"/>
      <c r="FU40" s="309"/>
      <c r="FV40" s="309"/>
      <c r="FW40" s="309"/>
      <c r="FX40" s="309"/>
      <c r="FY40" s="309"/>
      <c r="FZ40" s="309"/>
      <c r="GA40" s="309"/>
      <c r="GB40" s="309"/>
      <c r="GC40" s="309"/>
      <c r="GD40" s="309"/>
      <c r="GE40" s="309"/>
      <c r="GF40" s="309"/>
      <c r="GG40" s="309"/>
      <c r="GH40" s="309"/>
      <c r="GI40" s="309"/>
      <c r="GJ40" s="309"/>
      <c r="GK40" s="309"/>
      <c r="GL40" s="309"/>
      <c r="GM40" s="309"/>
      <c r="GN40" s="309"/>
      <c r="GO40" s="309"/>
      <c r="GP40" s="309"/>
      <c r="GQ40" s="309"/>
      <c r="GR40" s="309"/>
      <c r="GS40" s="309"/>
      <c r="GT40" s="309"/>
      <c r="GU40" s="309"/>
      <c r="GV40" s="309"/>
      <c r="GW40" s="309"/>
      <c r="GX40" s="309"/>
      <c r="GY40" s="309"/>
      <c r="GZ40" s="309"/>
      <c r="HA40" s="309"/>
      <c r="HB40" s="309"/>
      <c r="HC40" s="309"/>
      <c r="HD40" s="309"/>
      <c r="HE40" s="309"/>
      <c r="HF40" s="309"/>
      <c r="HG40" s="309"/>
      <c r="HH40" s="309"/>
      <c r="HI40" s="309"/>
      <c r="HJ40" s="309"/>
      <c r="HK40" s="309"/>
      <c r="HL40" s="309"/>
      <c r="HM40" s="309"/>
      <c r="HN40" s="309"/>
      <c r="HO40" s="309"/>
      <c r="HP40" s="309"/>
      <c r="HQ40" s="309"/>
      <c r="HR40" s="309"/>
      <c r="HS40" s="309"/>
      <c r="HT40" s="309"/>
      <c r="HU40" s="309"/>
      <c r="HV40" s="309"/>
      <c r="HW40" s="309"/>
      <c r="HX40" s="309"/>
      <c r="HY40" s="309"/>
      <c r="HZ40" s="309"/>
      <c r="IA40" s="309"/>
      <c r="IB40" s="309"/>
      <c r="IC40" s="309"/>
      <c r="ID40" s="309"/>
      <c r="IE40" s="309"/>
      <c r="IF40" s="309"/>
      <c r="IG40" s="309"/>
      <c r="IH40" s="309"/>
      <c r="II40" s="309"/>
      <c r="IJ40" s="309"/>
      <c r="IK40" s="309"/>
      <c r="IL40" s="309"/>
      <c r="IM40" s="309"/>
      <c r="IN40" s="309"/>
      <c r="IO40" s="309"/>
      <c r="IP40" s="309"/>
      <c r="IQ40" s="309"/>
      <c r="IR40" s="309"/>
      <c r="IS40" s="309"/>
      <c r="IT40" s="309"/>
      <c r="IU40" s="309"/>
      <c r="IV40" s="309"/>
      <c r="IW40" s="309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122</v>
      </c>
      <c r="M41" s="81"/>
      <c r="N41" s="312" t="n">
        <f aca="false">SUM(N10:N40)</f>
        <v>0</v>
      </c>
      <c r="O41" s="78"/>
      <c r="P41" s="78"/>
      <c r="Q41" s="78"/>
      <c r="R41" s="78"/>
      <c r="S41" s="78"/>
      <c r="T41" s="78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  <c r="EJ41" s="309"/>
      <c r="EK41" s="309"/>
      <c r="EL41" s="309"/>
      <c r="EM41" s="309"/>
      <c r="EN41" s="309"/>
      <c r="EO41" s="309"/>
      <c r="EP41" s="309"/>
      <c r="EQ41" s="309"/>
      <c r="ER41" s="309"/>
      <c r="ES41" s="309"/>
      <c r="ET41" s="309"/>
      <c r="EU41" s="309"/>
      <c r="EV41" s="309"/>
      <c r="EW41" s="309"/>
      <c r="EX41" s="309"/>
      <c r="EY41" s="309"/>
      <c r="EZ41" s="309"/>
      <c r="FA41" s="309"/>
      <c r="FB41" s="309"/>
      <c r="FC41" s="309"/>
      <c r="FD41" s="309"/>
      <c r="FE41" s="309"/>
      <c r="FF41" s="309"/>
      <c r="FG41" s="309"/>
      <c r="FH41" s="309"/>
      <c r="FI41" s="309"/>
      <c r="FJ41" s="309"/>
      <c r="FK41" s="309"/>
      <c r="FL41" s="309"/>
      <c r="FM41" s="309"/>
      <c r="FN41" s="309"/>
      <c r="FO41" s="309"/>
      <c r="FP41" s="309"/>
      <c r="FQ41" s="309"/>
      <c r="FR41" s="309"/>
      <c r="FS41" s="309"/>
      <c r="FT41" s="309"/>
      <c r="FU41" s="309"/>
      <c r="FV41" s="309"/>
      <c r="FW41" s="309"/>
      <c r="FX41" s="309"/>
      <c r="FY41" s="309"/>
      <c r="FZ41" s="309"/>
      <c r="GA41" s="309"/>
      <c r="GB41" s="309"/>
      <c r="GC41" s="309"/>
      <c r="GD41" s="309"/>
      <c r="GE41" s="309"/>
      <c r="GF41" s="309"/>
      <c r="GG41" s="309"/>
      <c r="GH41" s="309"/>
      <c r="GI41" s="309"/>
      <c r="GJ41" s="309"/>
      <c r="GK41" s="309"/>
      <c r="GL41" s="309"/>
      <c r="GM41" s="309"/>
      <c r="GN41" s="309"/>
      <c r="GO41" s="309"/>
      <c r="GP41" s="309"/>
      <c r="GQ41" s="309"/>
      <c r="GR41" s="309"/>
      <c r="GS41" s="309"/>
      <c r="GT41" s="309"/>
      <c r="GU41" s="309"/>
      <c r="GV41" s="309"/>
      <c r="GW41" s="309"/>
      <c r="GX41" s="309"/>
      <c r="GY41" s="309"/>
      <c r="GZ41" s="309"/>
      <c r="HA41" s="309"/>
      <c r="HB41" s="309"/>
      <c r="HC41" s="309"/>
      <c r="HD41" s="309"/>
      <c r="HE41" s="309"/>
      <c r="HF41" s="309"/>
      <c r="HG41" s="309"/>
      <c r="HH41" s="309"/>
      <c r="HI41" s="309"/>
      <c r="HJ41" s="309"/>
      <c r="HK41" s="309"/>
      <c r="HL41" s="309"/>
      <c r="HM41" s="309"/>
      <c r="HN41" s="309"/>
      <c r="HO41" s="309"/>
      <c r="HP41" s="309"/>
      <c r="HQ41" s="309"/>
      <c r="HR41" s="309"/>
      <c r="HS41" s="309"/>
      <c r="HT41" s="309"/>
      <c r="HU41" s="309"/>
      <c r="HV41" s="309"/>
      <c r="HW41" s="309"/>
      <c r="HX41" s="309"/>
      <c r="HY41" s="309"/>
      <c r="HZ41" s="309"/>
      <c r="IA41" s="309"/>
      <c r="IB41" s="309"/>
      <c r="IC41" s="309"/>
      <c r="ID41" s="309"/>
      <c r="IE41" s="309"/>
      <c r="IF41" s="309"/>
      <c r="IG41" s="309"/>
      <c r="IH41" s="309"/>
      <c r="II41" s="309"/>
      <c r="IJ41" s="309"/>
      <c r="IK41" s="309"/>
      <c r="IL41" s="309"/>
      <c r="IM41" s="309"/>
      <c r="IN41" s="309"/>
      <c r="IO41" s="309"/>
      <c r="IP41" s="309"/>
      <c r="IQ41" s="309"/>
      <c r="IR41" s="309"/>
      <c r="IS41" s="309"/>
      <c r="IT41" s="309"/>
      <c r="IU41" s="309"/>
      <c r="IV41" s="309"/>
      <c r="IW41" s="309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226" t="s">
        <v>124</v>
      </c>
      <c r="L42" s="243"/>
      <c r="M42" s="313"/>
      <c r="N42" s="314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256" t="s">
        <v>126</v>
      </c>
      <c r="L43" s="243"/>
      <c r="M43" s="313"/>
      <c r="N43" s="314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0"/>
      <c r="L44" s="243"/>
      <c r="M44" s="313"/>
      <c r="N44" s="314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0"/>
      <c r="L45" s="0"/>
      <c r="M45" s="78"/>
      <c r="N45" s="78"/>
      <c r="O45" s="27"/>
      <c r="P45" s="315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6" t="s">
        <v>155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167</v>
      </c>
      <c r="D48" s="9"/>
      <c r="E48" s="10" t="s">
        <v>157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342" t="s">
        <v>134</v>
      </c>
      <c r="M48" s="60"/>
      <c r="N48" s="317" t="s">
        <v>135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43"/>
      <c r="M49" s="73"/>
      <c r="N49" s="271" t="n">
        <f aca="false">IF($L$49=" ",SUMIF($A$10:$A$40,A49,$N$10:$N$40),$K$41*$L$49)</f>
        <v>0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344"/>
      <c r="M50" s="78"/>
      <c r="N50" s="277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69"/>
      <c r="C51" s="268"/>
      <c r="D51" s="273"/>
      <c r="E51" s="274"/>
      <c r="F51" s="274"/>
      <c r="G51" s="275"/>
      <c r="H51" s="273"/>
      <c r="I51" s="275"/>
      <c r="J51" s="230"/>
      <c r="K51" s="230"/>
      <c r="L51" s="343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344"/>
      <c r="M52" s="78"/>
      <c r="N52" s="277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43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344"/>
      <c r="M54" s="78"/>
      <c r="N54" s="277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 t="n">
        <f aca="false">SUM(L49:L54)</f>
        <v>0</v>
      </c>
      <c r="M55" s="319" t="s">
        <v>122</v>
      </c>
      <c r="N55" s="320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7">
    <mergeCell ref="A5:D5"/>
    <mergeCell ref="H5:J5"/>
    <mergeCell ref="L5:M5"/>
    <mergeCell ref="I9:K9"/>
    <mergeCell ref="L41:M41"/>
    <mergeCell ref="E48:F48"/>
    <mergeCell ref="H48:I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7.99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95</v>
      </c>
      <c r="B1" s="322"/>
      <c r="C1" s="322"/>
      <c r="D1" s="322"/>
      <c r="E1" s="322"/>
      <c r="F1" s="323"/>
      <c r="G1" s="195"/>
      <c r="H1" s="32"/>
      <c r="I1" s="302"/>
      <c r="J1" s="32"/>
      <c r="K1" s="324"/>
      <c r="L1" s="324"/>
      <c r="M1" s="325"/>
      <c r="N1" s="324"/>
      <c r="O1" s="324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168</v>
      </c>
      <c r="B2" s="322"/>
      <c r="C2" s="322"/>
      <c r="D2" s="322"/>
      <c r="E2" s="322"/>
      <c r="F2" s="326"/>
      <c r="G2" s="327"/>
      <c r="H2" s="37"/>
      <c r="I2" s="32"/>
      <c r="J2" s="32"/>
      <c r="K2" s="324"/>
      <c r="L2" s="328"/>
      <c r="M2" s="200" t="s">
        <v>97</v>
      </c>
      <c r="N2" s="201" t="str">
        <f aca="false">IF((VALUE('Short Form'!M62)&lt;&gt;0),1+VALUE('Short Form'!H62)+VALUE('Short Form'!I62)+VALUE('Short Form'!J62)+VALUE('Short Form'!K62)+VALUE('Short Form'!L62)+VALUE('Short Form'!M62),"")</f>
        <v/>
      </c>
      <c r="O2" s="202" t="n">
        <f aca="false">IF((N2=0),"",'Short Form'!$N3)</f>
        <v>4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Scott</v>
      </c>
      <c r="B5" s="207"/>
      <c r="C5" s="207"/>
      <c r="D5" s="207"/>
      <c r="E5" s="208" t="str">
        <f aca="false">'Short Form'!E6</f>
        <v>Susan</v>
      </c>
      <c r="F5" s="69"/>
      <c r="G5" s="54"/>
      <c r="H5" s="209" t="str">
        <f aca="false">'Short Form'!H6</f>
        <v>S. Counsel</v>
      </c>
      <c r="I5" s="209"/>
      <c r="J5" s="209"/>
      <c r="K5" s="210" t="str">
        <f aca="false">'Short Form'!K6</f>
        <v>P00505330</v>
      </c>
      <c r="L5" s="210"/>
      <c r="M5" s="210"/>
      <c r="N5" s="211"/>
      <c r="O5" s="212"/>
      <c r="P5" s="329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6" t="s">
        <v>159</v>
      </c>
      <c r="B7" s="330"/>
      <c r="C7" s="330"/>
      <c r="D7" s="304"/>
      <c r="E7" s="331"/>
      <c r="F7" s="331"/>
      <c r="G7" s="332"/>
      <c r="H7" s="333"/>
      <c r="I7" s="333"/>
      <c r="J7" s="333"/>
      <c r="K7" s="334"/>
      <c r="L7" s="334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100</v>
      </c>
      <c r="B8" s="222"/>
      <c r="C8" s="227"/>
      <c r="D8" s="222"/>
      <c r="E8" s="227"/>
      <c r="F8" s="227"/>
      <c r="G8" s="228"/>
      <c r="H8" s="229"/>
      <c r="I8" s="334"/>
      <c r="J8" s="334"/>
      <c r="K8" s="334"/>
      <c r="L8" s="334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101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35</v>
      </c>
      <c r="O9" s="81" t="s">
        <v>105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/>
      <c r="B10" s="231"/>
      <c r="C10" s="232"/>
      <c r="D10" s="233"/>
      <c r="E10" s="233"/>
      <c r="F10" s="233"/>
      <c r="G10" s="233"/>
      <c r="H10" s="233"/>
      <c r="I10" s="234"/>
      <c r="J10" s="233"/>
      <c r="K10" s="233"/>
      <c r="L10" s="233"/>
      <c r="M10" s="335"/>
      <c r="N10" s="336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2"/>
      <c r="D11" s="233"/>
      <c r="E11" s="233"/>
      <c r="F11" s="233"/>
      <c r="G11" s="233"/>
      <c r="H11" s="233"/>
      <c r="I11" s="233"/>
      <c r="J11" s="233"/>
      <c r="K11" s="233"/>
      <c r="L11" s="233"/>
      <c r="M11" s="335"/>
      <c r="N11" s="336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2"/>
      <c r="D12" s="233"/>
      <c r="E12" s="233"/>
      <c r="F12" s="233"/>
      <c r="G12" s="233"/>
      <c r="H12" s="233"/>
      <c r="I12" s="233"/>
      <c r="J12" s="233"/>
      <c r="K12" s="233"/>
      <c r="L12" s="233"/>
      <c r="M12" s="335"/>
      <c r="N12" s="336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2"/>
      <c r="D13" s="233"/>
      <c r="E13" s="233"/>
      <c r="F13" s="233"/>
      <c r="G13" s="233"/>
      <c r="H13" s="233"/>
      <c r="I13" s="233"/>
      <c r="J13" s="233"/>
      <c r="K13" s="233"/>
      <c r="L13" s="233"/>
      <c r="M13" s="335"/>
      <c r="N13" s="336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2"/>
      <c r="D14" s="233"/>
      <c r="E14" s="233"/>
      <c r="F14" s="233"/>
      <c r="G14" s="233"/>
      <c r="H14" s="233"/>
      <c r="I14" s="233"/>
      <c r="J14" s="233"/>
      <c r="K14" s="233"/>
      <c r="L14" s="233"/>
      <c r="M14" s="335"/>
      <c r="N14" s="336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2"/>
      <c r="D15" s="233"/>
      <c r="E15" s="233"/>
      <c r="F15" s="233"/>
      <c r="G15" s="233"/>
      <c r="H15" s="233"/>
      <c r="I15" s="233"/>
      <c r="J15" s="233"/>
      <c r="K15" s="233"/>
      <c r="L15" s="233"/>
      <c r="M15" s="335"/>
      <c r="N15" s="336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2"/>
      <c r="D16" s="233"/>
      <c r="E16" s="233"/>
      <c r="F16" s="233"/>
      <c r="G16" s="233"/>
      <c r="H16" s="233"/>
      <c r="I16" s="233"/>
      <c r="J16" s="233"/>
      <c r="K16" s="233"/>
      <c r="L16" s="233"/>
      <c r="M16" s="335"/>
      <c r="N16" s="336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2"/>
      <c r="D17" s="233"/>
      <c r="E17" s="233"/>
      <c r="F17" s="233"/>
      <c r="G17" s="233"/>
      <c r="H17" s="233"/>
      <c r="I17" s="233"/>
      <c r="J17" s="233"/>
      <c r="K17" s="233"/>
      <c r="L17" s="233"/>
      <c r="M17" s="335"/>
      <c r="N17" s="336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2"/>
      <c r="D18" s="233"/>
      <c r="E18" s="233"/>
      <c r="F18" s="233"/>
      <c r="G18" s="233"/>
      <c r="H18" s="233"/>
      <c r="I18" s="233"/>
      <c r="J18" s="233"/>
      <c r="K18" s="233"/>
      <c r="L18" s="233"/>
      <c r="M18" s="335"/>
      <c r="N18" s="336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2"/>
      <c r="D19" s="233"/>
      <c r="E19" s="233"/>
      <c r="F19" s="233"/>
      <c r="G19" s="233"/>
      <c r="H19" s="233"/>
      <c r="I19" s="233"/>
      <c r="J19" s="233"/>
      <c r="K19" s="233"/>
      <c r="L19" s="233"/>
      <c r="M19" s="335"/>
      <c r="N19" s="336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2"/>
      <c r="D20" s="233"/>
      <c r="E20" s="233"/>
      <c r="F20" s="233"/>
      <c r="G20" s="233"/>
      <c r="H20" s="233"/>
      <c r="I20" s="233"/>
      <c r="J20" s="233"/>
      <c r="K20" s="233"/>
      <c r="L20" s="233"/>
      <c r="M20" s="335"/>
      <c r="N20" s="336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2"/>
      <c r="D21" s="233"/>
      <c r="E21" s="233"/>
      <c r="F21" s="233"/>
      <c r="G21" s="233"/>
      <c r="H21" s="233"/>
      <c r="I21" s="233"/>
      <c r="J21" s="233"/>
      <c r="K21" s="233"/>
      <c r="L21" s="233"/>
      <c r="M21" s="335"/>
      <c r="N21" s="336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2"/>
      <c r="D22" s="233"/>
      <c r="E22" s="233"/>
      <c r="F22" s="233"/>
      <c r="G22" s="233"/>
      <c r="H22" s="233"/>
      <c r="I22" s="233"/>
      <c r="J22" s="233"/>
      <c r="K22" s="233"/>
      <c r="L22" s="233"/>
      <c r="M22" s="335"/>
      <c r="N22" s="336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2"/>
      <c r="D23" s="233"/>
      <c r="E23" s="233"/>
      <c r="F23" s="233"/>
      <c r="G23" s="233"/>
      <c r="H23" s="233"/>
      <c r="I23" s="233"/>
      <c r="J23" s="233"/>
      <c r="K23" s="233"/>
      <c r="L23" s="233"/>
      <c r="M23" s="335"/>
      <c r="N23" s="336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2"/>
      <c r="D24" s="233"/>
      <c r="E24" s="233"/>
      <c r="F24" s="233"/>
      <c r="G24" s="233"/>
      <c r="H24" s="233"/>
      <c r="I24" s="233"/>
      <c r="J24" s="233"/>
      <c r="K24" s="233"/>
      <c r="L24" s="233"/>
      <c r="M24" s="335"/>
      <c r="N24" s="336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2"/>
      <c r="D25" s="233"/>
      <c r="E25" s="233"/>
      <c r="F25" s="233"/>
      <c r="G25" s="233"/>
      <c r="H25" s="233"/>
      <c r="I25" s="233"/>
      <c r="J25" s="233"/>
      <c r="K25" s="233"/>
      <c r="L25" s="233"/>
      <c r="M25" s="335"/>
      <c r="N25" s="336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2"/>
      <c r="D26" s="233"/>
      <c r="E26" s="233"/>
      <c r="F26" s="233"/>
      <c r="G26" s="233"/>
      <c r="H26" s="233"/>
      <c r="I26" s="233"/>
      <c r="J26" s="233"/>
      <c r="K26" s="233"/>
      <c r="L26" s="233"/>
      <c r="M26" s="335"/>
      <c r="N26" s="336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2"/>
      <c r="D27" s="233"/>
      <c r="E27" s="233"/>
      <c r="F27" s="233"/>
      <c r="G27" s="233"/>
      <c r="H27" s="233"/>
      <c r="I27" s="233"/>
      <c r="J27" s="233"/>
      <c r="K27" s="233"/>
      <c r="L27" s="233"/>
      <c r="M27" s="335"/>
      <c r="N27" s="336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2"/>
      <c r="D28" s="233"/>
      <c r="E28" s="233"/>
      <c r="F28" s="233"/>
      <c r="G28" s="233"/>
      <c r="H28" s="233"/>
      <c r="I28" s="233"/>
      <c r="J28" s="233"/>
      <c r="K28" s="233"/>
      <c r="L28" s="233"/>
      <c r="M28" s="335"/>
      <c r="N28" s="336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3"/>
      <c r="M29" s="335"/>
      <c r="N29" s="336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2"/>
      <c r="D30" s="233"/>
      <c r="E30" s="233"/>
      <c r="F30" s="233"/>
      <c r="G30" s="233"/>
      <c r="H30" s="233"/>
      <c r="I30" s="233"/>
      <c r="J30" s="233"/>
      <c r="K30" s="233"/>
      <c r="L30" s="233"/>
      <c r="M30" s="335"/>
      <c r="N30" s="336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2"/>
      <c r="D31" s="233"/>
      <c r="E31" s="233"/>
      <c r="F31" s="233"/>
      <c r="G31" s="233"/>
      <c r="H31" s="233"/>
      <c r="I31" s="233"/>
      <c r="J31" s="233"/>
      <c r="K31" s="233"/>
      <c r="L31" s="233"/>
      <c r="M31" s="335"/>
      <c r="N31" s="336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2"/>
      <c r="D32" s="233"/>
      <c r="E32" s="233"/>
      <c r="F32" s="233"/>
      <c r="G32" s="233"/>
      <c r="H32" s="233"/>
      <c r="I32" s="233"/>
      <c r="J32" s="233"/>
      <c r="K32" s="233"/>
      <c r="L32" s="233"/>
      <c r="M32" s="335"/>
      <c r="N32" s="336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335"/>
      <c r="N33" s="336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2"/>
      <c r="D34" s="233"/>
      <c r="E34" s="233"/>
      <c r="F34" s="233"/>
      <c r="G34" s="233"/>
      <c r="H34" s="233"/>
      <c r="I34" s="233"/>
      <c r="J34" s="233"/>
      <c r="K34" s="233"/>
      <c r="L34" s="233"/>
      <c r="M34" s="335"/>
      <c r="N34" s="336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2"/>
      <c r="D35" s="233"/>
      <c r="E35" s="233"/>
      <c r="F35" s="233"/>
      <c r="G35" s="233"/>
      <c r="H35" s="233"/>
      <c r="I35" s="233"/>
      <c r="J35" s="233"/>
      <c r="K35" s="233"/>
      <c r="L35" s="233"/>
      <c r="M35" s="335"/>
      <c r="N35" s="336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2"/>
      <c r="D36" s="233"/>
      <c r="E36" s="233"/>
      <c r="F36" s="233"/>
      <c r="G36" s="233"/>
      <c r="H36" s="233"/>
      <c r="I36" s="233"/>
      <c r="J36" s="233"/>
      <c r="K36" s="233"/>
      <c r="L36" s="233"/>
      <c r="M36" s="335"/>
      <c r="N36" s="336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2"/>
      <c r="D37" s="233"/>
      <c r="E37" s="233"/>
      <c r="F37" s="233"/>
      <c r="G37" s="233"/>
      <c r="H37" s="233"/>
      <c r="I37" s="233"/>
      <c r="J37" s="233"/>
      <c r="K37" s="233"/>
      <c r="L37" s="233"/>
      <c r="M37" s="335"/>
      <c r="N37" s="336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335"/>
      <c r="N38" s="336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2"/>
      <c r="D39" s="233"/>
      <c r="E39" s="233"/>
      <c r="F39" s="233"/>
      <c r="G39" s="233"/>
      <c r="H39" s="233"/>
      <c r="I39" s="233"/>
      <c r="J39" s="233"/>
      <c r="K39" s="233"/>
      <c r="L39" s="233"/>
      <c r="M39" s="335"/>
      <c r="N39" s="336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3"/>
      <c r="M40" s="335"/>
      <c r="N40" s="336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120</v>
      </c>
      <c r="G41" s="244"/>
      <c r="H41" s="245"/>
      <c r="I41" s="0"/>
      <c r="J41" s="246" t="s">
        <v>121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122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123</v>
      </c>
      <c r="G42" s="244"/>
      <c r="H42" s="0"/>
      <c r="I42" s="0"/>
      <c r="J42" s="196"/>
      <c r="K42" s="0"/>
      <c r="L42" s="226" t="s">
        <v>124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125</v>
      </c>
      <c r="G43" s="244"/>
      <c r="H43" s="0"/>
      <c r="I43" s="0"/>
      <c r="J43" s="0"/>
      <c r="K43" s="0"/>
      <c r="L43" s="256" t="s">
        <v>126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127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128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129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130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101</v>
      </c>
      <c r="B48" s="8" t="s">
        <v>45</v>
      </c>
      <c r="C48" s="8" t="s">
        <v>164</v>
      </c>
      <c r="D48" s="9"/>
      <c r="E48" s="10" t="s">
        <v>157</v>
      </c>
      <c r="F48" s="10"/>
      <c r="G48" s="11"/>
      <c r="H48" s="13" t="s">
        <v>5</v>
      </c>
      <c r="I48" s="13"/>
      <c r="J48" s="13" t="s">
        <v>132</v>
      </c>
      <c r="K48" s="13" t="s">
        <v>133</v>
      </c>
      <c r="L48" s="337" t="s">
        <v>134</v>
      </c>
      <c r="M48" s="265"/>
      <c r="N48" s="253"/>
      <c r="O48" s="81" t="s">
        <v>135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38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69"/>
      <c r="C50" s="268"/>
      <c r="D50" s="273"/>
      <c r="E50" s="274"/>
      <c r="F50" s="274"/>
      <c r="G50" s="275"/>
      <c r="H50" s="273"/>
      <c r="I50" s="274"/>
      <c r="J50" s="230"/>
      <c r="K50" s="230"/>
      <c r="L50" s="339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69"/>
      <c r="C51" s="268"/>
      <c r="D51" s="273"/>
      <c r="E51" s="274"/>
      <c r="F51" s="274"/>
      <c r="G51" s="275"/>
      <c r="H51" s="273"/>
      <c r="I51" s="275"/>
      <c r="J51" s="230"/>
      <c r="K51" s="230"/>
      <c r="L51" s="338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69"/>
      <c r="C52" s="268"/>
      <c r="D52" s="273"/>
      <c r="E52" s="274"/>
      <c r="F52" s="274"/>
      <c r="G52" s="275"/>
      <c r="H52" s="273"/>
      <c r="I52" s="274"/>
      <c r="J52" s="230"/>
      <c r="K52" s="230"/>
      <c r="L52" s="339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38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30"/>
      <c r="C54" s="230"/>
      <c r="D54" s="273"/>
      <c r="E54" s="274"/>
      <c r="F54" s="274"/>
      <c r="G54" s="275"/>
      <c r="H54" s="273"/>
      <c r="I54" s="274"/>
      <c r="J54" s="230"/>
      <c r="K54" s="230"/>
      <c r="L54" s="339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81" t="s">
        <v>122</v>
      </c>
      <c r="N55" s="81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282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