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<sst xmlns="http://schemas.openxmlformats.org/spreadsheetml/2006/main" count="495" uniqueCount="166">
  <si>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</si>
  <si>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</si>
  <si>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</si>
  <si>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</si>
  <si>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</si>
  <si>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</si>
  <si>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</si>
  <si>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</si>
  <si>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</si>
  <si>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</si>
  <si>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</si>
  <si>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</si>
  <si>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</si>
  <si>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</si>
  <si>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050900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</si>
  <si>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</si>
  <si>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</si>
  <si>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</si>
  <si>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</si>
  <si>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</si>
  <si>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</si>
  <si>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</si>
  <si>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SCOTT</t>
  </si>
  <si>
    <t xml:space="preserve">SUSAN</t>
  </si>
  <si>
    <t xml:space="preserve">SR. COUNSEL</t>
  </si>
  <si>
    <t xml:space="preserve">460-41-3441</t>
  </si>
  <si>
    <t xml:space="preserve">COMPANY NUMBER</t>
  </si>
  <si>
    <t xml:space="preserve">OFFICE NUMBER/FIELD LOCATION </t>
  </si>
  <si>
    <t xml:space="preserve">PHONE NUMBER</t>
  </si>
  <si>
    <t xml:space="preserve">0366</t>
  </si>
  <si>
    <t xml:space="preserve">4788</t>
  </si>
  <si>
    <t xml:space="preserve">713-853-0596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</si>
  <si>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</si>
  <si>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</si>
  <si>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</si>
  <si>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</si>
  <si>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</si>
  <si>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</si>
  <si>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</si>
  <si>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</si>
  <si>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</si>
  <si>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</si>
  <si>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</si>
  <si>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</si>
  <si>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</si>
  <si>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</si>
  <si>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</si>
  <si>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</si>
  <si>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</si>
  <si>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</si>
  <si>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</si>
  <si>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Texas State Bar Dues 2000-2001</t>
  </si>
  <si>
    <t xml:space="preserve">Attorney Occupation Tax Annual Dues, June 1, 2000 - May 31, 2001</t>
  </si>
  <si>
    <t xml:space="preserve">MISC THIS PAGE</t>
  </si>
  <si>
    <t xml:space="preserve">MISC., SUPP PAGES</t>
  </si>
  <si>
    <t xml:space="preserve">366</t>
  </si>
  <si>
    <t xml:space="preserve">3113</t>
  </si>
  <si>
    <t xml:space="preserve">999</t>
  </si>
  <si>
    <t xml:space="preserve">052</t>
  </si>
  <si>
    <t xml:space="preserve">0014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</si>
  <si>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</si>
  <si>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</si>
  <si>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</si>
  <si>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</si>
  <si>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</si>
  <si>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</si>
  <si>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</si>
  <si>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</si>
  <si>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</si>
  <si>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</si>
  <si>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</si>
  <si>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</si>
  <si>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</si>
  <si>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</si>
  <si>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</si>
  <si>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</si>
  <si>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</si>
  <si>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</si>
  <si>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</si>
  <si>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</si>
  <si>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</si>
  <si>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</si>
  <si>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</si>
  <si>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</si>
  <si>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</si>
  <si>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</si>
  <si>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</si>
  <si>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</si>
  <si>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</si>
  <si>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</si>
  <si>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</si>
  <si>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</si>
  <si>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</si>
  <si>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</si>
  <si>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</si>
  <si>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</si>
  <si>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</si>
  <si>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</si>
  <si>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</si>
  <si>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</si>
  <si>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</si>
  <si>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</si>
  <si>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</si>
  <si>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</si>
  <si>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</si>
  <si>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</si>
  <si>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Cal. GIR proceeding:  preliminary hearing on settlement (San Francisco)</t>
  </si>
  <si>
    <t xml:space="preserve">p</t>
  </si>
  <si>
    <t xml:space="preserve">Cab to IAH for CAL. GIR proceeding</t>
  </si>
  <si>
    <t xml:space="preserve">c</t>
  </si>
  <si>
    <t xml:space="preserve">Cab from San Francisco Airport to Hotel - CAL. GIR proceeding</t>
  </si>
  <si>
    <t xml:space="preserve">Cab from Hotel to San Francisco Airprt.- CAL. GIR proceeding</t>
  </si>
  <si>
    <t xml:space="preserve">Cab from IAH to home - CAL. GIR proceeding</t>
  </si>
  <si>
    <t xml:space="preserve">Hotel - CAL. GIR proceeding</t>
  </si>
  <si>
    <t xml:space="preserve">California Settlement meeting</t>
  </si>
  <si>
    <t xml:space="preserve">Mileage to and from IAH Airport - California Settlement meeting</t>
  </si>
  <si>
    <t xml:space="preserve">pc</t>
  </si>
  <si>
    <t xml:space="preserve">Cab Fare from Airport (Los Angeles) California Settlement meeting</t>
  </si>
  <si>
    <t xml:space="preserve">Cab Fare to Airport (Los Angeles) California Settlement meeting</t>
  </si>
  <si>
    <t xml:space="preserve">IAH Parking - California Settlement meeting</t>
  </si>
  <si>
    <t xml:space="preserve">San Francisco - CAL PUC preliminary hearing conf.</t>
  </si>
  <si>
    <t xml:space="preserve">Home to IAH round trip - tolls</t>
  </si>
  <si>
    <t xml:space="preserve">Home to IAH - mileage</t>
  </si>
  <si>
    <t xml:space="preserve">San Francisco, hotel - CAL PUC preliminary hearing conf.</t>
  </si>
  <si>
    <t xml:space="preserve">San Francisco, cab from Airport, CAL PUC preliminary hearing conf.</t>
  </si>
  <si>
    <t xml:space="preserve">San Francisco, cab to Airport, CAL PUC preliminary hearing conf.</t>
  </si>
  <si>
    <t xml:space="preserve">San Antonio, Enron Law conference</t>
  </si>
  <si>
    <t xml:space="preserve">3</t>
  </si>
  <si>
    <t xml:space="preserve">San Antonio, Enron Law conference, faxes sent</t>
  </si>
  <si>
    <t xml:space="preserve">San Antonio, Enron Law conference, telephone</t>
  </si>
  <si>
    <t xml:space="preserve">CAL. GIR proceeding- telephone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</si>
  <si>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</si>
  <si>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</si>
  <si>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</si>
  <si>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</si>
  <si>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</si>
  <si>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</si>
  <si>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</si>
  <si>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</si>
  <si>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</si>
  <si>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</si>
  <si>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</si>
  <si>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</si>
  <si>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</si>
  <si>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051</t>
  </si>
  <si>
    <t xml:space="preserve">174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</si>
  <si>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</si>
  <si>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</si>
  <si>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</si>
  <si>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</si>
  <si>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d</t>
  </si>
  <si>
    <t xml:space="preserve">San Francisco, CAL. GIR proceeding</t>
  </si>
  <si>
    <t xml:space="preserve">Jeff Dasovich, Enron, Self</t>
  </si>
  <si>
    <t xml:space="preserve">self</t>
  </si>
  <si>
    <t xml:space="preserve">b</t>
  </si>
  <si>
    <t xml:space="preserve">Los Angeles, California Settlement meeting</t>
  </si>
  <si>
    <t xml:space="preserve">r</t>
  </si>
  <si>
    <t xml:space="preserve">San Antonio, Enron Law Conference</t>
  </si>
  <si>
    <t xml:space="preserve">Show the total amount for each accounting classification referenced above.</t>
  </si>
  <si>
    <t xml:space="preserve">054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</si>
  <si>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</si>
  <si>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</si>
  <si>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Cellular Telephone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</si>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</sst>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sz val="12"/>
      <color rgb="FF000000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49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38160</xdr:rowOff>
    </xdr:to>
    <xdr:sp>
      <xdr:nvSpPr>
        <xdr:cNvPr id="1" name="Line 3"/>
        <xdr:cNvSpPr/>
      </xdr:nvSpPr>
      <xdr:spPr>
        <a:xfrm flipV="1">
          <a:off x="9727200" y="1154448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6" name="Line 17"/>
        <xdr:cNvSpPr/>
      </xdr:nvSpPr>
      <xdr:spPr>
        <a:xfrm flipV="1">
          <a:off x="1001016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17" name="Line 14"/>
        <xdr:cNvSpPr/>
      </xdr:nvSpPr>
      <xdr:spPr>
        <a:xfrm flipV="1">
          <a:off x="100098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366</v>
      </c>
      <c r="C4" s="6" t="str">
        <f aca="false">'Short Form'!B43</f>
        <v>3113</v>
      </c>
      <c r="D4" s="6" t="str">
        <f aca="false">'Short Form'!D43</f>
        <v>999</v>
      </c>
      <c r="E4" s="6" t="str">
        <f aca="false">'Short Form'!E43</f>
        <v>052</v>
      </c>
      <c r="F4" s="6" t="str">
        <f aca="false">'Short Form'!F43</f>
        <v>0014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366</v>
      </c>
      <c r="C5" s="8" t="str">
        <f aca="false">'Travel Form'!C49</f>
        <v>3113</v>
      </c>
      <c r="D5" s="8" t="str">
        <f aca="false">'Travel Form'!E49</f>
        <v>999</v>
      </c>
      <c r="E5" s="8" t="str">
        <f aca="false">'Travel Form'!F49</f>
        <v>051</v>
      </c>
      <c r="F5" s="8" t="str">
        <f aca="false">'Travel Form'!G49</f>
        <v>0014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str">
        <f aca="false">'Travel Form'!B50</f>
        <v>366</v>
      </c>
      <c r="C6" s="8" t="str">
        <f aca="false">'Travel Form'!C50</f>
        <v>3113</v>
      </c>
      <c r="D6" s="8" t="str">
        <f aca="false">'Travel Form'!E50</f>
        <v>999</v>
      </c>
      <c r="E6" s="8" t="str">
        <f aca="false">'Travel Form'!F50</f>
        <v>052</v>
      </c>
      <c r="F6" s="8" t="str">
        <f aca="false">'Travel Form'!G50</f>
        <v>0014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str">
        <f aca="false">'Travel Form'!B51</f>
        <v>366</v>
      </c>
      <c r="C7" s="8" t="str">
        <f aca="false">'Travel Form'!C51</f>
        <v>3113</v>
      </c>
      <c r="D7" s="8" t="str">
        <f aca="false">'Travel Form'!E51</f>
        <v>999</v>
      </c>
      <c r="E7" s="8" t="str">
        <f aca="false">'Travel Form'!F51</f>
        <v>174</v>
      </c>
      <c r="F7" s="8" t="str">
        <f aca="false">'Travel Form'!G51</f>
        <v>0014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str">
        <f aca="false">'Meals and Ent Sup'!B49</f>
        <v>366</v>
      </c>
      <c r="C11" s="6" t="str">
        <f aca="false">'Meals and Ent Sup'!C49</f>
        <v>3113</v>
      </c>
      <c r="D11" s="6" t="str">
        <f aca="false">'Meals and Ent Sup'!E49</f>
        <v>999</v>
      </c>
      <c r="E11" s="6" t="str">
        <f aca="false">'Meals and Ent Sup'!F49</f>
        <v>054</v>
      </c>
      <c r="F11" s="6" t="str">
        <f aca="false">'Meals and Ent Sup'!G49</f>
        <v>0014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str">
        <f aca="false">'Meals and Ent Sup'!B50</f>
        <v>366</v>
      </c>
      <c r="C12" s="6" t="str">
        <f aca="false">'Meals and Ent Sup'!C50</f>
        <v>3113</v>
      </c>
      <c r="D12" s="6" t="str">
        <f aca="false">'Meals and Ent Sup'!E50</f>
        <v>999</v>
      </c>
      <c r="E12" s="6" t="str">
        <f aca="false">'Meals and Ent Sup'!F50</f>
        <v>052</v>
      </c>
      <c r="F12" s="6" t="str">
        <f aca="false">'Meals and Ent Sup'!G50</f>
        <v>0014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str">
        <f aca="false">'Misc. Exp. Sup'!B49</f>
        <v>366</v>
      </c>
      <c r="C17" s="6" t="str">
        <f aca="false">'Meals and Ent Sup'!C49</f>
        <v>3113</v>
      </c>
      <c r="D17" s="6" t="str">
        <f aca="false">'Misc. Exp. Sup'!E49</f>
        <v>999</v>
      </c>
      <c r="E17" s="6" t="str">
        <f aca="false">'Misc. Exp. Sup'!F49</f>
        <v>174</v>
      </c>
      <c r="F17" s="6" t="str">
        <f aca="false">'Misc. Exp. Sup'!G49</f>
        <v>0014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str">
        <f aca="false">'Meals and Ent Sup'!C50</f>
        <v>3113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4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/>
      <c r="B14" s="70"/>
      <c r="C14" s="71"/>
      <c r="D14" s="72"/>
      <c r="E14" s="72"/>
      <c r="F14" s="72"/>
      <c r="G14" s="73"/>
      <c r="H14" s="74"/>
      <c r="I14" s="75"/>
      <c r="J14" s="76"/>
      <c r="K14" s="76"/>
      <c r="L14" s="77"/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41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42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43</v>
      </c>
      <c r="C28" s="94"/>
      <c r="D28" s="94" t="s">
        <v>4</v>
      </c>
      <c r="E28" s="94" t="s">
        <v>44</v>
      </c>
      <c r="F28" s="93" t="s">
        <v>6</v>
      </c>
      <c r="G28" s="94" t="s">
        <v>7</v>
      </c>
      <c r="H28" s="94" t="s">
        <v>8</v>
      </c>
      <c r="I28" s="94" t="s">
        <v>45</v>
      </c>
      <c r="J28" s="94" t="s">
        <v>46</v>
      </c>
      <c r="K28" s="95"/>
      <c r="L28" s="90" t="s">
        <v>47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/>
      <c r="B29" s="97"/>
      <c r="C29" s="98"/>
      <c r="D29" s="99"/>
      <c r="E29" s="99"/>
      <c r="F29" s="99"/>
      <c r="G29" s="100"/>
      <c r="H29" s="97"/>
      <c r="I29" s="99"/>
      <c r="J29" s="100"/>
      <c r="K29" s="101"/>
      <c r="L29" s="91" t="s">
        <v>48</v>
      </c>
      <c r="M29" s="91"/>
      <c r="N29" s="102" t="n">
        <f aca="false">SUM(N27:N28)</f>
        <v>0</v>
      </c>
    </row>
    <row r="30" customFormat="false" ht="21.75" hidden="false" customHeight="true" outlineLevel="0" collapsed="false">
      <c r="A30" s="103" t="s">
        <v>49</v>
      </c>
      <c r="B30" s="104"/>
      <c r="C30" s="104"/>
      <c r="D30" s="63"/>
      <c r="E30" s="63"/>
      <c r="F30" s="63"/>
      <c r="G30" s="104"/>
      <c r="H30" s="104"/>
      <c r="I30" s="104"/>
      <c r="J30" s="104"/>
      <c r="K30" s="104"/>
      <c r="L30" s="30"/>
      <c r="M30" s="63"/>
      <c r="N30" s="63"/>
    </row>
    <row r="31" customFormat="false" ht="4.5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50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36668</v>
      </c>
      <c r="B33" s="105" t="s">
        <v>51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235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 t="n">
        <v>36668</v>
      </c>
      <c r="B34" s="106" t="s">
        <v>52</v>
      </c>
      <c r="C34" s="72"/>
      <c r="D34" s="107"/>
      <c r="E34" s="108"/>
      <c r="F34" s="107"/>
      <c r="G34" s="107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7"/>
      <c r="E35" s="107"/>
      <c r="F35" s="107"/>
      <c r="G35" s="107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7"/>
      <c r="E36" s="107"/>
      <c r="F36" s="107"/>
      <c r="G36" s="107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7"/>
      <c r="E37" s="107"/>
      <c r="F37" s="107"/>
      <c r="G37" s="107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9"/>
      <c r="B38" s="105"/>
      <c r="C38" s="72"/>
      <c r="D38" s="107"/>
      <c r="E38" s="107"/>
      <c r="F38" s="107"/>
      <c r="G38" s="107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7"/>
      <c r="E39" s="107"/>
      <c r="F39" s="107"/>
      <c r="G39" s="107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41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53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43</v>
      </c>
      <c r="C42" s="94"/>
      <c r="D42" s="94" t="s">
        <v>4</v>
      </c>
      <c r="E42" s="94" t="s">
        <v>44</v>
      </c>
      <c r="F42" s="93" t="s">
        <v>6</v>
      </c>
      <c r="G42" s="94" t="s">
        <v>7</v>
      </c>
      <c r="H42" s="94" t="s">
        <v>8</v>
      </c>
      <c r="I42" s="94" t="s">
        <v>45</v>
      </c>
      <c r="J42" s="94" t="s">
        <v>46</v>
      </c>
      <c r="K42" s="95"/>
      <c r="L42" s="90" t="s">
        <v>54</v>
      </c>
      <c r="M42" s="91"/>
      <c r="N42" s="110" t="n">
        <f aca="false">'Misc. Exp. Sup'!O55+'Misc. Exp. Sup (2)'!O55</f>
        <v>0</v>
      </c>
    </row>
    <row r="43" customFormat="false" ht="24" hidden="false" customHeight="true" outlineLevel="0" collapsed="false">
      <c r="A43" s="97" t="s">
        <v>55</v>
      </c>
      <c r="B43" s="99" t="s">
        <v>56</v>
      </c>
      <c r="C43" s="99"/>
      <c r="D43" s="99" t="s">
        <v>57</v>
      </c>
      <c r="E43" s="99" t="s">
        <v>58</v>
      </c>
      <c r="F43" s="99" t="s">
        <v>59</v>
      </c>
      <c r="G43" s="100"/>
      <c r="H43" s="97"/>
      <c r="I43" s="99"/>
      <c r="J43" s="111"/>
      <c r="K43" s="112"/>
      <c r="L43" s="91" t="s">
        <v>60</v>
      </c>
      <c r="M43" s="91"/>
      <c r="N43" s="102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3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4"/>
      <c r="F45" s="63"/>
      <c r="G45" s="63"/>
      <c r="H45" s="63"/>
      <c r="I45" s="113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1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1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5" t="s">
        <v>61</v>
      </c>
      <c r="B48" s="116"/>
      <c r="C48" s="116"/>
      <c r="D48" s="116"/>
      <c r="E48" s="116"/>
      <c r="F48" s="116"/>
      <c r="G48" s="116"/>
      <c r="H48" s="116"/>
      <c r="I48" s="32"/>
      <c r="J48" s="117" t="s">
        <v>62</v>
      </c>
      <c r="K48" s="118"/>
      <c r="L48" s="118"/>
      <c r="M48" s="118"/>
      <c r="N48" s="119" t="n">
        <f aca="false">'Travel Form'!O55+'Travel Sup (2)'!O55</f>
        <v>0</v>
      </c>
    </row>
    <row r="49" customFormat="false" ht="24" hidden="false" customHeight="true" outlineLevel="0" collapsed="false">
      <c r="A49" s="120" t="s">
        <v>63</v>
      </c>
      <c r="B49" s="120"/>
      <c r="C49" s="120"/>
      <c r="D49" s="120"/>
      <c r="E49" s="120"/>
      <c r="F49" s="120"/>
      <c r="G49" s="121"/>
      <c r="H49" s="63"/>
      <c r="I49" s="89"/>
      <c r="J49" s="122" t="s">
        <v>64</v>
      </c>
      <c r="K49" s="123"/>
      <c r="L49" s="123"/>
      <c r="M49" s="123"/>
      <c r="N49" s="92" t="n">
        <f aca="false">N48+N43+N29</f>
        <v>0</v>
      </c>
    </row>
    <row r="50" customFormat="false" ht="24" hidden="false" customHeight="true" outlineLevel="0" collapsed="false">
      <c r="A50" s="66" t="s">
        <v>65</v>
      </c>
      <c r="B50" s="124"/>
      <c r="C50" s="66" t="s">
        <v>66</v>
      </c>
      <c r="D50" s="97"/>
      <c r="E50" s="66" t="s">
        <v>1</v>
      </c>
      <c r="F50" s="125"/>
      <c r="G50" s="126"/>
      <c r="H50" s="63"/>
      <c r="I50" s="63"/>
      <c r="J50" s="127" t="s">
        <v>67</v>
      </c>
      <c r="K50" s="128"/>
      <c r="L50" s="128"/>
      <c r="M50" s="128"/>
      <c r="N50" s="129" t="n">
        <f aca="false">F53</f>
        <v>0</v>
      </c>
    </row>
    <row r="51" customFormat="false" ht="24" hidden="false" customHeight="true" outlineLevel="0" collapsed="false">
      <c r="A51" s="66" t="s">
        <v>65</v>
      </c>
      <c r="B51" s="124"/>
      <c r="C51" s="66" t="s">
        <v>66</v>
      </c>
      <c r="D51" s="37"/>
      <c r="E51" s="66" t="s">
        <v>1</v>
      </c>
      <c r="F51" s="125"/>
      <c r="G51" s="126"/>
      <c r="H51" s="63"/>
      <c r="I51" s="63"/>
      <c r="J51" s="130" t="s">
        <v>68</v>
      </c>
      <c r="K51" s="131"/>
      <c r="L51" s="132" t="str">
        <f aca="false">IF($N$49-$N$50&lt;0,"X","  ")</f>
        <v>  </v>
      </c>
      <c r="M51" s="131" t="s">
        <v>69</v>
      </c>
      <c r="N51" s="133"/>
    </row>
    <row r="52" customFormat="false" ht="24" hidden="false" customHeight="true" outlineLevel="0" collapsed="false">
      <c r="A52" s="66" t="s">
        <v>65</v>
      </c>
      <c r="B52" s="124"/>
      <c r="C52" s="66" t="s">
        <v>66</v>
      </c>
      <c r="D52" s="37"/>
      <c r="E52" s="66" t="s">
        <v>1</v>
      </c>
      <c r="F52" s="125"/>
      <c r="G52" s="126"/>
      <c r="H52" s="63"/>
      <c r="I52" s="63"/>
      <c r="J52" s="127"/>
      <c r="K52" s="128"/>
      <c r="L52" s="134" t="str">
        <f aca="false">IF($N$49-$N$50&gt;0,"X","  ")</f>
        <v>  </v>
      </c>
      <c r="M52" s="135" t="s">
        <v>70</v>
      </c>
      <c r="N52" s="136" t="n">
        <f aca="false">ABS(N49-N50)</f>
        <v>0</v>
      </c>
    </row>
    <row r="53" customFormat="false" ht="24" hidden="false" customHeight="true" outlineLevel="0" collapsed="false">
      <c r="A53" s="137"/>
      <c r="B53" s="137"/>
      <c r="C53" s="137"/>
      <c r="D53" s="138" t="s">
        <v>71</v>
      </c>
      <c r="E53" s="138"/>
      <c r="F53" s="139" t="n">
        <f aca="false">SUM(F50:F52)</f>
        <v>0</v>
      </c>
      <c r="G53" s="139"/>
      <c r="H53" s="63"/>
      <c r="I53" s="63"/>
      <c r="J53" s="140" t="s">
        <v>72</v>
      </c>
      <c r="K53" s="128"/>
      <c r="L53" s="128"/>
      <c r="M53" s="128"/>
      <c r="N53" s="141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2" t="s">
        <v>73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3" t="s">
        <v>74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5"/>
      <c r="N56" s="146"/>
    </row>
    <row r="57" customFormat="false" ht="12" hidden="false" customHeight="true" outlineLevel="0" collapsed="false">
      <c r="A57" s="31" t="s">
        <v>75</v>
      </c>
      <c r="B57" s="47"/>
      <c r="C57" s="47"/>
      <c r="D57" s="47"/>
      <c r="E57" s="116"/>
      <c r="F57" s="147" t="s">
        <v>65</v>
      </c>
      <c r="G57" s="148" t="s">
        <v>76</v>
      </c>
      <c r="H57" s="47"/>
      <c r="I57" s="47"/>
      <c r="J57" s="149"/>
      <c r="K57" s="150" t="s">
        <v>65</v>
      </c>
      <c r="L57" s="148" t="s">
        <v>76</v>
      </c>
      <c r="M57" s="45"/>
      <c r="N57" s="151" t="s">
        <v>65</v>
      </c>
    </row>
    <row r="58" customFormat="false" ht="26.25" hidden="false" customHeight="true" outlineLevel="0" collapsed="false">
      <c r="A58" s="152"/>
      <c r="B58" s="153"/>
      <c r="C58" s="153"/>
      <c r="D58" s="153"/>
      <c r="E58" s="153"/>
      <c r="F58" s="154"/>
      <c r="G58" s="153"/>
      <c r="H58" s="153"/>
      <c r="I58" s="153"/>
      <c r="J58" s="153"/>
      <c r="K58" s="153"/>
      <c r="L58" s="152"/>
      <c r="M58" s="153"/>
      <c r="N58" s="154"/>
    </row>
    <row r="59" customFormat="false" ht="11.25" hidden="false" customHeight="true" outlineLevel="0" collapsed="false">
      <c r="A59" s="155" t="s">
        <v>77</v>
      </c>
      <c r="B59" s="47"/>
      <c r="C59" s="47"/>
      <c r="D59" s="47"/>
      <c r="E59" s="116"/>
      <c r="F59" s="147"/>
      <c r="G59" s="31" t="s">
        <v>78</v>
      </c>
      <c r="H59" s="47"/>
      <c r="I59" s="47"/>
      <c r="J59" s="149"/>
      <c r="K59" s="150"/>
      <c r="L59" s="31" t="s">
        <v>78</v>
      </c>
      <c r="M59" s="45"/>
      <c r="N59" s="151"/>
    </row>
    <row r="60" customFormat="false" ht="25.5" hidden="false" customHeight="true" outlineLevel="0" collapsed="false">
      <c r="A60" s="156"/>
      <c r="B60" s="156"/>
      <c r="C60" s="156"/>
      <c r="D60" s="156"/>
      <c r="E60" s="156"/>
      <c r="F60" s="157"/>
      <c r="G60" s="158"/>
      <c r="H60" s="158"/>
      <c r="I60" s="158"/>
      <c r="J60" s="158"/>
      <c r="K60" s="158"/>
      <c r="L60" s="159"/>
      <c r="M60" s="158"/>
      <c r="N60" s="160"/>
    </row>
    <row r="61" customFormat="false" ht="14.1" hidden="true" customHeight="true" outlineLevel="0" collapsed="false">
      <c r="A61" s="63" t="s">
        <v>79</v>
      </c>
      <c r="B61" s="18" t="s">
        <v>80</v>
      </c>
      <c r="C61" s="63" t="s">
        <v>81</v>
      </c>
      <c r="D61" s="63" t="s">
        <v>82</v>
      </c>
      <c r="E61" s="18" t="s">
        <v>83</v>
      </c>
      <c r="F61" s="63" t="s">
        <v>84</v>
      </c>
      <c r="G61" s="63" t="s">
        <v>85</v>
      </c>
      <c r="H61" s="63" t="s">
        <v>86</v>
      </c>
      <c r="I61" s="63" t="s">
        <v>87</v>
      </c>
      <c r="J61" s="63" t="s">
        <v>88</v>
      </c>
      <c r="K61" s="63" t="s">
        <v>89</v>
      </c>
      <c r="L61" s="63" t="s">
        <v>90</v>
      </c>
      <c r="M61" s="63" t="s">
        <v>91</v>
      </c>
      <c r="N61" s="63" t="s">
        <v>92</v>
      </c>
    </row>
    <row r="62" customFormat="false" ht="21" hidden="true" customHeight="true" outlineLevel="0" collapsed="false">
      <c r="A62" s="45" t="str">
        <f aca="false">IF(ISBLANK($A$6),TRIM(" "),$A$6)</f>
        <v>SCOTT</v>
      </c>
      <c r="B62" s="161" t="str">
        <f aca="false">IF(ISBLANK($E$6),TRIM(" "),$E$6)</f>
        <v>SUSAN</v>
      </c>
      <c r="C62" s="162" t="str">
        <f aca="false">TEXT(IF(ISBLANK($N$2),"      ",$N$2),"000000")</f>
        <v>050900</v>
      </c>
      <c r="D62" s="45" t="str">
        <f aca="false">TEXT($K$6,"###-##-####")</f>
        <v>460-41-3441</v>
      </c>
      <c r="E62" s="163" t="str">
        <f aca="false">TEXT($N$52,"######0.00")</f>
        <v>0.00</v>
      </c>
      <c r="F62" s="45" t="s">
        <v>93</v>
      </c>
      <c r="G62" s="45" t="s">
        <v>94</v>
      </c>
      <c r="H62" s="45" t="str">
        <f aca="false">TEXT(IF(COUNT('Travel Form'!$A$12:$N$40)=0,0,1),"0")</f>
        <v>1</v>
      </c>
      <c r="I62" s="45" t="str">
        <f aca="false">TEXT(IF(COUNT('Meals and Ent Sup'!$A$10:$M$40,'Meals and Ent Sup'!$A$49:$K$54)=0,0,1),"0")</f>
        <v>1</v>
      </c>
      <c r="J62" s="45" t="str">
        <f aca="false">TEXT(IF(COUNT('Misc. Exp. Sup'!$A$10:$N$40,'Misc. Exp. Sup'!$A$49:$K$54)=0,0,1),"0")</f>
        <v>1</v>
      </c>
      <c r="K62" s="45" t="str">
        <f aca="false">TEXT(IF(COUNT('Travel Sup (2)'!$A$12:$N$40,'Travel Sup (2)'!$A$49:$K$54)=0,0,1),"0")</f>
        <v>0</v>
      </c>
      <c r="L62" s="45" t="str">
        <f aca="false">TEXT(IF(COUNT('Meals and Ent Sup (2)'!$A$10:$M$40,'Meals and Ent Sup (2)'!$A$49:$K$54)=0,0,1),"0")</f>
        <v>0</v>
      </c>
      <c r="M62" s="45" t="str">
        <f aca="false">TEXT(IF(COUNT('Misc. Exp. Sup (2)'!$A$10:$N$40,'Misc. Exp. Sup (2)'!$A$49:$K$54)=0,0,1),"0")</f>
        <v>0</v>
      </c>
      <c r="N62" s="45" t="str">
        <f aca="false">TEXT($A$8,"####")</f>
        <v>366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4"/>
      <c r="M63" s="164"/>
      <c r="N63" s="165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  <c r="DE63" s="165"/>
      <c r="DF63" s="165"/>
      <c r="DG63" s="165"/>
      <c r="DH63" s="165"/>
      <c r="DI63" s="165"/>
      <c r="DJ63" s="165"/>
      <c r="DK63" s="165"/>
      <c r="DL63" s="165"/>
      <c r="DM63" s="165"/>
      <c r="DN63" s="165"/>
      <c r="DO63" s="165"/>
      <c r="DP63" s="165"/>
      <c r="DQ63" s="165"/>
      <c r="DR63" s="165"/>
      <c r="DS63" s="165"/>
      <c r="DT63" s="165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65"/>
      <c r="EH63" s="165"/>
      <c r="EI63" s="165"/>
      <c r="EJ63" s="165"/>
      <c r="EK63" s="165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165"/>
      <c r="FA63" s="165"/>
      <c r="FB63" s="165"/>
      <c r="FC63" s="165"/>
      <c r="FD63" s="165"/>
      <c r="FE63" s="165"/>
      <c r="FF63" s="165"/>
      <c r="FG63" s="165"/>
      <c r="FH63" s="165"/>
      <c r="FI63" s="165"/>
      <c r="FJ63" s="165"/>
      <c r="FK63" s="165"/>
      <c r="FL63" s="165"/>
      <c r="FM63" s="165"/>
      <c r="FN63" s="165"/>
      <c r="FO63" s="165"/>
      <c r="FP63" s="165"/>
      <c r="FQ63" s="165"/>
      <c r="FR63" s="165"/>
      <c r="FS63" s="165"/>
      <c r="FT63" s="165"/>
      <c r="FU63" s="165"/>
      <c r="FV63" s="165"/>
      <c r="FW63" s="165"/>
      <c r="FX63" s="165"/>
      <c r="FY63" s="165"/>
      <c r="FZ63" s="165"/>
      <c r="GA63" s="165"/>
      <c r="GB63" s="165"/>
      <c r="GC63" s="165"/>
      <c r="GD63" s="165"/>
      <c r="GE63" s="165"/>
      <c r="GF63" s="165"/>
      <c r="GG63" s="165"/>
      <c r="GH63" s="165"/>
      <c r="GI63" s="165"/>
      <c r="GJ63" s="165"/>
      <c r="GK63" s="165"/>
      <c r="GL63" s="165"/>
      <c r="GM63" s="165"/>
      <c r="GN63" s="165"/>
      <c r="GO63" s="165"/>
      <c r="GP63" s="165"/>
      <c r="GQ63" s="165"/>
      <c r="GR63" s="165"/>
      <c r="GS63" s="165"/>
      <c r="GT63" s="165"/>
      <c r="GU63" s="165"/>
      <c r="GV63" s="165"/>
      <c r="GW63" s="165"/>
      <c r="GX63" s="165"/>
      <c r="GY63" s="165"/>
      <c r="GZ63" s="165"/>
      <c r="HA63" s="165"/>
      <c r="HB63" s="165"/>
      <c r="HC63" s="165"/>
      <c r="HD63" s="165"/>
      <c r="HE63" s="165"/>
      <c r="HF63" s="165"/>
      <c r="HG63" s="165"/>
      <c r="HH63" s="165"/>
      <c r="HI63" s="165"/>
      <c r="HJ63" s="165"/>
      <c r="HK63" s="165"/>
      <c r="HL63" s="165"/>
      <c r="HM63" s="165"/>
      <c r="HN63" s="165"/>
      <c r="HO63" s="165"/>
      <c r="HP63" s="165"/>
      <c r="HQ63" s="165"/>
      <c r="HR63" s="165"/>
      <c r="HS63" s="165"/>
      <c r="HT63" s="165"/>
      <c r="HU63" s="165"/>
      <c r="HV63" s="165"/>
      <c r="HW63" s="165"/>
      <c r="HX63" s="165"/>
      <c r="HY63" s="165"/>
      <c r="HZ63" s="165"/>
      <c r="IA63" s="165"/>
      <c r="IB63" s="165"/>
      <c r="IC63" s="165"/>
      <c r="ID63" s="165"/>
      <c r="IE63" s="165"/>
      <c r="IF63" s="165"/>
      <c r="IG63" s="165"/>
      <c r="IH63" s="165"/>
      <c r="II63" s="165"/>
      <c r="IJ63" s="165"/>
      <c r="IK63" s="165"/>
      <c r="IL63" s="165"/>
      <c r="IM63" s="165"/>
      <c r="IN63" s="165"/>
      <c r="IO63" s="165"/>
      <c r="IP63" s="165"/>
      <c r="IQ63" s="165"/>
      <c r="IR63" s="165"/>
      <c r="IS63" s="165"/>
      <c r="IT63" s="165"/>
      <c r="IU63" s="165"/>
      <c r="IV63" s="165"/>
      <c r="IW63" s="165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1"/>
      <c r="C65" s="45"/>
      <c r="D65" s="45"/>
      <c r="E65" s="163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6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67"/>
      <c r="DM76" s="167"/>
      <c r="DN76" s="167"/>
      <c r="DO76" s="167"/>
      <c r="DP76" s="167"/>
      <c r="DQ76" s="167"/>
      <c r="DR76" s="167"/>
      <c r="DS76" s="167"/>
      <c r="DT76" s="167"/>
      <c r="DU76" s="167"/>
      <c r="DV76" s="167"/>
      <c r="DW76" s="167"/>
      <c r="DX76" s="167"/>
      <c r="DY76" s="167"/>
      <c r="DZ76" s="167"/>
      <c r="EA76" s="167"/>
      <c r="EB76" s="167"/>
      <c r="EC76" s="167"/>
      <c r="ED76" s="167"/>
      <c r="EE76" s="167"/>
      <c r="EF76" s="167"/>
      <c r="EG76" s="167"/>
      <c r="EH76" s="167"/>
      <c r="EI76" s="167"/>
      <c r="EJ76" s="167"/>
      <c r="EK76" s="167"/>
      <c r="EL76" s="167"/>
      <c r="EM76" s="167"/>
      <c r="EN76" s="167"/>
      <c r="EO76" s="167"/>
      <c r="EP76" s="167"/>
      <c r="EQ76" s="167"/>
      <c r="ER76" s="167"/>
      <c r="ES76" s="167"/>
      <c r="ET76" s="167"/>
      <c r="EU76" s="167"/>
      <c r="EV76" s="167"/>
      <c r="EW76" s="167"/>
      <c r="EX76" s="167"/>
      <c r="EY76" s="167"/>
      <c r="EZ76" s="167"/>
      <c r="FA76" s="167"/>
      <c r="FB76" s="167"/>
      <c r="FC76" s="167"/>
      <c r="FD76" s="167"/>
      <c r="FE76" s="167"/>
      <c r="FF76" s="167"/>
      <c r="FG76" s="167"/>
      <c r="FH76" s="167"/>
      <c r="FI76" s="167"/>
      <c r="FJ76" s="167"/>
      <c r="FK76" s="167"/>
      <c r="FL76" s="167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7"/>
      <c r="GD76" s="167"/>
      <c r="GE76" s="167"/>
      <c r="GF76" s="167"/>
      <c r="GG76" s="167"/>
      <c r="GH76" s="167"/>
      <c r="GI76" s="167"/>
      <c r="GJ76" s="167"/>
      <c r="GK76" s="167"/>
      <c r="GL76" s="167"/>
      <c r="GM76" s="167"/>
      <c r="GN76" s="167"/>
      <c r="GO76" s="167"/>
      <c r="GP76" s="167"/>
      <c r="GQ76" s="167"/>
      <c r="GR76" s="167"/>
      <c r="GS76" s="167"/>
      <c r="GT76" s="167"/>
      <c r="GU76" s="167"/>
      <c r="GV76" s="167"/>
      <c r="GW76" s="167"/>
      <c r="GX76" s="167"/>
      <c r="GY76" s="167"/>
      <c r="GZ76" s="167"/>
      <c r="HA76" s="167"/>
      <c r="HB76" s="167"/>
      <c r="HC76" s="167"/>
      <c r="HD76" s="167"/>
      <c r="HE76" s="167"/>
      <c r="HF76" s="167"/>
      <c r="HG76" s="167"/>
      <c r="HH76" s="167"/>
      <c r="HI76" s="167"/>
      <c r="HJ76" s="167"/>
      <c r="HK76" s="167"/>
      <c r="HL76" s="167"/>
      <c r="HM76" s="167"/>
      <c r="HN76" s="167"/>
      <c r="HO76" s="167"/>
      <c r="HP76" s="167"/>
      <c r="HQ76" s="167"/>
      <c r="HR76" s="167"/>
      <c r="HS76" s="167"/>
      <c r="HT76" s="167"/>
      <c r="HU76" s="167"/>
      <c r="HV76" s="167"/>
      <c r="HW76" s="167"/>
      <c r="HX76" s="167"/>
      <c r="HY76" s="167"/>
      <c r="HZ76" s="167"/>
      <c r="IA76" s="167"/>
      <c r="IB76" s="167"/>
      <c r="IC76" s="167"/>
      <c r="ID76" s="167"/>
      <c r="IE76" s="167"/>
      <c r="IF76" s="167"/>
      <c r="IG76" s="167"/>
      <c r="IH76" s="167"/>
      <c r="II76" s="167"/>
      <c r="IJ76" s="167"/>
      <c r="IK76" s="167"/>
      <c r="IL76" s="167"/>
      <c r="IM76" s="167"/>
      <c r="IN76" s="167"/>
      <c r="IO76" s="167"/>
      <c r="IP76" s="167"/>
      <c r="IQ76" s="167"/>
      <c r="IR76" s="167"/>
      <c r="IS76" s="167"/>
      <c r="IT76" s="167"/>
      <c r="IU76" s="167"/>
      <c r="IV76" s="167"/>
      <c r="IW76" s="167"/>
    </row>
    <row r="77" customFormat="false" ht="18" hidden="true" customHeight="true" outlineLevel="0" collapsed="false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  <c r="DB90" s="169"/>
      <c r="DC90" s="169"/>
      <c r="DD90" s="169"/>
      <c r="DE90" s="169"/>
      <c r="DF90" s="169"/>
      <c r="DG90" s="169"/>
      <c r="DH90" s="16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DU90" s="169"/>
      <c r="DV90" s="169"/>
      <c r="DW90" s="169"/>
      <c r="DX90" s="169"/>
      <c r="DY90" s="169"/>
      <c r="DZ90" s="169"/>
      <c r="EA90" s="169"/>
      <c r="EB90" s="169"/>
      <c r="EC90" s="169"/>
      <c r="ED90" s="169"/>
      <c r="EE90" s="169"/>
      <c r="EF90" s="169"/>
      <c r="EG90" s="169"/>
      <c r="EH90" s="169"/>
      <c r="EI90" s="169"/>
      <c r="EJ90" s="169"/>
      <c r="EK90" s="169"/>
      <c r="EL90" s="169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  <c r="FF90" s="169"/>
      <c r="FG90" s="169"/>
      <c r="FH90" s="169"/>
      <c r="FI90" s="169"/>
      <c r="FJ90" s="169"/>
      <c r="FK90" s="169"/>
      <c r="FL90" s="169"/>
      <c r="FM90" s="169"/>
      <c r="FN90" s="169"/>
      <c r="FO90" s="169"/>
      <c r="FP90" s="169"/>
      <c r="FQ90" s="169"/>
      <c r="FR90" s="169"/>
      <c r="FS90" s="169"/>
      <c r="FT90" s="169"/>
      <c r="FU90" s="169"/>
      <c r="FV90" s="169"/>
      <c r="FW90" s="169"/>
      <c r="FX90" s="169"/>
      <c r="FY90" s="169"/>
      <c r="FZ90" s="169"/>
      <c r="GA90" s="169"/>
      <c r="GB90" s="169"/>
      <c r="GC90" s="169"/>
      <c r="GD90" s="169"/>
      <c r="GE90" s="169"/>
      <c r="GF90" s="169"/>
      <c r="GG90" s="169"/>
      <c r="GH90" s="169"/>
      <c r="GI90" s="169"/>
      <c r="GJ90" s="169"/>
      <c r="GK90" s="169"/>
      <c r="GL90" s="169"/>
      <c r="GM90" s="169"/>
      <c r="GN90" s="169"/>
      <c r="GO90" s="169"/>
      <c r="GP90" s="169"/>
      <c r="GQ90" s="169"/>
      <c r="GR90" s="169"/>
      <c r="GS90" s="169"/>
      <c r="GT90" s="169"/>
      <c r="GU90" s="169"/>
      <c r="GV90" s="169"/>
      <c r="GW90" s="169"/>
      <c r="GX90" s="169"/>
      <c r="GY90" s="169"/>
      <c r="GZ90" s="169"/>
      <c r="HA90" s="169"/>
      <c r="HB90" s="169"/>
      <c r="HC90" s="169"/>
      <c r="HD90" s="169"/>
      <c r="HE90" s="169"/>
      <c r="HF90" s="169"/>
      <c r="HG90" s="169"/>
      <c r="HH90" s="169"/>
      <c r="HI90" s="169"/>
      <c r="HJ90" s="169"/>
      <c r="HK90" s="169"/>
      <c r="HL90" s="169"/>
      <c r="HM90" s="169"/>
      <c r="HN90" s="169"/>
      <c r="HO90" s="169"/>
      <c r="HP90" s="169"/>
      <c r="HQ90" s="169"/>
      <c r="HR90" s="169"/>
      <c r="HS90" s="169"/>
      <c r="HT90" s="169"/>
      <c r="HU90" s="169"/>
      <c r="HV90" s="169"/>
      <c r="HW90" s="169"/>
      <c r="HX90" s="169"/>
      <c r="HY90" s="169"/>
      <c r="HZ90" s="169"/>
      <c r="IA90" s="169"/>
      <c r="IB90" s="169"/>
      <c r="IC90" s="169"/>
      <c r="ID90" s="169"/>
      <c r="IE90" s="169"/>
      <c r="IF90" s="169"/>
      <c r="IG90" s="169"/>
      <c r="IH90" s="169"/>
      <c r="II90" s="169"/>
      <c r="IJ90" s="169"/>
      <c r="IK90" s="169"/>
      <c r="IL90" s="169"/>
      <c r="IM90" s="169"/>
      <c r="IN90" s="169"/>
      <c r="IO90" s="169"/>
      <c r="IP90" s="169"/>
      <c r="IQ90" s="169"/>
      <c r="IR90" s="169"/>
      <c r="IS90" s="169"/>
      <c r="IT90" s="169"/>
      <c r="IU90" s="169"/>
      <c r="IV90" s="169"/>
      <c r="IW90" s="169"/>
    </row>
    <row r="91" customFormat="false" ht="18" hidden="true" customHeight="true" outlineLevel="0" collapsed="false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5"/>
      <c r="BX91" s="165"/>
      <c r="BY91" s="165"/>
      <c r="BZ91" s="165"/>
      <c r="CA91" s="165"/>
      <c r="CB91" s="165"/>
      <c r="CC91" s="165"/>
      <c r="CD91" s="165"/>
      <c r="CE91" s="165"/>
      <c r="CF91" s="165"/>
      <c r="CG91" s="165"/>
      <c r="CH91" s="165"/>
      <c r="CI91" s="165"/>
      <c r="CJ91" s="165"/>
      <c r="CK91" s="165"/>
      <c r="CL91" s="165"/>
      <c r="CM91" s="165"/>
      <c r="CN91" s="165"/>
      <c r="CO91" s="165"/>
      <c r="CP91" s="165"/>
      <c r="CQ91" s="165"/>
      <c r="CR91" s="165"/>
      <c r="CS91" s="165"/>
      <c r="CT91" s="165"/>
      <c r="CU91" s="165"/>
      <c r="CV91" s="165"/>
      <c r="CW91" s="165"/>
      <c r="CX91" s="165"/>
      <c r="CY91" s="165"/>
      <c r="CZ91" s="165"/>
      <c r="DA91" s="165"/>
      <c r="DB91" s="165"/>
      <c r="DC91" s="165"/>
      <c r="DD91" s="165"/>
      <c r="DE91" s="165"/>
      <c r="DF91" s="165"/>
      <c r="DG91" s="165"/>
      <c r="DH91" s="165"/>
      <c r="DI91" s="165"/>
      <c r="DJ91" s="165"/>
      <c r="DK91" s="165"/>
      <c r="DL91" s="165"/>
      <c r="DM91" s="165"/>
      <c r="DN91" s="165"/>
      <c r="DO91" s="165"/>
      <c r="DP91" s="165"/>
      <c r="DQ91" s="165"/>
      <c r="DR91" s="165"/>
      <c r="DS91" s="165"/>
      <c r="DT91" s="165"/>
      <c r="DU91" s="165"/>
      <c r="DV91" s="165"/>
      <c r="DW91" s="165"/>
      <c r="DX91" s="165"/>
      <c r="DY91" s="165"/>
      <c r="DZ91" s="165"/>
      <c r="EA91" s="165"/>
      <c r="EB91" s="165"/>
      <c r="EC91" s="165"/>
      <c r="ED91" s="165"/>
      <c r="EE91" s="165"/>
      <c r="EF91" s="165"/>
      <c r="EG91" s="165"/>
      <c r="EH91" s="165"/>
      <c r="EI91" s="165"/>
      <c r="EJ91" s="165"/>
      <c r="EK91" s="165"/>
      <c r="EL91" s="165"/>
      <c r="EM91" s="165"/>
      <c r="EN91" s="165"/>
      <c r="EO91" s="165"/>
      <c r="EP91" s="165"/>
      <c r="EQ91" s="165"/>
      <c r="ER91" s="165"/>
      <c r="ES91" s="165"/>
      <c r="ET91" s="165"/>
      <c r="EU91" s="165"/>
      <c r="EV91" s="165"/>
      <c r="EW91" s="165"/>
      <c r="EX91" s="165"/>
      <c r="EY91" s="165"/>
      <c r="EZ91" s="165"/>
      <c r="FA91" s="165"/>
      <c r="FB91" s="165"/>
      <c r="FC91" s="165"/>
      <c r="FD91" s="165"/>
      <c r="FE91" s="165"/>
      <c r="FF91" s="165"/>
      <c r="FG91" s="165"/>
      <c r="FH91" s="165"/>
      <c r="FI91" s="165"/>
      <c r="FJ91" s="165"/>
      <c r="FK91" s="165"/>
      <c r="FL91" s="165"/>
      <c r="FM91" s="165"/>
      <c r="FN91" s="165"/>
      <c r="FO91" s="165"/>
      <c r="FP91" s="165"/>
      <c r="FQ91" s="165"/>
      <c r="FR91" s="165"/>
      <c r="FS91" s="165"/>
      <c r="FT91" s="165"/>
      <c r="FU91" s="165"/>
      <c r="FV91" s="165"/>
      <c r="FW91" s="165"/>
      <c r="FX91" s="165"/>
      <c r="FY91" s="165"/>
      <c r="FZ91" s="165"/>
      <c r="GA91" s="165"/>
      <c r="GB91" s="165"/>
      <c r="GC91" s="165"/>
      <c r="GD91" s="165"/>
      <c r="GE91" s="165"/>
      <c r="GF91" s="165"/>
      <c r="GG91" s="165"/>
      <c r="GH91" s="165"/>
      <c r="GI91" s="165"/>
      <c r="GJ91" s="165"/>
      <c r="GK91" s="165"/>
      <c r="GL91" s="165"/>
      <c r="GM91" s="165"/>
      <c r="GN91" s="165"/>
      <c r="GO91" s="165"/>
      <c r="GP91" s="165"/>
      <c r="GQ91" s="165"/>
      <c r="GR91" s="165"/>
      <c r="GS91" s="165"/>
      <c r="GT91" s="165"/>
      <c r="GU91" s="165"/>
      <c r="GV91" s="165"/>
      <c r="GW91" s="165"/>
      <c r="GX91" s="165"/>
      <c r="GY91" s="165"/>
      <c r="GZ91" s="165"/>
      <c r="HA91" s="165"/>
      <c r="HB91" s="165"/>
      <c r="HC91" s="165"/>
      <c r="HD91" s="165"/>
      <c r="HE91" s="165"/>
      <c r="HF91" s="165"/>
      <c r="HG91" s="165"/>
      <c r="HH91" s="165"/>
      <c r="HI91" s="165"/>
      <c r="HJ91" s="165"/>
      <c r="HK91" s="165"/>
      <c r="HL91" s="165"/>
      <c r="HM91" s="165"/>
      <c r="HN91" s="165"/>
      <c r="HO91" s="165"/>
      <c r="HP91" s="165"/>
      <c r="HQ91" s="165"/>
      <c r="HR91" s="165"/>
      <c r="HS91" s="165"/>
      <c r="HT91" s="165"/>
      <c r="HU91" s="165"/>
      <c r="HV91" s="165"/>
      <c r="HW91" s="165"/>
      <c r="HX91" s="165"/>
      <c r="HY91" s="165"/>
      <c r="HZ91" s="165"/>
      <c r="IA91" s="165"/>
      <c r="IB91" s="165"/>
      <c r="IC91" s="165"/>
      <c r="ID91" s="165"/>
      <c r="IE91" s="165"/>
      <c r="IF91" s="165"/>
      <c r="IG91" s="165"/>
      <c r="IH91" s="165"/>
      <c r="II91" s="165"/>
      <c r="IJ91" s="165"/>
      <c r="IK91" s="165"/>
      <c r="IL91" s="165"/>
      <c r="IM91" s="165"/>
      <c r="IN91" s="165"/>
      <c r="IO91" s="165"/>
      <c r="IP91" s="165"/>
      <c r="IQ91" s="165"/>
      <c r="IR91" s="165"/>
      <c r="IS91" s="165"/>
      <c r="IT91" s="165"/>
      <c r="IU91" s="165"/>
      <c r="IV91" s="165"/>
      <c r="IW91" s="165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167"/>
      <c r="GF114" s="167"/>
      <c r="GG114" s="167"/>
      <c r="GH114" s="167"/>
      <c r="GI114" s="167"/>
      <c r="GJ114" s="167"/>
      <c r="GK114" s="167"/>
      <c r="GL114" s="167"/>
      <c r="GM114" s="167"/>
      <c r="GN114" s="167"/>
      <c r="GO114" s="167"/>
      <c r="GP114" s="167"/>
      <c r="GQ114" s="167"/>
      <c r="GR114" s="167"/>
      <c r="GS114" s="167"/>
      <c r="GT114" s="167"/>
      <c r="GU114" s="167"/>
      <c r="GV114" s="167"/>
      <c r="GW114" s="167"/>
      <c r="GX114" s="167"/>
      <c r="GY114" s="167"/>
      <c r="GZ114" s="167"/>
      <c r="HA114" s="167"/>
      <c r="HB114" s="167"/>
      <c r="HC114" s="167"/>
      <c r="HD114" s="167"/>
      <c r="HE114" s="167"/>
      <c r="HF114" s="167"/>
      <c r="HG114" s="167"/>
      <c r="HH114" s="167"/>
      <c r="HI114" s="167"/>
      <c r="HJ114" s="167"/>
      <c r="HK114" s="167"/>
      <c r="HL114" s="167"/>
      <c r="HM114" s="167"/>
      <c r="HN114" s="167"/>
      <c r="HO114" s="167"/>
      <c r="HP114" s="167"/>
      <c r="HQ114" s="167"/>
      <c r="HR114" s="167"/>
      <c r="HS114" s="167"/>
      <c r="HT114" s="167"/>
      <c r="HU114" s="167"/>
      <c r="HV114" s="167"/>
      <c r="HW114" s="167"/>
      <c r="HX114" s="167"/>
      <c r="HY114" s="167"/>
      <c r="HZ114" s="167"/>
      <c r="IA114" s="167"/>
      <c r="IB114" s="167"/>
      <c r="IC114" s="167"/>
      <c r="ID114" s="167"/>
      <c r="IE114" s="167"/>
      <c r="IF114" s="167"/>
      <c r="IG114" s="167"/>
      <c r="IH114" s="167"/>
      <c r="II114" s="167"/>
      <c r="IJ114" s="167"/>
      <c r="IK114" s="167"/>
      <c r="IL114" s="167"/>
      <c r="IM114" s="167"/>
      <c r="IN114" s="167"/>
      <c r="IO114" s="167"/>
      <c r="IP114" s="167"/>
      <c r="IQ114" s="167"/>
      <c r="IR114" s="167"/>
      <c r="IS114" s="167"/>
      <c r="IT114" s="167"/>
      <c r="IU114" s="167"/>
      <c r="IV114" s="167"/>
      <c r="IW114" s="167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4.6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4.6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4.6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4.6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4.6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4.6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4.6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4.6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4.6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4.6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4.6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4.6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4.6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4.6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4.6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4.6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4.6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4.6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4.6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4.6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4.6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4.6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4.6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4.6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4.6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4.6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4.6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4.6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4.6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4.6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4.6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4.6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4.6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4.6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4.6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4.6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4.6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4.6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4.6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4.6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4.6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4.6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4.6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4.6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mergeCells count="15">
    <mergeCell ref="A6:C6"/>
    <mergeCell ref="H6:I6"/>
    <mergeCell ref="K6:L6"/>
    <mergeCell ref="A8:C8"/>
    <mergeCell ref="K8:M8"/>
    <mergeCell ref="H13:J13"/>
    <mergeCell ref="B28:C28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29" colorId="64" zoomScale="80" zoomScaleNormal="80" zoomScalePageLayoutView="100" workbookViewId="0">
      <selection pane="topLeft" activeCell="M27" activeCellId="0" sqref="M27 M27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6.41"/>
    <col collapsed="false" customWidth="true" hidden="false" outlineLevel="0" max="2" min="2" style="172" width="9.7"/>
    <col collapsed="false" customWidth="true" hidden="false" outlineLevel="0" max="3" min="3" style="172" width="8.41"/>
    <col collapsed="false" customWidth="true" hidden="false" outlineLevel="0" max="4" min="4" style="172" width="6.13"/>
    <col collapsed="false" customWidth="true" hidden="false" outlineLevel="0" max="5" min="5" style="172" width="9.7"/>
    <col collapsed="false" customWidth="true" hidden="false" outlineLevel="0" max="6" min="6" style="172" width="11.28"/>
    <col collapsed="false" customWidth="true" hidden="false" outlineLevel="0" max="7" min="7" style="172" width="10.99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true" hidden="false" outlineLevel="0" max="10" min="10" style="172" width="12.85"/>
    <col collapsed="false" customWidth="true" hidden="false" outlineLevel="0" max="11" min="11" style="172" width="12.99"/>
    <col collapsed="false" customWidth="true" hidden="false" outlineLevel="0" max="12" min="12" style="172" width="9.28"/>
    <col collapsed="false" customWidth="true" hidden="false" outlineLevel="0" max="13" min="13" style="172" width="11.28"/>
    <col collapsed="false" customWidth="true" hidden="false" outlineLevel="0" max="14" min="14" style="172" width="10.99"/>
    <col collapsed="false" customWidth="true" hidden="false" outlineLevel="0" max="15" min="15" style="172" width="20.7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3" t="s">
        <v>95</v>
      </c>
      <c r="B1" s="174"/>
      <c r="C1" s="174"/>
      <c r="D1" s="174"/>
      <c r="E1" s="174"/>
      <c r="F1" s="175"/>
      <c r="G1" s="176"/>
      <c r="H1" s="18"/>
      <c r="I1" s="18"/>
      <c r="J1" s="18"/>
      <c r="K1" s="177"/>
      <c r="L1" s="177"/>
      <c r="M1" s="177"/>
      <c r="N1" s="177"/>
      <c r="O1" s="177"/>
      <c r="P1" s="178"/>
      <c r="Q1" s="178"/>
      <c r="R1" s="178"/>
      <c r="S1" s="178"/>
      <c r="T1" s="178"/>
      <c r="U1" s="178"/>
    </row>
    <row r="2" customFormat="false" ht="19.5" hidden="false" customHeight="true" outlineLevel="0" collapsed="false">
      <c r="A2" s="179" t="s">
        <v>96</v>
      </c>
      <c r="B2" s="174"/>
      <c r="C2" s="174"/>
      <c r="D2" s="174"/>
      <c r="E2" s="174"/>
      <c r="F2" s="180"/>
      <c r="G2" s="181"/>
      <c r="H2" s="18"/>
      <c r="I2" s="18"/>
      <c r="J2" s="18"/>
      <c r="K2" s="0"/>
      <c r="L2" s="0"/>
      <c r="M2" s="182" t="s">
        <v>97</v>
      </c>
      <c r="N2" s="183" t="n">
        <f aca="false">IF(VALUE('Short Form'!H62)&lt;&gt;0,2,"")</f>
        <v>2</v>
      </c>
      <c r="O2" s="184" t="n">
        <f aca="false">IF(N2=0,"",'Short Form'!N3)</f>
        <v>4</v>
      </c>
      <c r="P2" s="178"/>
      <c r="Q2" s="178"/>
      <c r="R2" s="178"/>
      <c r="S2" s="178"/>
      <c r="T2" s="178"/>
      <c r="U2" s="178"/>
    </row>
    <row r="3" customFormat="false" ht="9.75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  <c r="U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  <c r="U4" s="178"/>
    </row>
    <row r="5" customFormat="false" ht="21" hidden="false" customHeight="true" outlineLevel="0" collapsed="false">
      <c r="A5" s="190" t="str">
        <f aca="false">'Short Form'!A6</f>
        <v>SCOTT</v>
      </c>
      <c r="B5" s="190"/>
      <c r="C5" s="190"/>
      <c r="D5" s="190"/>
      <c r="E5" s="191" t="str">
        <f aca="false">'Short Form'!E6</f>
        <v>SUSAN</v>
      </c>
      <c r="F5" s="39"/>
      <c r="G5" s="39"/>
      <c r="H5" s="192" t="str">
        <f aca="false">'Short Form'!H6</f>
        <v>SR. COUNSEL</v>
      </c>
      <c r="I5" s="192"/>
      <c r="J5" s="192"/>
      <c r="K5" s="193" t="str">
        <f aca="false">'Short Form'!K6</f>
        <v>460-41-3441</v>
      </c>
      <c r="L5" s="193"/>
      <c r="M5" s="193"/>
      <c r="N5" s="194"/>
      <c r="O5" s="195"/>
      <c r="P5" s="196"/>
      <c r="Q5" s="196"/>
      <c r="R5" s="196"/>
      <c r="S5" s="196"/>
      <c r="T5" s="196"/>
      <c r="U5" s="196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8.2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6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.75" hidden="false" customHeight="true" outlineLevel="0" collapsed="false">
      <c r="A7" s="204" t="s">
        <v>98</v>
      </c>
      <c r="B7" s="205"/>
      <c r="C7" s="206"/>
      <c r="D7" s="205"/>
      <c r="E7" s="205"/>
      <c r="F7" s="205"/>
      <c r="G7" s="205"/>
      <c r="H7" s="205"/>
      <c r="I7" s="205"/>
      <c r="J7" s="205"/>
      <c r="K7" s="205"/>
      <c r="L7" s="205"/>
      <c r="M7" s="207"/>
      <c r="N7" s="207"/>
      <c r="O7" s="208"/>
      <c r="P7" s="178"/>
      <c r="Q7" s="178"/>
      <c r="R7" s="178"/>
      <c r="S7" s="178"/>
      <c r="T7" s="178"/>
      <c r="U7" s="178"/>
    </row>
    <row r="8" customFormat="false" ht="14.25" hidden="false" customHeight="true" outlineLevel="0" collapsed="false">
      <c r="A8" s="209" t="s">
        <v>99</v>
      </c>
      <c r="B8" s="205"/>
      <c r="C8" s="210"/>
      <c r="D8" s="205"/>
      <c r="E8" s="210"/>
      <c r="F8" s="210"/>
      <c r="G8" s="211"/>
      <c r="H8" s="210"/>
      <c r="I8" s="205"/>
      <c r="J8" s="205"/>
      <c r="K8" s="205"/>
      <c r="L8" s="205"/>
      <c r="M8" s="210"/>
      <c r="N8" s="210"/>
      <c r="O8" s="208"/>
      <c r="P8" s="178"/>
      <c r="Q8" s="178"/>
      <c r="R8" s="178"/>
      <c r="S8" s="178"/>
      <c r="T8" s="178"/>
      <c r="U8" s="178"/>
    </row>
    <row r="9" customFormat="false" ht="12.75" hidden="false" customHeight="true" outlineLevel="0" collapsed="false">
      <c r="A9" s="208" t="s">
        <v>100</v>
      </c>
      <c r="B9" s="210"/>
      <c r="C9" s="210"/>
      <c r="D9" s="210"/>
      <c r="E9" s="207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178"/>
      <c r="Q9" s="178"/>
      <c r="R9" s="178"/>
      <c r="S9" s="178"/>
      <c r="T9" s="178"/>
      <c r="U9" s="178"/>
    </row>
    <row r="10" customFormat="false" ht="6.75" hidden="false" customHeight="true" outlineLevel="0" collapsed="false">
      <c r="A10" s="177"/>
      <c r="B10" s="212"/>
      <c r="C10" s="212"/>
      <c r="D10" s="212"/>
      <c r="E10" s="178"/>
      <c r="F10" s="212"/>
      <c r="G10" s="212"/>
      <c r="H10" s="212"/>
      <c r="I10" s="212"/>
      <c r="J10" s="212"/>
      <c r="K10" s="212"/>
      <c r="L10" s="212"/>
      <c r="M10" s="212"/>
      <c r="N10" s="212"/>
      <c r="O10" s="178"/>
      <c r="P10" s="178"/>
      <c r="Q10" s="178"/>
      <c r="R10" s="178"/>
      <c r="S10" s="178"/>
      <c r="T10" s="178"/>
      <c r="U10" s="178"/>
    </row>
    <row r="11" customFormat="false" ht="15.75" hidden="false" customHeight="true" outlineLevel="0" collapsed="false">
      <c r="A11" s="66" t="s">
        <v>101</v>
      </c>
      <c r="B11" s="66" t="s">
        <v>34</v>
      </c>
      <c r="C11" s="67"/>
      <c r="D11" s="67"/>
      <c r="E11" s="67" t="s">
        <v>102</v>
      </c>
      <c r="F11" s="67"/>
      <c r="G11" s="67"/>
      <c r="H11" s="67"/>
      <c r="I11" s="67"/>
      <c r="J11" s="67"/>
      <c r="K11" s="68"/>
      <c r="L11" s="66" t="s">
        <v>103</v>
      </c>
      <c r="M11" s="66" t="s">
        <v>104</v>
      </c>
      <c r="N11" s="66" t="s">
        <v>39</v>
      </c>
      <c r="O11" s="66" t="s">
        <v>105</v>
      </c>
      <c r="P11" s="178"/>
      <c r="Q11" s="178"/>
      <c r="R11" s="178"/>
      <c r="S11" s="178"/>
      <c r="T11" s="178"/>
      <c r="U11" s="178"/>
    </row>
    <row r="12" customFormat="false" ht="24" hidden="false" customHeight="true" outlineLevel="0" collapsed="false">
      <c r="A12" s="213" t="s">
        <v>93</v>
      </c>
      <c r="B12" s="214" t="n">
        <v>36561</v>
      </c>
      <c r="C12" s="215" t="s">
        <v>106</v>
      </c>
      <c r="D12" s="216"/>
      <c r="E12" s="216"/>
      <c r="F12" s="216"/>
      <c r="G12" s="216"/>
      <c r="H12" s="216"/>
      <c r="I12" s="217"/>
      <c r="J12" s="216"/>
      <c r="K12" s="216"/>
      <c r="L12" s="218" t="s">
        <v>107</v>
      </c>
      <c r="M12" s="219" t="n">
        <v>199</v>
      </c>
      <c r="N12" s="219"/>
      <c r="O12" s="79" t="n">
        <f aca="false">IF(N12=" ",M12*1,M12*N12)</f>
        <v>0</v>
      </c>
      <c r="P12" s="212"/>
      <c r="Q12" s="212"/>
      <c r="R12" s="212"/>
      <c r="S12" s="212"/>
      <c r="T12" s="212"/>
      <c r="U12" s="212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3" t="s">
        <v>93</v>
      </c>
      <c r="B13" s="214" t="n">
        <v>36561</v>
      </c>
      <c r="C13" s="106" t="s">
        <v>108</v>
      </c>
      <c r="D13" s="216"/>
      <c r="E13" s="216"/>
      <c r="F13" s="216"/>
      <c r="G13" s="216"/>
      <c r="H13" s="216"/>
      <c r="I13" s="216"/>
      <c r="J13" s="216"/>
      <c r="K13" s="216"/>
      <c r="L13" s="218" t="s">
        <v>109</v>
      </c>
      <c r="M13" s="219" t="n">
        <v>60</v>
      </c>
      <c r="N13" s="219"/>
      <c r="O13" s="79" t="n">
        <f aca="false">IF(N13=" ",M13*1,M13*N13)</f>
        <v>0</v>
      </c>
      <c r="P13" s="212"/>
      <c r="Q13" s="212"/>
      <c r="R13" s="212"/>
      <c r="S13" s="212"/>
      <c r="T13" s="212"/>
      <c r="U13" s="212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3" t="s">
        <v>93</v>
      </c>
      <c r="B14" s="214" t="n">
        <v>36562</v>
      </c>
      <c r="C14" s="106" t="s">
        <v>110</v>
      </c>
      <c r="D14" s="216"/>
      <c r="E14" s="216"/>
      <c r="F14" s="216"/>
      <c r="G14" s="216"/>
      <c r="H14" s="216"/>
      <c r="I14" s="216"/>
      <c r="J14" s="216"/>
      <c r="K14" s="216"/>
      <c r="L14" s="218" t="s">
        <v>109</v>
      </c>
      <c r="M14" s="219" t="n">
        <v>32</v>
      </c>
      <c r="N14" s="219"/>
      <c r="O14" s="79" t="n">
        <f aca="false">IF(N14=" ",M14*1,M14*N14)</f>
        <v>0</v>
      </c>
      <c r="P14" s="212"/>
      <c r="Q14" s="212"/>
      <c r="R14" s="212"/>
      <c r="S14" s="212"/>
      <c r="T14" s="212"/>
      <c r="U14" s="212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3" t="s">
        <v>93</v>
      </c>
      <c r="B15" s="214" t="n">
        <v>36563</v>
      </c>
      <c r="C15" s="106" t="s">
        <v>111</v>
      </c>
      <c r="D15" s="216"/>
      <c r="E15" s="216"/>
      <c r="F15" s="216"/>
      <c r="G15" s="216"/>
      <c r="H15" s="216"/>
      <c r="I15" s="216"/>
      <c r="J15" s="216"/>
      <c r="K15" s="216"/>
      <c r="L15" s="218" t="s">
        <v>109</v>
      </c>
      <c r="M15" s="219" t="n">
        <v>32</v>
      </c>
      <c r="N15" s="219"/>
      <c r="O15" s="79" t="n">
        <f aca="false">IF(N15=" ",M15*1,M15*N15)</f>
        <v>0</v>
      </c>
      <c r="P15" s="212"/>
      <c r="Q15" s="212"/>
      <c r="R15" s="212"/>
      <c r="S15" s="212"/>
      <c r="T15" s="212"/>
      <c r="U15" s="212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3" t="s">
        <v>93</v>
      </c>
      <c r="B16" s="214" t="n">
        <v>36563</v>
      </c>
      <c r="C16" s="106" t="s">
        <v>112</v>
      </c>
      <c r="D16" s="216"/>
      <c r="E16" s="216"/>
      <c r="F16" s="216"/>
      <c r="G16" s="216"/>
      <c r="H16" s="216"/>
      <c r="I16" s="216"/>
      <c r="J16" s="216"/>
      <c r="K16" s="216"/>
      <c r="L16" s="218" t="s">
        <v>109</v>
      </c>
      <c r="M16" s="221" t="n">
        <v>33</v>
      </c>
      <c r="N16" s="219"/>
      <c r="O16" s="79" t="n">
        <f aca="false">IF(N16=" ",M16*1,M16*N16)</f>
        <v>0</v>
      </c>
      <c r="P16" s="212"/>
      <c r="Q16" s="212"/>
      <c r="R16" s="212"/>
      <c r="S16" s="212"/>
      <c r="T16" s="212"/>
      <c r="U16" s="212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3" t="s">
        <v>93</v>
      </c>
      <c r="B17" s="214" t="n">
        <v>36563</v>
      </c>
      <c r="C17" s="106" t="s">
        <v>113</v>
      </c>
      <c r="D17" s="216"/>
      <c r="E17" s="216"/>
      <c r="F17" s="216"/>
      <c r="G17" s="216"/>
      <c r="H17" s="216"/>
      <c r="I17" s="216"/>
      <c r="J17" s="216"/>
      <c r="K17" s="216"/>
      <c r="L17" s="218"/>
      <c r="M17" s="221" t="n">
        <v>363.27</v>
      </c>
      <c r="N17" s="219"/>
      <c r="O17" s="79" t="n">
        <f aca="false">IF(N17=" ",M17*1,M17*N17)</f>
        <v>0</v>
      </c>
      <c r="P17" s="212"/>
      <c r="Q17" s="212"/>
      <c r="R17" s="212"/>
      <c r="S17" s="212"/>
      <c r="T17" s="212"/>
      <c r="U17" s="212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3" t="s">
        <v>93</v>
      </c>
      <c r="B18" s="214" t="n">
        <v>36604</v>
      </c>
      <c r="C18" s="106" t="s">
        <v>114</v>
      </c>
      <c r="D18" s="216"/>
      <c r="E18" s="222"/>
      <c r="F18" s="216"/>
      <c r="G18" s="216"/>
      <c r="H18" s="216"/>
      <c r="I18" s="216"/>
      <c r="J18" s="216"/>
      <c r="K18" s="216"/>
      <c r="L18" s="218" t="s">
        <v>107</v>
      </c>
      <c r="M18" s="221" t="n">
        <v>1347.66</v>
      </c>
      <c r="N18" s="219"/>
      <c r="O18" s="79" t="n">
        <f aca="false">IF(N18=" ",M18*1,M18*N18)</f>
        <v>0</v>
      </c>
      <c r="P18" s="212"/>
      <c r="Q18" s="212"/>
      <c r="R18" s="212"/>
      <c r="S18" s="212"/>
      <c r="T18" s="212"/>
      <c r="U18" s="212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3" t="s">
        <v>93</v>
      </c>
      <c r="B19" s="214" t="n">
        <v>36604</v>
      </c>
      <c r="C19" s="106" t="s">
        <v>115</v>
      </c>
      <c r="D19" s="216"/>
      <c r="E19" s="216"/>
      <c r="F19" s="216"/>
      <c r="G19" s="216"/>
      <c r="H19" s="216"/>
      <c r="I19" s="216"/>
      <c r="J19" s="216"/>
      <c r="K19" s="216"/>
      <c r="L19" s="218" t="s">
        <v>116</v>
      </c>
      <c r="M19" s="221" t="n">
        <v>60</v>
      </c>
      <c r="N19" s="219" t="n">
        <v>0.31</v>
      </c>
      <c r="O19" s="79" t="n">
        <f aca="false">IF(N19=" ",M19*1,M19*N19)</f>
        <v>18.6</v>
      </c>
      <c r="P19" s="212"/>
      <c r="Q19" s="212"/>
      <c r="R19" s="212"/>
      <c r="S19" s="212"/>
      <c r="T19" s="212"/>
      <c r="U19" s="212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3" t="s">
        <v>93</v>
      </c>
      <c r="B20" s="214" t="n">
        <v>36604</v>
      </c>
      <c r="C20" s="106" t="s">
        <v>117</v>
      </c>
      <c r="D20" s="216"/>
      <c r="E20" s="216"/>
      <c r="F20" s="216"/>
      <c r="G20" s="216"/>
      <c r="H20" s="216"/>
      <c r="I20" s="216"/>
      <c r="J20" s="216"/>
      <c r="K20" s="216"/>
      <c r="L20" s="218" t="s">
        <v>109</v>
      </c>
      <c r="M20" s="221" t="n">
        <v>29</v>
      </c>
      <c r="N20" s="219"/>
      <c r="O20" s="79" t="n">
        <f aca="false">IF(N20=" ",M20*1,M20*N20)</f>
        <v>0</v>
      </c>
      <c r="P20" s="212"/>
      <c r="Q20" s="212"/>
      <c r="R20" s="212"/>
      <c r="S20" s="212"/>
      <c r="T20" s="212"/>
      <c r="U20" s="212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3" t="s">
        <v>93</v>
      </c>
      <c r="B21" s="214" t="n">
        <v>36605</v>
      </c>
      <c r="C21" s="106" t="s">
        <v>118</v>
      </c>
      <c r="D21" s="216"/>
      <c r="E21" s="216"/>
      <c r="F21" s="216"/>
      <c r="G21" s="216"/>
      <c r="H21" s="216"/>
      <c r="I21" s="216"/>
      <c r="J21" s="216"/>
      <c r="K21" s="216"/>
      <c r="L21" s="218" t="s">
        <v>109</v>
      </c>
      <c r="M21" s="221" t="n">
        <v>29</v>
      </c>
      <c r="N21" s="219"/>
      <c r="O21" s="79" t="n">
        <f aca="false">IF(N21=" ",M21*1,M21*N21)</f>
        <v>0</v>
      </c>
      <c r="P21" s="212"/>
      <c r="Q21" s="212"/>
      <c r="R21" s="212"/>
      <c r="S21" s="212"/>
      <c r="T21" s="212"/>
      <c r="U21" s="212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3" t="s">
        <v>93</v>
      </c>
      <c r="B22" s="214" t="n">
        <v>36605</v>
      </c>
      <c r="C22" s="106" t="s">
        <v>119</v>
      </c>
      <c r="D22" s="216"/>
      <c r="E22" s="216"/>
      <c r="F22" s="216"/>
      <c r="G22" s="216"/>
      <c r="H22" s="216"/>
      <c r="I22" s="216"/>
      <c r="J22" s="216"/>
      <c r="K22" s="216"/>
      <c r="L22" s="218" t="s">
        <v>116</v>
      </c>
      <c r="M22" s="221" t="n">
        <v>14.08</v>
      </c>
      <c r="N22" s="219"/>
      <c r="O22" s="79" t="n">
        <f aca="false">IF(N22=" ",M22*1,M22*N22)</f>
        <v>0</v>
      </c>
      <c r="P22" s="212"/>
      <c r="Q22" s="212"/>
      <c r="R22" s="212"/>
      <c r="S22" s="212"/>
      <c r="T22" s="212"/>
      <c r="U22" s="212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3" t="s">
        <v>93</v>
      </c>
      <c r="B23" s="214" t="n">
        <v>36605</v>
      </c>
      <c r="C23" s="106" t="s">
        <v>113</v>
      </c>
      <c r="D23" s="216"/>
      <c r="E23" s="216"/>
      <c r="F23" s="216"/>
      <c r="G23" s="216"/>
      <c r="H23" s="216"/>
      <c r="I23" s="216"/>
      <c r="J23" s="216"/>
      <c r="K23" s="216"/>
      <c r="L23" s="218"/>
      <c r="M23" s="221" t="n">
        <v>215.55</v>
      </c>
      <c r="N23" s="219"/>
      <c r="O23" s="79" t="n">
        <f aca="false">IF(N23=" ",M23*1,M23*N23)</f>
        <v>0</v>
      </c>
      <c r="P23" s="212"/>
      <c r="Q23" s="212"/>
      <c r="R23" s="212"/>
      <c r="S23" s="212"/>
      <c r="T23" s="212"/>
      <c r="U23" s="212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3" t="s">
        <v>93</v>
      </c>
      <c r="B24" s="214" t="n">
        <v>36626</v>
      </c>
      <c r="C24" s="106" t="s">
        <v>120</v>
      </c>
      <c r="D24" s="216"/>
      <c r="E24" s="216"/>
      <c r="F24" s="216"/>
      <c r="G24" s="216"/>
      <c r="H24" s="216"/>
      <c r="I24" s="216"/>
      <c r="J24" s="216"/>
      <c r="K24" s="216"/>
      <c r="L24" s="218" t="s">
        <v>107</v>
      </c>
      <c r="M24" s="221" t="n">
        <v>510.45</v>
      </c>
      <c r="N24" s="219"/>
      <c r="O24" s="79" t="n">
        <f aca="false">IF(N24=" ",M24*1,M24*N24)</f>
        <v>0</v>
      </c>
      <c r="P24" s="212"/>
      <c r="Q24" s="212"/>
      <c r="R24" s="212"/>
      <c r="S24" s="212"/>
      <c r="T24" s="212"/>
      <c r="U24" s="212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3" t="s">
        <v>93</v>
      </c>
      <c r="B25" s="214" t="n">
        <v>36626</v>
      </c>
      <c r="C25" s="106" t="s">
        <v>121</v>
      </c>
      <c r="D25" s="216"/>
      <c r="E25" s="216"/>
      <c r="F25" s="216"/>
      <c r="G25" s="216"/>
      <c r="H25" s="216"/>
      <c r="I25" s="216"/>
      <c r="J25" s="216"/>
      <c r="K25" s="216"/>
      <c r="L25" s="218" t="s">
        <v>116</v>
      </c>
      <c r="M25" s="221" t="n">
        <v>2</v>
      </c>
      <c r="N25" s="219"/>
      <c r="O25" s="79" t="n">
        <f aca="false">IF(N25=" ",M25*1,M25*N25)</f>
        <v>0</v>
      </c>
      <c r="P25" s="212"/>
      <c r="Q25" s="212"/>
      <c r="R25" s="212"/>
      <c r="S25" s="212"/>
      <c r="T25" s="212"/>
      <c r="U25" s="212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3" t="s">
        <v>93</v>
      </c>
      <c r="B26" s="214" t="n">
        <v>36626</v>
      </c>
      <c r="C26" s="106" t="s">
        <v>122</v>
      </c>
      <c r="D26" s="216"/>
      <c r="E26" s="216"/>
      <c r="F26" s="216"/>
      <c r="G26" s="216"/>
      <c r="H26" s="216"/>
      <c r="I26" s="216"/>
      <c r="J26" s="216"/>
      <c r="K26" s="216"/>
      <c r="L26" s="218" t="s">
        <v>116</v>
      </c>
      <c r="M26" s="221" t="n">
        <v>60</v>
      </c>
      <c r="N26" s="219" t="n">
        <v>0.31</v>
      </c>
      <c r="O26" s="79" t="n">
        <f aca="false">IF(N26=" ",M26*1,M26*N26)</f>
        <v>18.6</v>
      </c>
      <c r="P26" s="212"/>
      <c r="Q26" s="212"/>
      <c r="R26" s="212"/>
      <c r="S26" s="212"/>
      <c r="T26" s="212"/>
      <c r="U26" s="212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3" t="s">
        <v>93</v>
      </c>
      <c r="B27" s="214" t="n">
        <v>36627</v>
      </c>
      <c r="C27" s="106" t="s">
        <v>119</v>
      </c>
      <c r="D27" s="216"/>
      <c r="E27" s="216"/>
      <c r="F27" s="216"/>
      <c r="G27" s="216"/>
      <c r="H27" s="216"/>
      <c r="I27" s="216"/>
      <c r="J27" s="216"/>
      <c r="K27" s="216"/>
      <c r="L27" s="218" t="s">
        <v>116</v>
      </c>
      <c r="M27" s="221" t="n">
        <v>10</v>
      </c>
      <c r="N27" s="219"/>
      <c r="O27" s="79" t="n">
        <f aca="false">IF(N27=" ",M27*1,M27*N27)</f>
        <v>0</v>
      </c>
      <c r="P27" s="212"/>
      <c r="Q27" s="212"/>
      <c r="R27" s="212"/>
      <c r="S27" s="212"/>
      <c r="T27" s="212"/>
      <c r="U27" s="212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3" t="s">
        <v>93</v>
      </c>
      <c r="B28" s="214" t="n">
        <v>36627</v>
      </c>
      <c r="C28" s="106" t="s">
        <v>123</v>
      </c>
      <c r="D28" s="216"/>
      <c r="E28" s="216"/>
      <c r="F28" s="216"/>
      <c r="G28" s="216"/>
      <c r="H28" s="216"/>
      <c r="I28" s="216"/>
      <c r="J28" s="216"/>
      <c r="K28" s="216"/>
      <c r="L28" s="218"/>
      <c r="M28" s="221" t="n">
        <v>159.6</v>
      </c>
      <c r="N28" s="219"/>
      <c r="O28" s="79" t="n">
        <f aca="false">IF(N28=" ",M28*1,M28*N28)</f>
        <v>0</v>
      </c>
      <c r="P28" s="212"/>
      <c r="Q28" s="212"/>
      <c r="R28" s="212"/>
      <c r="S28" s="212"/>
      <c r="T28" s="212"/>
      <c r="U28" s="212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3" t="s">
        <v>93</v>
      </c>
      <c r="B29" s="214" t="n">
        <v>36626</v>
      </c>
      <c r="C29" s="106" t="s">
        <v>124</v>
      </c>
      <c r="D29" s="216"/>
      <c r="E29" s="216"/>
      <c r="F29" s="216"/>
      <c r="G29" s="216"/>
      <c r="H29" s="216"/>
      <c r="I29" s="216"/>
      <c r="J29" s="216"/>
      <c r="K29" s="216"/>
      <c r="L29" s="218" t="s">
        <v>109</v>
      </c>
      <c r="M29" s="221" t="n">
        <v>30</v>
      </c>
      <c r="N29" s="219"/>
      <c r="O29" s="79" t="n">
        <f aca="false">IF(N29=" ",M29*1,M29*N29)</f>
        <v>0</v>
      </c>
      <c r="P29" s="212"/>
      <c r="Q29" s="212"/>
      <c r="R29" s="212"/>
      <c r="S29" s="212"/>
      <c r="T29" s="212"/>
      <c r="U29" s="212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3" t="s">
        <v>93</v>
      </c>
      <c r="B30" s="214" t="n">
        <v>36627</v>
      </c>
      <c r="C30" s="106" t="s">
        <v>125</v>
      </c>
      <c r="D30" s="216"/>
      <c r="E30" s="216"/>
      <c r="F30" s="216"/>
      <c r="G30" s="216"/>
      <c r="H30" s="216"/>
      <c r="I30" s="216"/>
      <c r="J30" s="216"/>
      <c r="K30" s="216"/>
      <c r="L30" s="218" t="s">
        <v>109</v>
      </c>
      <c r="M30" s="221" t="n">
        <v>30</v>
      </c>
      <c r="N30" s="219"/>
      <c r="O30" s="79" t="n">
        <f aca="false">IF(N30=" ",M30*1,M30*N30)</f>
        <v>0</v>
      </c>
      <c r="P30" s="212"/>
      <c r="Q30" s="212"/>
      <c r="R30" s="212"/>
      <c r="S30" s="212"/>
      <c r="T30" s="212"/>
      <c r="U30" s="212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3" t="s">
        <v>94</v>
      </c>
      <c r="B31" s="214" t="n">
        <v>36622</v>
      </c>
      <c r="C31" s="106" t="s">
        <v>126</v>
      </c>
      <c r="D31" s="216"/>
      <c r="E31" s="216"/>
      <c r="F31" s="216"/>
      <c r="G31" s="216"/>
      <c r="H31" s="216"/>
      <c r="I31" s="216"/>
      <c r="J31" s="216"/>
      <c r="K31" s="216"/>
      <c r="L31" s="218"/>
      <c r="M31" s="221" t="n">
        <v>459.59</v>
      </c>
      <c r="N31" s="219"/>
      <c r="O31" s="79" t="n">
        <f aca="false">IF(N31=" ",M31*1,M31*N31)</f>
        <v>0</v>
      </c>
      <c r="P31" s="212"/>
      <c r="Q31" s="212"/>
      <c r="R31" s="212"/>
      <c r="S31" s="212"/>
      <c r="T31" s="212"/>
      <c r="U31" s="212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3" t="s">
        <v>94</v>
      </c>
      <c r="B32" s="214" t="n">
        <v>36623</v>
      </c>
      <c r="C32" s="106" t="s">
        <v>126</v>
      </c>
      <c r="D32" s="216"/>
      <c r="E32" s="216"/>
      <c r="F32" s="216"/>
      <c r="G32" s="216"/>
      <c r="H32" s="216"/>
      <c r="I32" s="216"/>
      <c r="J32" s="216"/>
      <c r="K32" s="216"/>
      <c r="L32" s="218" t="s">
        <v>116</v>
      </c>
      <c r="M32" s="221" t="n">
        <v>460</v>
      </c>
      <c r="N32" s="219" t="n">
        <v>0.325</v>
      </c>
      <c r="O32" s="79" t="n">
        <f aca="false">IF(N32=" ",M32*1,M32*N32)</f>
        <v>149.5</v>
      </c>
      <c r="P32" s="212"/>
      <c r="Q32" s="212"/>
      <c r="R32" s="212"/>
      <c r="S32" s="212"/>
      <c r="T32" s="212"/>
      <c r="U32" s="212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3" t="s">
        <v>127</v>
      </c>
      <c r="B33" s="214" t="n">
        <v>36622</v>
      </c>
      <c r="C33" s="106" t="s">
        <v>128</v>
      </c>
      <c r="D33" s="216"/>
      <c r="E33" s="216"/>
      <c r="F33" s="216"/>
      <c r="G33" s="216"/>
      <c r="H33" s="216"/>
      <c r="I33" s="216"/>
      <c r="J33" s="216"/>
      <c r="K33" s="216"/>
      <c r="L33" s="218"/>
      <c r="M33" s="221" t="n">
        <v>15.62</v>
      </c>
      <c r="N33" s="219"/>
      <c r="O33" s="79" t="n">
        <f aca="false">IF(N33=" ",M33*1,M33*N33)</f>
        <v>0</v>
      </c>
      <c r="P33" s="212"/>
      <c r="Q33" s="212"/>
      <c r="R33" s="212"/>
      <c r="S33" s="212"/>
      <c r="T33" s="212"/>
      <c r="U33" s="212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3" t="s">
        <v>127</v>
      </c>
      <c r="B34" s="214" t="n">
        <v>36621</v>
      </c>
      <c r="C34" s="106" t="s">
        <v>129</v>
      </c>
      <c r="D34" s="216"/>
      <c r="E34" s="216"/>
      <c r="F34" s="216"/>
      <c r="G34" s="216"/>
      <c r="H34" s="216"/>
      <c r="I34" s="216"/>
      <c r="J34" s="216"/>
      <c r="K34" s="216"/>
      <c r="L34" s="218"/>
      <c r="M34" s="221" t="n">
        <v>11.99</v>
      </c>
      <c r="N34" s="219"/>
      <c r="O34" s="79" t="n">
        <f aca="false">IF(N34=" ",M34*1,M34*N34)</f>
        <v>0</v>
      </c>
      <c r="P34" s="212"/>
      <c r="Q34" s="212"/>
      <c r="R34" s="212"/>
      <c r="S34" s="212"/>
      <c r="T34" s="212"/>
      <c r="U34" s="212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3" t="s">
        <v>127</v>
      </c>
      <c r="B35" s="214" t="n">
        <v>36562</v>
      </c>
      <c r="C35" s="106" t="s">
        <v>130</v>
      </c>
      <c r="D35" s="216"/>
      <c r="E35" s="216"/>
      <c r="F35" s="216"/>
      <c r="G35" s="216"/>
      <c r="H35" s="216"/>
      <c r="I35" s="216"/>
      <c r="J35" s="216"/>
      <c r="K35" s="216"/>
      <c r="L35" s="218"/>
      <c r="M35" s="221" t="n">
        <v>5.49</v>
      </c>
      <c r="N35" s="219"/>
      <c r="O35" s="79" t="n">
        <f aca="false">IF(N35=" ",M35*1,M35*N35)</f>
        <v>0</v>
      </c>
      <c r="P35" s="212"/>
      <c r="Q35" s="212"/>
      <c r="R35" s="212"/>
      <c r="S35" s="212"/>
      <c r="T35" s="212"/>
      <c r="U35" s="212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3"/>
      <c r="B36" s="214"/>
      <c r="C36" s="106"/>
      <c r="D36" s="216"/>
      <c r="E36" s="216"/>
      <c r="F36" s="216"/>
      <c r="G36" s="216"/>
      <c r="H36" s="216"/>
      <c r="I36" s="216"/>
      <c r="J36" s="216"/>
      <c r="K36" s="216"/>
      <c r="L36" s="218"/>
      <c r="M36" s="221"/>
      <c r="N36" s="219"/>
      <c r="O36" s="79" t="n">
        <f aca="false">IF(N36=" ",M36*1,M36*N36)</f>
        <v>0</v>
      </c>
      <c r="P36" s="212"/>
      <c r="Q36" s="212"/>
      <c r="R36" s="212"/>
      <c r="S36" s="212"/>
      <c r="T36" s="212"/>
      <c r="U36" s="212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3"/>
      <c r="B37" s="214"/>
      <c r="C37" s="106"/>
      <c r="D37" s="216"/>
      <c r="E37" s="216"/>
      <c r="F37" s="216"/>
      <c r="G37" s="216"/>
      <c r="H37" s="216"/>
      <c r="I37" s="216"/>
      <c r="J37" s="216"/>
      <c r="K37" s="216"/>
      <c r="L37" s="218"/>
      <c r="M37" s="221"/>
      <c r="N37" s="219"/>
      <c r="O37" s="79" t="n">
        <f aca="false">IF(N37=" ",M37*1,M37*N37)</f>
        <v>0</v>
      </c>
      <c r="P37" s="212"/>
      <c r="Q37" s="212"/>
      <c r="R37" s="212"/>
      <c r="S37" s="212"/>
      <c r="T37" s="212"/>
      <c r="U37" s="212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3"/>
      <c r="B38" s="214"/>
      <c r="C38" s="106"/>
      <c r="D38" s="216"/>
      <c r="E38" s="216"/>
      <c r="F38" s="216"/>
      <c r="G38" s="216"/>
      <c r="H38" s="216"/>
      <c r="I38" s="216"/>
      <c r="J38" s="216"/>
      <c r="K38" s="216"/>
      <c r="L38" s="218"/>
      <c r="M38" s="221"/>
      <c r="N38" s="219"/>
      <c r="O38" s="79" t="n">
        <f aca="false">IF(N38=" ",M38*1,M38*N38)</f>
        <v>0</v>
      </c>
      <c r="P38" s="212"/>
      <c r="Q38" s="212"/>
      <c r="R38" s="212"/>
      <c r="S38" s="212"/>
      <c r="T38" s="212"/>
      <c r="U38" s="212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3"/>
      <c r="B39" s="214"/>
      <c r="C39" s="106"/>
      <c r="D39" s="216"/>
      <c r="E39" s="216"/>
      <c r="F39" s="216"/>
      <c r="G39" s="216"/>
      <c r="H39" s="216"/>
      <c r="I39" s="216"/>
      <c r="J39" s="216"/>
      <c r="K39" s="216"/>
      <c r="L39" s="218"/>
      <c r="M39" s="221"/>
      <c r="N39" s="219"/>
      <c r="O39" s="79" t="n">
        <f aca="false">IF(N39=" ",M39*1,M39*N39)</f>
        <v>0</v>
      </c>
      <c r="P39" s="212"/>
      <c r="Q39" s="212"/>
      <c r="R39" s="212"/>
      <c r="S39" s="212"/>
      <c r="T39" s="212"/>
      <c r="U39" s="212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3"/>
      <c r="B40" s="214"/>
      <c r="C40" s="106"/>
      <c r="D40" s="216"/>
      <c r="E40" s="216"/>
      <c r="F40" s="216"/>
      <c r="G40" s="216"/>
      <c r="H40" s="216"/>
      <c r="I40" s="216"/>
      <c r="J40" s="216"/>
      <c r="K40" s="216"/>
      <c r="L40" s="218"/>
      <c r="M40" s="221"/>
      <c r="N40" s="219"/>
      <c r="O40" s="79" t="n">
        <f aca="false">IF(N40=" ",M40*1,M40*N40)</f>
        <v>0</v>
      </c>
      <c r="P40" s="212"/>
      <c r="Q40" s="212"/>
      <c r="R40" s="212"/>
      <c r="S40" s="212"/>
      <c r="T40" s="212"/>
      <c r="U40" s="212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133</v>
      </c>
      <c r="N41" s="66"/>
      <c r="O41" s="230" t="n">
        <f aca="false">SUM(O12:O40)</f>
        <v>186.7</v>
      </c>
      <c r="P41" s="212"/>
      <c r="Q41" s="212"/>
      <c r="R41" s="212"/>
      <c r="S41" s="212"/>
      <c r="T41" s="212"/>
      <c r="U41" s="212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209" t="s">
        <v>135</v>
      </c>
      <c r="L42" s="225"/>
      <c r="M42" s="234"/>
      <c r="N42" s="235"/>
      <c r="O42" s="236"/>
      <c r="P42" s="212"/>
      <c r="Q42" s="212"/>
      <c r="R42" s="212"/>
      <c r="S42" s="212"/>
      <c r="T42" s="212"/>
      <c r="U42" s="212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238" t="s">
        <v>137</v>
      </c>
      <c r="L43" s="225"/>
      <c r="M43" s="234"/>
      <c r="N43" s="235"/>
      <c r="O43" s="236"/>
      <c r="P43" s="212"/>
      <c r="Q43" s="212"/>
      <c r="R43" s="212"/>
      <c r="S43" s="212"/>
      <c r="T43" s="212"/>
      <c r="U43" s="212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240"/>
      <c r="L44" s="225"/>
      <c r="M44" s="234"/>
      <c r="N44" s="235"/>
      <c r="O44" s="236"/>
      <c r="P44" s="212"/>
      <c r="Q44" s="212"/>
      <c r="R44" s="212"/>
      <c r="S44" s="212"/>
      <c r="T44" s="212"/>
      <c r="U44" s="212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0"/>
      <c r="L45" s="0"/>
      <c r="M45" s="234"/>
      <c r="N45" s="235"/>
      <c r="O45" s="236"/>
      <c r="P45" s="212"/>
      <c r="Q45" s="212"/>
      <c r="R45" s="212"/>
      <c r="S45" s="212"/>
      <c r="T45" s="212"/>
      <c r="U45" s="212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Totals are not equal</v>
      </c>
      <c r="M46" s="245"/>
      <c r="N46" s="245"/>
      <c r="O46" s="245"/>
      <c r="P46" s="212"/>
      <c r="Q46" s="212"/>
      <c r="R46" s="212"/>
      <c r="S46" s="212"/>
      <c r="T46" s="212"/>
      <c r="U46" s="212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141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2"/>
      <c r="Q47" s="212"/>
      <c r="R47" s="212"/>
      <c r="S47" s="212"/>
      <c r="T47" s="212"/>
      <c r="U47" s="212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101</v>
      </c>
      <c r="B48" s="93" t="s">
        <v>2</v>
      </c>
      <c r="C48" s="249" t="s">
        <v>43</v>
      </c>
      <c r="D48" s="249"/>
      <c r="E48" s="249" t="s">
        <v>4</v>
      </c>
      <c r="F48" s="249" t="s">
        <v>44</v>
      </c>
      <c r="G48" s="93" t="s">
        <v>6</v>
      </c>
      <c r="H48" s="249" t="s">
        <v>7</v>
      </c>
      <c r="I48" s="249" t="s">
        <v>8</v>
      </c>
      <c r="J48" s="249" t="s">
        <v>45</v>
      </c>
      <c r="K48" s="250" t="s">
        <v>46</v>
      </c>
      <c r="L48" s="251" t="s">
        <v>142</v>
      </c>
      <c r="M48" s="247"/>
      <c r="N48" s="235"/>
      <c r="O48" s="66" t="s">
        <v>143</v>
      </c>
      <c r="P48" s="212"/>
      <c r="Q48" s="212"/>
      <c r="R48" s="212"/>
      <c r="S48" s="212"/>
      <c r="T48" s="212"/>
      <c r="U48" s="212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3" t="s">
        <v>93</v>
      </c>
      <c r="B49" s="213" t="s">
        <v>55</v>
      </c>
      <c r="C49" s="213" t="s">
        <v>56</v>
      </c>
      <c r="D49" s="213"/>
      <c r="E49" s="213" t="s">
        <v>57</v>
      </c>
      <c r="F49" s="213" t="s">
        <v>144</v>
      </c>
      <c r="G49" s="213" t="s">
        <v>59</v>
      </c>
      <c r="H49" s="252"/>
      <c r="I49" s="253"/>
      <c r="J49" s="213"/>
      <c r="K49" s="254"/>
      <c r="L49" s="255"/>
      <c r="M49" s="177"/>
      <c r="N49" s="235"/>
      <c r="O49" s="256" t="n">
        <f aca="false">IF($L$49=" ",SUMIF($A$12:$A$40,A49,$O$12:$O$40),$K$41*$L$49)</f>
        <v>0</v>
      </c>
      <c r="P49" s="178"/>
      <c r="Q49" s="178"/>
      <c r="R49" s="178"/>
      <c r="S49" s="178"/>
      <c r="T49" s="178"/>
      <c r="U49" s="178"/>
    </row>
    <row r="50" customFormat="false" ht="24" hidden="false" customHeight="true" outlineLevel="0" collapsed="false">
      <c r="A50" s="213" t="s">
        <v>94</v>
      </c>
      <c r="B50" s="213" t="s">
        <v>55</v>
      </c>
      <c r="C50" s="213" t="s">
        <v>56</v>
      </c>
      <c r="D50" s="213"/>
      <c r="E50" s="213" t="s">
        <v>57</v>
      </c>
      <c r="F50" s="213" t="s">
        <v>58</v>
      </c>
      <c r="G50" s="213" t="s">
        <v>59</v>
      </c>
      <c r="H50" s="252"/>
      <c r="I50" s="253"/>
      <c r="J50" s="213"/>
      <c r="K50" s="254"/>
      <c r="L50" s="255"/>
      <c r="M50" s="257"/>
      <c r="N50" s="235"/>
      <c r="O50" s="256" t="n">
        <f aca="false">IF($L$50=" ",SUMIF($A$12:$A$40,A50,$O$12:$O$40),$K$41*$L$50)</f>
        <v>0</v>
      </c>
      <c r="P50" s="178"/>
      <c r="Q50" s="178"/>
      <c r="R50" s="178"/>
      <c r="S50" s="178"/>
      <c r="T50" s="178"/>
      <c r="U50" s="178"/>
    </row>
    <row r="51" customFormat="false" ht="24" hidden="false" customHeight="true" outlineLevel="0" collapsed="false">
      <c r="A51" s="213" t="s">
        <v>127</v>
      </c>
      <c r="B51" s="213" t="s">
        <v>55</v>
      </c>
      <c r="C51" s="213" t="s">
        <v>56</v>
      </c>
      <c r="D51" s="213"/>
      <c r="E51" s="213" t="s">
        <v>57</v>
      </c>
      <c r="F51" s="213" t="s">
        <v>145</v>
      </c>
      <c r="G51" s="213" t="s">
        <v>59</v>
      </c>
      <c r="H51" s="252"/>
      <c r="I51" s="253"/>
      <c r="J51" s="213"/>
      <c r="K51" s="254"/>
      <c r="L51" s="255"/>
      <c r="M51" s="177"/>
      <c r="N51" s="177"/>
      <c r="O51" s="256" t="n">
        <f aca="false">IF($L$51=" ",SUMIF($A$12:$A$40,A51,$O$12:$O$40),$K$41*$L$51)</f>
        <v>0</v>
      </c>
      <c r="P51" s="178"/>
      <c r="Q51" s="178"/>
      <c r="R51" s="178"/>
      <c r="S51" s="178"/>
      <c r="T51" s="178"/>
      <c r="U51" s="178"/>
    </row>
    <row r="52" customFormat="false" ht="24" hidden="false" customHeight="true" outlineLevel="0" collapsed="false">
      <c r="A52" s="213"/>
      <c r="B52" s="213"/>
      <c r="C52" s="253"/>
      <c r="D52" s="258"/>
      <c r="E52" s="213"/>
      <c r="F52" s="213"/>
      <c r="G52" s="213"/>
      <c r="H52" s="252"/>
      <c r="I52" s="253"/>
      <c r="J52" s="213"/>
      <c r="K52" s="254"/>
      <c r="L52" s="255"/>
      <c r="M52" s="177"/>
      <c r="N52" s="177"/>
      <c r="O52" s="256" t="n">
        <f aca="false">IF($L$52=" ",SUMIF($A$12:$A$40,A52,$O$12:$O$40),$K$41*$L$52)</f>
        <v>0</v>
      </c>
      <c r="P52" s="212"/>
      <c r="Q52" s="212"/>
      <c r="R52" s="212"/>
      <c r="S52" s="212"/>
      <c r="T52" s="212"/>
      <c r="U52" s="212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3"/>
      <c r="B53" s="213"/>
      <c r="C53" s="253"/>
      <c r="D53" s="258"/>
      <c r="E53" s="213"/>
      <c r="F53" s="213"/>
      <c r="G53" s="213"/>
      <c r="H53" s="252"/>
      <c r="I53" s="253"/>
      <c r="J53" s="213"/>
      <c r="K53" s="254"/>
      <c r="L53" s="255"/>
      <c r="M53" s="177"/>
      <c r="N53" s="177"/>
      <c r="O53" s="256" t="n">
        <f aca="false">IF($L$53=" ",SUMIF($A$12:$A$40,A53,$O$12:$O$40),$K$41*$L$53)</f>
        <v>0</v>
      </c>
      <c r="P53" s="212"/>
      <c r="Q53" s="212"/>
      <c r="R53" s="212"/>
      <c r="S53" s="212"/>
      <c r="T53" s="212"/>
      <c r="U53" s="212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3"/>
      <c r="B54" s="213"/>
      <c r="C54" s="253"/>
      <c r="D54" s="258"/>
      <c r="E54" s="213"/>
      <c r="F54" s="213"/>
      <c r="G54" s="213"/>
      <c r="H54" s="252"/>
      <c r="I54" s="253"/>
      <c r="J54" s="213"/>
      <c r="K54" s="254"/>
      <c r="L54" s="255"/>
      <c r="M54" s="177"/>
      <c r="N54" s="177"/>
      <c r="O54" s="256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12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7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133</v>
      </c>
      <c r="N55" s="66"/>
      <c r="O55" s="230" t="n">
        <f aca="false">SUM(O49:O54)</f>
        <v>0</v>
      </c>
      <c r="P55" s="178"/>
      <c r="Q55" s="178"/>
      <c r="R55" s="178"/>
      <c r="S55" s="178"/>
      <c r="T55" s="178"/>
      <c r="U55" s="178"/>
    </row>
    <row r="56" customFormat="false" ht="13.5" hidden="false" customHeight="true" outlineLevel="0" collapsed="false">
      <c r="A56" s="259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2"/>
      <c r="Q58" s="212"/>
      <c r="R58" s="212"/>
      <c r="S58" s="212"/>
      <c r="T58" s="212"/>
      <c r="U58" s="212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1"/>
      <c r="M59" s="220"/>
      <c r="N59" s="220"/>
      <c r="O59" s="220"/>
      <c r="P59" s="212"/>
      <c r="Q59" s="212"/>
      <c r="R59" s="212"/>
      <c r="S59" s="212"/>
      <c r="T59" s="212"/>
      <c r="U59" s="212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1"/>
      <c r="M60" s="220"/>
      <c r="N60" s="220"/>
      <c r="O60" s="220"/>
      <c r="P60" s="212"/>
      <c r="Q60" s="212"/>
      <c r="R60" s="212"/>
      <c r="S60" s="212"/>
      <c r="T60" s="212"/>
      <c r="U60" s="212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1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1"/>
      <c r="M62" s="171"/>
      <c r="N62" s="171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1"/>
      <c r="M63" s="171"/>
      <c r="N63" s="171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1"/>
      <c r="M64" s="171"/>
      <c r="N64" s="171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1"/>
      <c r="M65" s="171"/>
      <c r="N65" s="171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1"/>
      <c r="M66" s="171"/>
      <c r="N66" s="171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266"/>
      <c r="M69" s="171"/>
      <c r="N69" s="171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220"/>
      <c r="M70" s="171"/>
      <c r="N70" s="171"/>
      <c r="O70" s="171"/>
    </row>
    <row r="71" customFormat="false" ht="9" hidden="true" customHeight="true" outlineLevel="0" collapsed="false"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220"/>
      <c r="M71" s="171"/>
      <c r="N71" s="171"/>
      <c r="O71" s="171"/>
    </row>
    <row r="72" customFormat="false" ht="15.75" hidden="true" customHeight="true" outlineLevel="0" collapsed="false"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220"/>
      <c r="M72" s="266"/>
      <c r="N72" s="266"/>
      <c r="O72" s="171"/>
    </row>
    <row r="73" customFormat="false" ht="14.25" hidden="true" customHeight="true" outlineLevel="0" collapsed="false"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220"/>
      <c r="M73" s="220"/>
      <c r="N73" s="220"/>
      <c r="O73" s="171"/>
    </row>
    <row r="74" customFormat="false" ht="12" hidden="true" customHeight="true" outlineLevel="0" collapsed="false"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220"/>
      <c r="M74" s="220"/>
      <c r="N74" s="220"/>
      <c r="O74" s="171"/>
    </row>
    <row r="75" customFormat="false" ht="12" hidden="true" customHeight="true" outlineLevel="0" collapsed="false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220"/>
      <c r="M75" s="220"/>
      <c r="N75" s="220"/>
      <c r="O75" s="171"/>
    </row>
    <row r="76" customFormat="false" ht="12" hidden="true" customHeight="true" outlineLevel="0" collapsed="false"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220"/>
      <c r="M76" s="220"/>
      <c r="N76" s="220"/>
      <c r="O76" s="171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1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1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1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1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1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1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1"/>
      <c r="M115" s="171"/>
      <c r="N115" s="171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1"/>
      <c r="M116" s="171"/>
      <c r="N116" s="171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1"/>
      <c r="M117" s="171"/>
      <c r="N117" s="171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1"/>
      <c r="M118" s="171"/>
      <c r="N118" s="171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1"/>
      <c r="M119" s="171"/>
      <c r="N119" s="171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</row>
    <row r="152" customFormat="false" ht="17" hidden="true" customHeight="false" outlineLevel="0" collapsed="false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</row>
    <row r="153" customFormat="false" ht="17" hidden="true" customHeight="false" outlineLevel="0" collapsed="false"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</row>
    <row r="154" customFormat="false" ht="17" hidden="true" customHeight="false" outlineLevel="0" collapsed="false"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</row>
    <row r="155" customFormat="false" ht="17" hidden="true" customHeight="false" outlineLevel="0" collapsed="false"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</row>
    <row r="156" customFormat="false" ht="17" hidden="true" customHeight="false" outlineLevel="0" collapsed="false"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M156" s="171"/>
      <c r="N156" s="171"/>
      <c r="O156" s="171"/>
    </row>
    <row r="157" customFormat="false" ht="17" hidden="true" customHeight="false" outlineLevel="0" collapsed="false"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M157" s="171"/>
      <c r="N157" s="171"/>
      <c r="O157" s="171"/>
    </row>
    <row r="158" customFormat="false" ht="17" hidden="true" customHeight="false" outlineLevel="0" collapsed="false"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M158" s="171"/>
      <c r="N158" s="171"/>
      <c r="O158" s="171"/>
    </row>
    <row r="159" customFormat="false" ht="17" hidden="true" customHeight="false" outlineLevel="0" collapsed="false"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O159" s="171"/>
    </row>
    <row r="160" customFormat="false" ht="17" hidden="true" customHeight="false" outlineLevel="0" collapsed="false"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O160" s="171"/>
    </row>
    <row r="161" customFormat="false" ht="17" hidden="true" customHeight="false" outlineLevel="0" collapsed="false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O161" s="171"/>
    </row>
    <row r="162" customFormat="false" ht="17" hidden="true" customHeight="false" outlineLevel="0" collapsed="false"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O162" s="171"/>
    </row>
    <row r="163" customFormat="false" ht="17" hidden="true" customHeight="false" outlineLevel="0" collapsed="false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O163" s="171"/>
    </row>
    <row r="164" customFormat="false" ht="17" hidden="true" customHeight="false" outlineLevel="0" collapsed="false">
      <c r="O164" s="171"/>
    </row>
    <row r="165" customFormat="false" ht="17" hidden="true" customHeight="false" outlineLevel="0" collapsed="false">
      <c r="O165" s="171"/>
    </row>
    <row r="166" customFormat="false" ht="17" hidden="true" customHeight="false" outlineLevel="0" collapsed="false">
      <c r="O166" s="171"/>
    </row>
  </sheetData>
  <mergeCells count="9">
    <mergeCell ref="A5:D5"/>
    <mergeCell ref="H5:J5"/>
    <mergeCell ref="K5:M5"/>
    <mergeCell ref="M41:N41"/>
    <mergeCell ref="C48:D48"/>
    <mergeCell ref="C49:D49"/>
    <mergeCell ref="C50:D50"/>
    <mergeCell ref="C51:D51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5" colorId="64" zoomScale="80" zoomScaleNormal="80" zoomScalePageLayoutView="100" workbookViewId="0">
      <selection pane="topLeft" activeCell="L12" activeCellId="0" sqref="L12 L12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95</v>
      </c>
      <c r="B1" s="174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146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2" t="s">
        <v>97</v>
      </c>
      <c r="M2" s="183" t="n">
        <f aca="false">IF((VALUE('Short Form'!I62)&lt;&gt;0),1+VALUE('Short Form'!H62)+VALUE('Short Form'!I62),"")</f>
        <v>3</v>
      </c>
      <c r="N2" s="184" t="n">
        <f aca="false">IF((M2=0),"",'Short Form'!N3)</f>
        <v>4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90" t="str">
        <f aca="false">'Short Form'!A6</f>
        <v>SCOTT</v>
      </c>
      <c r="B5" s="190"/>
      <c r="C5" s="190"/>
      <c r="D5" s="190"/>
      <c r="E5" s="280" t="str">
        <f aca="false">'Short Form'!E6</f>
        <v>SUSAN</v>
      </c>
      <c r="F5" s="39"/>
      <c r="G5" s="39"/>
      <c r="H5" s="192" t="str">
        <f aca="false">'Short Form'!H6</f>
        <v>SR. COUNSEL</v>
      </c>
      <c r="I5" s="192"/>
      <c r="J5" s="192"/>
      <c r="K5" s="281"/>
      <c r="L5" s="282" t="str">
        <f aca="false">'Short Form'!K6</f>
        <v>460-41-3441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147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8" t="s">
        <v>148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8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101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149</v>
      </c>
      <c r="M9" s="66" t="s">
        <v>39</v>
      </c>
      <c r="N9" s="66" t="s">
        <v>105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93</v>
      </c>
      <c r="B10" s="82" t="n">
        <v>36562</v>
      </c>
      <c r="C10" s="83" t="s">
        <v>150</v>
      </c>
      <c r="D10" s="71" t="s">
        <v>151</v>
      </c>
      <c r="E10" s="72"/>
      <c r="F10" s="72"/>
      <c r="G10" s="72"/>
      <c r="H10" s="73"/>
      <c r="I10" s="71" t="s">
        <v>152</v>
      </c>
      <c r="J10" s="72"/>
      <c r="K10" s="72"/>
      <c r="L10" s="288" t="n">
        <v>62.65</v>
      </c>
      <c r="M10" s="289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" hidden="false" customHeight="true" outlineLevel="0" collapsed="false">
      <c r="A11" s="97" t="s">
        <v>93</v>
      </c>
      <c r="B11" s="82" t="n">
        <v>36563</v>
      </c>
      <c r="C11" s="83" t="s">
        <v>150</v>
      </c>
      <c r="D11" s="71" t="s">
        <v>151</v>
      </c>
      <c r="E11" s="72"/>
      <c r="F11" s="72"/>
      <c r="G11" s="72"/>
      <c r="H11" s="73"/>
      <c r="I11" s="291" t="s">
        <v>153</v>
      </c>
      <c r="J11" s="72"/>
      <c r="K11" s="72"/>
      <c r="L11" s="288" t="n">
        <v>27.85</v>
      </c>
      <c r="M11" s="289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" hidden="false" customHeight="true" outlineLevel="0" collapsed="false">
      <c r="A12" s="97" t="s">
        <v>93</v>
      </c>
      <c r="B12" s="82" t="n">
        <v>36605</v>
      </c>
      <c r="C12" s="83" t="s">
        <v>154</v>
      </c>
      <c r="D12" s="71" t="s">
        <v>155</v>
      </c>
      <c r="E12" s="72"/>
      <c r="F12" s="72"/>
      <c r="G12" s="72"/>
      <c r="H12" s="73"/>
      <c r="I12" s="291" t="s">
        <v>153</v>
      </c>
      <c r="J12" s="72"/>
      <c r="K12" s="72"/>
      <c r="L12" s="288" t="n">
        <v>19.46</v>
      </c>
      <c r="M12" s="289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" hidden="false" customHeight="true" outlineLevel="0" collapsed="false">
      <c r="A13" s="97" t="s">
        <v>94</v>
      </c>
      <c r="B13" s="82" t="n">
        <v>36622</v>
      </c>
      <c r="C13" s="83" t="s">
        <v>156</v>
      </c>
      <c r="D13" s="71" t="s">
        <v>157</v>
      </c>
      <c r="E13" s="72"/>
      <c r="F13" s="72"/>
      <c r="G13" s="72"/>
      <c r="H13" s="73"/>
      <c r="I13" s="291" t="s">
        <v>153</v>
      </c>
      <c r="J13" s="72"/>
      <c r="K13" s="72"/>
      <c r="L13" s="288" t="n">
        <v>6.25</v>
      </c>
      <c r="M13" s="289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" hidden="false" customHeight="true" outlineLevel="0" collapsed="false">
      <c r="A14" s="97" t="s">
        <v>94</v>
      </c>
      <c r="B14" s="82" t="n">
        <v>36622</v>
      </c>
      <c r="C14" s="83" t="s">
        <v>156</v>
      </c>
      <c r="D14" s="71" t="s">
        <v>157</v>
      </c>
      <c r="E14" s="72"/>
      <c r="F14" s="72"/>
      <c r="G14" s="72"/>
      <c r="H14" s="73"/>
      <c r="I14" s="291" t="s">
        <v>153</v>
      </c>
      <c r="J14" s="72"/>
      <c r="K14" s="72"/>
      <c r="L14" s="288" t="n">
        <v>6.75</v>
      </c>
      <c r="M14" s="289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" hidden="false" customHeight="true" outlineLevel="0" collapsed="false">
      <c r="A15" s="97" t="s">
        <v>94</v>
      </c>
      <c r="B15" s="82" t="n">
        <v>36622</v>
      </c>
      <c r="C15" s="83" t="s">
        <v>156</v>
      </c>
      <c r="D15" s="71" t="s">
        <v>157</v>
      </c>
      <c r="E15" s="72"/>
      <c r="F15" s="72"/>
      <c r="G15" s="72"/>
      <c r="H15" s="73"/>
      <c r="I15" s="291" t="s">
        <v>153</v>
      </c>
      <c r="J15" s="72"/>
      <c r="K15" s="72"/>
      <c r="L15" s="288" t="n">
        <v>4.3</v>
      </c>
      <c r="M15" s="289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1"/>
      <c r="J16" s="72"/>
      <c r="K16" s="72"/>
      <c r="L16" s="288"/>
      <c r="M16" s="289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1"/>
      <c r="J17" s="72"/>
      <c r="K17" s="72"/>
      <c r="L17" s="288"/>
      <c r="M17" s="289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1"/>
      <c r="J18" s="72"/>
      <c r="K18" s="72"/>
      <c r="L18" s="288"/>
      <c r="M18" s="289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1"/>
      <c r="J19" s="72"/>
      <c r="K19" s="72"/>
      <c r="L19" s="288"/>
      <c r="M19" s="289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1"/>
      <c r="J20" s="72"/>
      <c r="K20" s="72"/>
      <c r="L20" s="288"/>
      <c r="M20" s="289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1"/>
      <c r="J21" s="72"/>
      <c r="K21" s="72"/>
      <c r="L21" s="288"/>
      <c r="M21" s="289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1"/>
      <c r="J22" s="72"/>
      <c r="K22" s="72"/>
      <c r="L22" s="288"/>
      <c r="M22" s="289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1"/>
      <c r="J23" s="72"/>
      <c r="K23" s="72"/>
      <c r="L23" s="288"/>
      <c r="M23" s="289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133</v>
      </c>
      <c r="M41" s="66"/>
      <c r="N41" s="293" t="n">
        <f aca="false">SUM(N10:N40)</f>
        <v>0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209" t="s">
        <v>135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238" t="s">
        <v>137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158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101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9" t="s">
        <v>46</v>
      </c>
      <c r="L48" s="251" t="s">
        <v>142</v>
      </c>
      <c r="M48" s="45"/>
      <c r="N48" s="300" t="s">
        <v>143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93</v>
      </c>
      <c r="B49" s="97" t="s">
        <v>55</v>
      </c>
      <c r="C49" s="99" t="s">
        <v>56</v>
      </c>
      <c r="D49" s="99"/>
      <c r="E49" s="99" t="s">
        <v>57</v>
      </c>
      <c r="F49" s="99" t="s">
        <v>159</v>
      </c>
      <c r="G49" s="99" t="s">
        <v>59</v>
      </c>
      <c r="H49" s="100"/>
      <c r="I49" s="97"/>
      <c r="J49" s="99"/>
      <c r="K49" s="301"/>
      <c r="L49" s="255"/>
      <c r="M49" s="58"/>
      <c r="N49" s="256" t="n">
        <f aca="false">IF($L$49=" ",SUMIF($A$10:$A$40,A49,$N$10:$N$40),$K$41*$L$49)</f>
        <v>0</v>
      </c>
      <c r="O49" s="164"/>
      <c r="P49" s="164"/>
      <c r="Q49" s="164"/>
      <c r="R49" s="164"/>
      <c r="S49" s="164"/>
      <c r="T49" s="164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  <c r="FZ49" s="165"/>
      <c r="GA49" s="165"/>
      <c r="GB49" s="165"/>
      <c r="GC49" s="165"/>
      <c r="GD49" s="165"/>
      <c r="GE49" s="165"/>
      <c r="GF49" s="165"/>
      <c r="GG49" s="165"/>
      <c r="GH49" s="165"/>
      <c r="GI49" s="165"/>
      <c r="GJ49" s="165"/>
      <c r="GK49" s="165"/>
      <c r="GL49" s="165"/>
      <c r="GM49" s="165"/>
      <c r="GN49" s="165"/>
      <c r="GO49" s="165"/>
      <c r="GP49" s="165"/>
      <c r="GQ49" s="165"/>
      <c r="GR49" s="165"/>
      <c r="GS49" s="165"/>
      <c r="GT49" s="165"/>
      <c r="GU49" s="165"/>
      <c r="GV49" s="165"/>
      <c r="GW49" s="165"/>
      <c r="GX49" s="165"/>
      <c r="GY49" s="165"/>
      <c r="GZ49" s="165"/>
      <c r="HA49" s="165"/>
      <c r="HB49" s="165"/>
      <c r="HC49" s="165"/>
      <c r="HD49" s="165"/>
      <c r="HE49" s="165"/>
      <c r="HF49" s="165"/>
      <c r="HG49" s="165"/>
      <c r="HH49" s="165"/>
      <c r="HI49" s="165"/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165"/>
      <c r="HV49" s="165"/>
      <c r="HW49" s="165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165"/>
      <c r="IL49" s="165"/>
      <c r="IM49" s="165"/>
      <c r="IN49" s="165"/>
      <c r="IO49" s="165"/>
      <c r="IP49" s="165"/>
      <c r="IQ49" s="165"/>
      <c r="IR49" s="165"/>
      <c r="IS49" s="165"/>
      <c r="IT49" s="165"/>
      <c r="IU49" s="165"/>
      <c r="IV49" s="165"/>
      <c r="IW49" s="165"/>
    </row>
    <row r="50" customFormat="false" ht="24" hidden="false" customHeight="true" outlineLevel="0" collapsed="false">
      <c r="A50" s="97" t="s">
        <v>94</v>
      </c>
      <c r="B50" s="99" t="s">
        <v>55</v>
      </c>
      <c r="C50" s="99" t="s">
        <v>56</v>
      </c>
      <c r="D50" s="99"/>
      <c r="E50" s="99" t="s">
        <v>57</v>
      </c>
      <c r="F50" s="99" t="s">
        <v>58</v>
      </c>
      <c r="G50" s="99" t="s">
        <v>59</v>
      </c>
      <c r="H50" s="100"/>
      <c r="I50" s="97"/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133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  <c r="P57" s="168"/>
      <c r="Q57" s="168"/>
      <c r="R57" s="168"/>
      <c r="S57" s="168"/>
      <c r="T57" s="168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  <c r="IW57" s="167"/>
    </row>
    <row r="58" customFormat="false" ht="21" hidden="true" customHeight="true" outlineLevel="0" collapsed="false">
      <c r="A58" s="167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4"/>
      <c r="P58" s="164"/>
      <c r="Q58" s="164"/>
      <c r="R58" s="164"/>
      <c r="S58" s="164"/>
      <c r="T58" s="164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customFormat="false" ht="21" hidden="true" customHeight="true" outlineLevel="0" collapsed="false">
      <c r="A59" s="165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  <c r="GD71" s="169"/>
      <c r="GE71" s="169"/>
      <c r="GF71" s="169"/>
      <c r="GG71" s="169"/>
      <c r="GH71" s="169"/>
      <c r="GI71" s="169"/>
      <c r="GJ71" s="169"/>
      <c r="GK71" s="169"/>
      <c r="GL71" s="169"/>
      <c r="GM71" s="169"/>
      <c r="GN71" s="169"/>
      <c r="GO71" s="169"/>
      <c r="GP71" s="169"/>
      <c r="GQ71" s="169"/>
      <c r="GR71" s="169"/>
      <c r="GS71" s="169"/>
      <c r="GT71" s="169"/>
      <c r="GU71" s="169"/>
      <c r="GV71" s="169"/>
      <c r="GW71" s="169"/>
      <c r="GX71" s="169"/>
      <c r="GY71" s="169"/>
      <c r="GZ71" s="169"/>
      <c r="HA71" s="169"/>
      <c r="HB71" s="169"/>
      <c r="HC71" s="169"/>
      <c r="HD71" s="169"/>
      <c r="HE71" s="169"/>
      <c r="HF71" s="169"/>
      <c r="HG71" s="169"/>
      <c r="HH71" s="169"/>
      <c r="HI71" s="169"/>
      <c r="HJ71" s="169"/>
      <c r="HK71" s="169"/>
      <c r="HL71" s="169"/>
      <c r="HM71" s="169"/>
      <c r="HN71" s="169"/>
      <c r="HO71" s="169"/>
      <c r="HP71" s="169"/>
      <c r="HQ71" s="169"/>
      <c r="HR71" s="169"/>
      <c r="HS71" s="169"/>
      <c r="HT71" s="169"/>
      <c r="HU71" s="169"/>
      <c r="HV71" s="169"/>
      <c r="HW71" s="169"/>
      <c r="HX71" s="169"/>
      <c r="HY71" s="169"/>
      <c r="HZ71" s="169"/>
      <c r="IA71" s="169"/>
      <c r="IB71" s="169"/>
      <c r="IC71" s="169"/>
      <c r="ID71" s="169"/>
      <c r="IE71" s="169"/>
      <c r="IF71" s="169"/>
      <c r="IG71" s="169"/>
      <c r="IH71" s="169"/>
      <c r="II71" s="169"/>
      <c r="IJ71" s="169"/>
      <c r="IK71" s="169"/>
      <c r="IL71" s="169"/>
      <c r="IM71" s="169"/>
      <c r="IN71" s="169"/>
      <c r="IO71" s="169"/>
      <c r="IP71" s="169"/>
      <c r="IQ71" s="169"/>
      <c r="IR71" s="169"/>
      <c r="IS71" s="169"/>
      <c r="IT71" s="169"/>
      <c r="IU71" s="169"/>
      <c r="IV71" s="169"/>
      <c r="IW71" s="169"/>
    </row>
    <row r="72" customFormat="false" ht="21" hidden="true" customHeight="true" outlineLevel="0" collapsed="false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  <c r="DF95" s="167"/>
      <c r="DG95" s="167"/>
      <c r="DH95" s="167"/>
      <c r="DI95" s="167"/>
      <c r="DJ95" s="167"/>
      <c r="DK95" s="167"/>
      <c r="DL95" s="167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7"/>
      <c r="DZ95" s="167"/>
      <c r="EA95" s="167"/>
      <c r="EB95" s="167"/>
      <c r="EC95" s="167"/>
      <c r="ED95" s="167"/>
      <c r="EE95" s="167"/>
      <c r="EF95" s="167"/>
      <c r="EG95" s="167"/>
      <c r="EH95" s="167"/>
      <c r="EI95" s="167"/>
      <c r="EJ95" s="167"/>
      <c r="EK95" s="167"/>
      <c r="EL95" s="167"/>
      <c r="EM95" s="167"/>
      <c r="EN95" s="167"/>
      <c r="EO95" s="167"/>
      <c r="EP95" s="167"/>
      <c r="EQ95" s="167"/>
      <c r="ER95" s="167"/>
      <c r="ES95" s="167"/>
      <c r="ET95" s="167"/>
      <c r="EU95" s="167"/>
      <c r="EV95" s="167"/>
      <c r="EW95" s="167"/>
      <c r="EX95" s="167"/>
      <c r="EY95" s="167"/>
      <c r="EZ95" s="167"/>
      <c r="FA95" s="167"/>
      <c r="FB95" s="167"/>
      <c r="FC95" s="167"/>
      <c r="FD95" s="167"/>
      <c r="FE95" s="167"/>
      <c r="FF95" s="167"/>
      <c r="FG95" s="167"/>
      <c r="FH95" s="167"/>
      <c r="FI95" s="167"/>
      <c r="FJ95" s="167"/>
      <c r="FK95" s="167"/>
      <c r="FL95" s="167"/>
      <c r="FM95" s="167"/>
      <c r="FN95" s="167"/>
      <c r="FO95" s="167"/>
      <c r="FP95" s="167"/>
      <c r="FQ95" s="167"/>
      <c r="FR95" s="167"/>
      <c r="FS95" s="167"/>
      <c r="FT95" s="167"/>
      <c r="FU95" s="167"/>
      <c r="FV95" s="167"/>
      <c r="FW95" s="167"/>
      <c r="FX95" s="167"/>
      <c r="FY95" s="167"/>
      <c r="FZ95" s="167"/>
      <c r="GA95" s="167"/>
      <c r="GB95" s="167"/>
      <c r="GC95" s="167"/>
      <c r="GD95" s="167"/>
      <c r="GE95" s="167"/>
      <c r="GF95" s="167"/>
      <c r="GG95" s="167"/>
      <c r="GH95" s="167"/>
      <c r="GI95" s="167"/>
      <c r="GJ95" s="167"/>
      <c r="GK95" s="167"/>
      <c r="GL95" s="167"/>
      <c r="GM95" s="167"/>
      <c r="GN95" s="167"/>
      <c r="GO95" s="167"/>
      <c r="GP95" s="167"/>
      <c r="GQ95" s="167"/>
      <c r="GR95" s="167"/>
      <c r="GS95" s="167"/>
      <c r="GT95" s="167"/>
      <c r="GU95" s="167"/>
      <c r="GV95" s="167"/>
      <c r="GW95" s="167"/>
      <c r="GX95" s="167"/>
      <c r="GY95" s="167"/>
      <c r="GZ95" s="167"/>
      <c r="HA95" s="167"/>
      <c r="HB95" s="167"/>
      <c r="HC95" s="167"/>
      <c r="HD95" s="167"/>
      <c r="HE95" s="167"/>
      <c r="HF95" s="167"/>
      <c r="HG95" s="167"/>
      <c r="HH95" s="167"/>
      <c r="HI95" s="167"/>
      <c r="HJ95" s="167"/>
      <c r="HK95" s="167"/>
      <c r="HL95" s="167"/>
      <c r="HM95" s="167"/>
      <c r="HN95" s="167"/>
      <c r="HO95" s="167"/>
      <c r="HP95" s="167"/>
      <c r="HQ95" s="167"/>
      <c r="HR95" s="167"/>
      <c r="HS95" s="167"/>
      <c r="HT95" s="167"/>
      <c r="HU95" s="167"/>
      <c r="HV95" s="167"/>
      <c r="HW95" s="167"/>
      <c r="HX95" s="167"/>
      <c r="HY95" s="167"/>
      <c r="HZ95" s="167"/>
      <c r="IA95" s="167"/>
      <c r="IB95" s="167"/>
      <c r="IC95" s="167"/>
      <c r="ID95" s="167"/>
      <c r="IE95" s="167"/>
      <c r="IF95" s="167"/>
      <c r="IG95" s="167"/>
      <c r="IH95" s="167"/>
      <c r="II95" s="167"/>
      <c r="IJ95" s="167"/>
      <c r="IK95" s="167"/>
      <c r="IL95" s="167"/>
      <c r="IM95" s="167"/>
      <c r="IN95" s="167"/>
      <c r="IO95" s="167"/>
      <c r="IP95" s="167"/>
      <c r="IQ95" s="167"/>
      <c r="IR95" s="167"/>
      <c r="IS95" s="167"/>
      <c r="IT95" s="167"/>
      <c r="IU95" s="167"/>
      <c r="IV95" s="167"/>
      <c r="IW95" s="167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8">
    <mergeCell ref="A5:D5"/>
    <mergeCell ref="H5:J5"/>
    <mergeCell ref="L5:M5"/>
    <mergeCell ref="I9:K9"/>
    <mergeCell ref="L41:M41"/>
    <mergeCell ref="C48:D48"/>
    <mergeCell ref="C49:D49"/>
    <mergeCell ref="C50:D50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true" showOutlineSymbols="true" defaultGridColor="true" view="normal" topLeftCell="H43" colorId="64" zoomScale="80" zoomScaleNormal="80" zoomScalePageLayoutView="100" workbookViewId="0">
      <selection pane="topLeft" activeCell="A49" activeCellId="0" sqref="A49 A49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5.71"/>
    <col collapsed="false" customWidth="true" hidden="false" outlineLevel="0" max="2" min="2" style="172" width="9.7"/>
    <col collapsed="false" customWidth="true" hidden="false" outlineLevel="0" max="3" min="3" style="172" width="8.41"/>
    <col collapsed="false" customWidth="true" hidden="false" outlineLevel="0" max="4" min="4" style="172" width="4.99"/>
    <col collapsed="false" customWidth="true" hidden="false" outlineLevel="0" max="5" min="5" style="172" width="9.28"/>
    <col collapsed="false" customWidth="true" hidden="false" outlineLevel="0" max="6" min="6" style="172" width="11.13"/>
    <col collapsed="false" customWidth="true" hidden="false" outlineLevel="0" max="7" min="7" style="172" width="10.41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false" hidden="false" outlineLevel="0" max="10" min="10" style="172" width="12.56"/>
    <col collapsed="false" customWidth="true" hidden="false" outlineLevel="0" max="11" min="11" style="172" width="12.7"/>
    <col collapsed="false" customWidth="true" hidden="false" outlineLevel="0" max="12" min="12" style="172" width="9.99"/>
    <col collapsed="false" customWidth="true" hidden="false" outlineLevel="0" max="13" min="13" style="172" width="10.85"/>
    <col collapsed="false" customWidth="true" hidden="false" outlineLevel="0" max="14" min="14" style="172" width="9.41"/>
    <col collapsed="false" customWidth="true" hidden="false" outlineLevel="0" max="15" min="15" style="172" width="20.56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3" t="s">
        <v>95</v>
      </c>
      <c r="B1" s="306"/>
      <c r="C1" s="306"/>
      <c r="D1" s="306"/>
      <c r="E1" s="306"/>
      <c r="F1" s="307"/>
      <c r="G1" s="176"/>
      <c r="H1" s="18"/>
      <c r="I1" s="283"/>
      <c r="J1" s="18"/>
      <c r="K1" s="308"/>
      <c r="L1" s="308"/>
      <c r="M1" s="309"/>
      <c r="N1" s="308"/>
      <c r="O1" s="308"/>
      <c r="P1" s="178"/>
      <c r="Q1" s="178"/>
      <c r="R1" s="178"/>
      <c r="S1" s="178"/>
      <c r="T1" s="178"/>
    </row>
    <row r="2" customFormat="false" ht="20.25" hidden="false" customHeight="true" outlineLevel="0" collapsed="false">
      <c r="A2" s="179" t="s">
        <v>160</v>
      </c>
      <c r="B2" s="306"/>
      <c r="C2" s="306"/>
      <c r="D2" s="306"/>
      <c r="E2" s="306"/>
      <c r="F2" s="310"/>
      <c r="G2" s="181"/>
      <c r="H2" s="0"/>
      <c r="I2" s="18"/>
      <c r="J2" s="18"/>
      <c r="K2" s="308"/>
      <c r="L2" s="311"/>
      <c r="M2" s="182" t="s">
        <v>97</v>
      </c>
      <c r="N2" s="183" t="n">
        <f aca="false">IF((VALUE('Short Form'!J62)&lt;&gt;0),1+VALUE('Short Form'!I62)+VALUE('Short Form'!J62)+VALUE('Short Form'!H62),"")</f>
        <v>4</v>
      </c>
      <c r="O2" s="184" t="n">
        <f aca="false">IF((N2=0),"",'Short Form'!$N3)</f>
        <v>4</v>
      </c>
      <c r="P2" s="178"/>
      <c r="Q2" s="178"/>
      <c r="R2" s="178"/>
      <c r="S2" s="178"/>
      <c r="T2" s="178"/>
    </row>
    <row r="3" customFormat="false" ht="9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</row>
    <row r="5" customFormat="false" ht="15.75" hidden="false" customHeight="true" outlineLevel="0" collapsed="false">
      <c r="A5" s="190" t="str">
        <f aca="false">'Short Form'!A6</f>
        <v>SCOTT</v>
      </c>
      <c r="B5" s="190"/>
      <c r="C5" s="190"/>
      <c r="D5" s="190"/>
      <c r="E5" s="191" t="str">
        <f aca="false">'Short Form'!E6</f>
        <v>SUSAN</v>
      </c>
      <c r="F5" s="54"/>
      <c r="G5" s="39"/>
      <c r="H5" s="192" t="str">
        <f aca="false">'Short Form'!H6</f>
        <v>SR. COUNSEL</v>
      </c>
      <c r="I5" s="192"/>
      <c r="J5" s="192"/>
      <c r="K5" s="193" t="str">
        <f aca="false">'Short Form'!K6</f>
        <v>460-41-3441</v>
      </c>
      <c r="L5" s="193"/>
      <c r="M5" s="193"/>
      <c r="N5" s="194"/>
      <c r="O5" s="195"/>
      <c r="P5" s="312"/>
      <c r="Q5" s="196"/>
      <c r="R5" s="196"/>
      <c r="S5" s="196"/>
      <c r="T5" s="196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4.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" hidden="false" customHeight="true" outlineLevel="0" collapsed="false">
      <c r="A7" s="103" t="s">
        <v>161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5"/>
      <c r="N7" s="175"/>
      <c r="O7" s="178"/>
      <c r="P7" s="178"/>
      <c r="Q7" s="178"/>
      <c r="R7" s="178"/>
      <c r="S7" s="178"/>
      <c r="T7" s="178"/>
    </row>
    <row r="8" customFormat="false" ht="15" hidden="false" customHeight="true" outlineLevel="0" collapsed="false">
      <c r="A8" s="208" t="s">
        <v>100</v>
      </c>
      <c r="B8" s="205"/>
      <c r="C8" s="210"/>
      <c r="D8" s="205"/>
      <c r="E8" s="210"/>
      <c r="F8" s="210"/>
      <c r="G8" s="211"/>
      <c r="H8" s="212"/>
      <c r="I8" s="317"/>
      <c r="J8" s="317"/>
      <c r="K8" s="317"/>
      <c r="L8" s="317"/>
      <c r="M8" s="212"/>
      <c r="N8" s="212"/>
      <c r="O8" s="178"/>
      <c r="P8" s="178"/>
      <c r="Q8" s="178"/>
      <c r="R8" s="178"/>
      <c r="S8" s="178"/>
      <c r="T8" s="178"/>
    </row>
    <row r="9" customFormat="false" ht="15.75" hidden="false" customHeight="true" outlineLevel="0" collapsed="false">
      <c r="A9" s="66" t="s">
        <v>101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104</v>
      </c>
      <c r="N9" s="66" t="s">
        <v>39</v>
      </c>
      <c r="O9" s="66" t="s">
        <v>105</v>
      </c>
      <c r="P9" s="178"/>
      <c r="Q9" s="178"/>
      <c r="R9" s="178"/>
      <c r="S9" s="178"/>
      <c r="T9" s="178"/>
    </row>
    <row r="10" customFormat="false" ht="24" hidden="false" customHeight="true" outlineLevel="0" collapsed="false">
      <c r="A10" s="213" t="s">
        <v>93</v>
      </c>
      <c r="B10" s="214" t="n">
        <v>36621</v>
      </c>
      <c r="C10" s="106" t="s">
        <v>162</v>
      </c>
      <c r="D10" s="216"/>
      <c r="E10" s="216"/>
      <c r="F10" s="216"/>
      <c r="G10" s="216"/>
      <c r="H10" s="216"/>
      <c r="I10" s="217"/>
      <c r="J10" s="216"/>
      <c r="K10" s="216"/>
      <c r="L10" s="216"/>
      <c r="M10" s="318" t="n">
        <v>34.54</v>
      </c>
      <c r="N10" s="319"/>
      <c r="O10" s="79" t="n">
        <f aca="false">IF(N10=" ",M10*1,M10*N10)</f>
        <v>0</v>
      </c>
      <c r="P10" s="212"/>
      <c r="Q10" s="212"/>
      <c r="R10" s="212"/>
      <c r="S10" s="212"/>
      <c r="T10" s="212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3"/>
      <c r="B11" s="214"/>
      <c r="C11" s="106"/>
      <c r="D11" s="216"/>
      <c r="E11" s="216"/>
      <c r="F11" s="216"/>
      <c r="G11" s="216"/>
      <c r="H11" s="216"/>
      <c r="I11" s="216"/>
      <c r="J11" s="216"/>
      <c r="K11" s="216"/>
      <c r="L11" s="216"/>
      <c r="M11" s="318"/>
      <c r="N11" s="319"/>
      <c r="O11" s="79" t="n">
        <f aca="false">IF(N11=" ",M11*1,M11*N11)</f>
        <v>0</v>
      </c>
      <c r="P11" s="212"/>
      <c r="Q11" s="212"/>
      <c r="R11" s="212"/>
      <c r="S11" s="212"/>
      <c r="T11" s="212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3"/>
      <c r="B12" s="214"/>
      <c r="C12" s="106"/>
      <c r="D12" s="216"/>
      <c r="E12" s="216"/>
      <c r="F12" s="216"/>
      <c r="G12" s="216"/>
      <c r="H12" s="216"/>
      <c r="I12" s="216"/>
      <c r="J12" s="216"/>
      <c r="K12" s="216"/>
      <c r="L12" s="216"/>
      <c r="M12" s="318"/>
      <c r="N12" s="319"/>
      <c r="O12" s="79" t="n">
        <f aca="false">IF(N12=" ",M12*1,M12*N12)</f>
        <v>0</v>
      </c>
      <c r="P12" s="212"/>
      <c r="Q12" s="212"/>
      <c r="R12" s="212"/>
      <c r="S12" s="212"/>
      <c r="T12" s="212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3"/>
      <c r="B13" s="214"/>
      <c r="C13" s="106"/>
      <c r="D13" s="216"/>
      <c r="E13" s="216"/>
      <c r="F13" s="216"/>
      <c r="G13" s="216"/>
      <c r="H13" s="216"/>
      <c r="I13" s="216"/>
      <c r="J13" s="216"/>
      <c r="K13" s="216"/>
      <c r="L13" s="216"/>
      <c r="M13" s="318"/>
      <c r="N13" s="319"/>
      <c r="O13" s="79" t="n">
        <f aca="false">IF(N13=" ",M13*1,M13*N13)</f>
        <v>0</v>
      </c>
      <c r="P13" s="212"/>
      <c r="Q13" s="212"/>
      <c r="R13" s="212"/>
      <c r="S13" s="212"/>
      <c r="T13" s="212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3"/>
      <c r="B14" s="214"/>
      <c r="C14" s="106"/>
      <c r="D14" s="216"/>
      <c r="E14" s="216"/>
      <c r="F14" s="216"/>
      <c r="G14" s="216"/>
      <c r="H14" s="216"/>
      <c r="I14" s="216"/>
      <c r="J14" s="216"/>
      <c r="K14" s="216"/>
      <c r="L14" s="216"/>
      <c r="M14" s="318"/>
      <c r="N14" s="319"/>
      <c r="O14" s="79" t="n">
        <f aca="false">IF(N14=" ",M14*1,M14*N14)</f>
        <v>0</v>
      </c>
      <c r="P14" s="212"/>
      <c r="Q14" s="212"/>
      <c r="R14" s="212"/>
      <c r="S14" s="212"/>
      <c r="T14" s="212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3"/>
      <c r="B15" s="214"/>
      <c r="C15" s="106"/>
      <c r="D15" s="216"/>
      <c r="E15" s="216"/>
      <c r="F15" s="216"/>
      <c r="G15" s="216"/>
      <c r="H15" s="216"/>
      <c r="I15" s="216"/>
      <c r="J15" s="216"/>
      <c r="K15" s="216"/>
      <c r="L15" s="216"/>
      <c r="M15" s="318"/>
      <c r="N15" s="319"/>
      <c r="O15" s="79" t="n">
        <f aca="false">IF(N15=" ",M15*1,M15*N15)</f>
        <v>0</v>
      </c>
      <c r="P15" s="212"/>
      <c r="Q15" s="212"/>
      <c r="R15" s="212"/>
      <c r="S15" s="212"/>
      <c r="T15" s="212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3"/>
      <c r="B16" s="214"/>
      <c r="C16" s="106"/>
      <c r="D16" s="216"/>
      <c r="E16" s="216"/>
      <c r="F16" s="216"/>
      <c r="G16" s="216"/>
      <c r="H16" s="216"/>
      <c r="I16" s="216"/>
      <c r="J16" s="216"/>
      <c r="K16" s="216"/>
      <c r="L16" s="216"/>
      <c r="M16" s="318"/>
      <c r="N16" s="319"/>
      <c r="O16" s="79" t="n">
        <f aca="false">IF(N16=" ",M16*1,M16*N16)</f>
        <v>0</v>
      </c>
      <c r="P16" s="212"/>
      <c r="Q16" s="212"/>
      <c r="R16" s="212"/>
      <c r="S16" s="212"/>
      <c r="T16" s="212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3"/>
      <c r="B17" s="214"/>
      <c r="C17" s="106"/>
      <c r="D17" s="216"/>
      <c r="E17" s="216"/>
      <c r="F17" s="216"/>
      <c r="G17" s="216"/>
      <c r="H17" s="216"/>
      <c r="I17" s="216"/>
      <c r="J17" s="216"/>
      <c r="K17" s="216"/>
      <c r="L17" s="216"/>
      <c r="M17" s="318"/>
      <c r="N17" s="319"/>
      <c r="O17" s="79" t="n">
        <f aca="false">IF(N17=" ",M17*1,M17*N17)</f>
        <v>0</v>
      </c>
      <c r="P17" s="212"/>
      <c r="Q17" s="212"/>
      <c r="R17" s="212"/>
      <c r="S17" s="212"/>
      <c r="T17" s="212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3"/>
      <c r="B18" s="214"/>
      <c r="C18" s="106"/>
      <c r="D18" s="216"/>
      <c r="E18" s="216"/>
      <c r="F18" s="216"/>
      <c r="G18" s="216"/>
      <c r="H18" s="216"/>
      <c r="I18" s="216"/>
      <c r="J18" s="216"/>
      <c r="K18" s="216"/>
      <c r="L18" s="216"/>
      <c r="M18" s="318"/>
      <c r="N18" s="319"/>
      <c r="O18" s="79" t="n">
        <f aca="false">IF(N18=" ",M18*1,M18*N18)</f>
        <v>0</v>
      </c>
      <c r="P18" s="212"/>
      <c r="Q18" s="212"/>
      <c r="R18" s="212"/>
      <c r="S18" s="212"/>
      <c r="T18" s="212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3"/>
      <c r="B19" s="214"/>
      <c r="C19" s="106"/>
      <c r="D19" s="216"/>
      <c r="E19" s="216"/>
      <c r="F19" s="216"/>
      <c r="G19" s="216"/>
      <c r="H19" s="216"/>
      <c r="I19" s="216"/>
      <c r="J19" s="216"/>
      <c r="K19" s="216"/>
      <c r="L19" s="216"/>
      <c r="M19" s="318"/>
      <c r="N19" s="319"/>
      <c r="O19" s="79" t="n">
        <f aca="false">IF(N19=" ",M19*1,M19*N19)</f>
        <v>0</v>
      </c>
      <c r="P19" s="212"/>
      <c r="Q19" s="212"/>
      <c r="R19" s="212"/>
      <c r="S19" s="212"/>
      <c r="T19" s="212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3"/>
      <c r="B20" s="214"/>
      <c r="C20" s="106"/>
      <c r="D20" s="216"/>
      <c r="E20" s="216"/>
      <c r="F20" s="216"/>
      <c r="G20" s="216"/>
      <c r="H20" s="216"/>
      <c r="I20" s="216"/>
      <c r="J20" s="216"/>
      <c r="K20" s="216"/>
      <c r="L20" s="216"/>
      <c r="M20" s="318"/>
      <c r="N20" s="319"/>
      <c r="O20" s="79" t="n">
        <f aca="false">IF(N20=" ",M20*1,M20*N20)</f>
        <v>0</v>
      </c>
      <c r="P20" s="212"/>
      <c r="Q20" s="212"/>
      <c r="R20" s="212"/>
      <c r="S20" s="212"/>
      <c r="T20" s="212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3"/>
      <c r="B21" s="214"/>
      <c r="C21" s="106"/>
      <c r="D21" s="216"/>
      <c r="E21" s="216"/>
      <c r="F21" s="216"/>
      <c r="G21" s="216"/>
      <c r="H21" s="216"/>
      <c r="I21" s="216"/>
      <c r="J21" s="216"/>
      <c r="K21" s="216"/>
      <c r="L21" s="216"/>
      <c r="M21" s="318"/>
      <c r="N21" s="319"/>
      <c r="O21" s="79" t="n">
        <f aca="false">IF(N21=" ",M21*1,M21*N21)</f>
        <v>0</v>
      </c>
      <c r="P21" s="212"/>
      <c r="Q21" s="212"/>
      <c r="R21" s="212"/>
      <c r="S21" s="212"/>
      <c r="T21" s="212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3"/>
      <c r="B22" s="214"/>
      <c r="C22" s="106"/>
      <c r="D22" s="216"/>
      <c r="E22" s="216"/>
      <c r="F22" s="216"/>
      <c r="G22" s="216"/>
      <c r="H22" s="216"/>
      <c r="I22" s="216"/>
      <c r="J22" s="216"/>
      <c r="K22" s="216"/>
      <c r="L22" s="216"/>
      <c r="M22" s="318"/>
      <c r="N22" s="319"/>
      <c r="O22" s="79" t="n">
        <f aca="false">IF(N22=" ",M22*1,M22*N22)</f>
        <v>0</v>
      </c>
      <c r="P22" s="212"/>
      <c r="Q22" s="212"/>
      <c r="R22" s="212"/>
      <c r="S22" s="212"/>
      <c r="T22" s="212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3"/>
      <c r="B23" s="214"/>
      <c r="C23" s="106"/>
      <c r="D23" s="216"/>
      <c r="E23" s="216"/>
      <c r="F23" s="216"/>
      <c r="G23" s="216"/>
      <c r="H23" s="216"/>
      <c r="I23" s="216"/>
      <c r="J23" s="216"/>
      <c r="K23" s="216"/>
      <c r="L23" s="216"/>
      <c r="M23" s="318"/>
      <c r="N23" s="319"/>
      <c r="O23" s="79" t="n">
        <f aca="false">IF(N23=" ",M23*1,M23*N23)</f>
        <v>0</v>
      </c>
      <c r="P23" s="212"/>
      <c r="Q23" s="212"/>
      <c r="R23" s="212"/>
      <c r="S23" s="212"/>
      <c r="T23" s="212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3"/>
      <c r="B24" s="214"/>
      <c r="C24" s="106"/>
      <c r="D24" s="216"/>
      <c r="E24" s="216"/>
      <c r="F24" s="216"/>
      <c r="G24" s="216"/>
      <c r="H24" s="216"/>
      <c r="I24" s="216"/>
      <c r="J24" s="216"/>
      <c r="K24" s="216"/>
      <c r="L24" s="216"/>
      <c r="M24" s="318"/>
      <c r="N24" s="319"/>
      <c r="O24" s="79" t="n">
        <f aca="false">IF(N24=" ",M24*1,M24*N24)</f>
        <v>0</v>
      </c>
      <c r="P24" s="212"/>
      <c r="Q24" s="212"/>
      <c r="R24" s="212"/>
      <c r="S24" s="212"/>
      <c r="T24" s="212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3"/>
      <c r="B25" s="214"/>
      <c r="C25" s="106"/>
      <c r="D25" s="216"/>
      <c r="E25" s="216"/>
      <c r="F25" s="216"/>
      <c r="G25" s="216"/>
      <c r="H25" s="216"/>
      <c r="I25" s="216"/>
      <c r="J25" s="216"/>
      <c r="K25" s="216"/>
      <c r="L25" s="216"/>
      <c r="M25" s="318"/>
      <c r="N25" s="319"/>
      <c r="O25" s="79" t="n">
        <f aca="false">IF(N25=" ",M25*1,M25*N25)</f>
        <v>0</v>
      </c>
      <c r="P25" s="212"/>
      <c r="Q25" s="212"/>
      <c r="R25" s="212"/>
      <c r="S25" s="212"/>
      <c r="T25" s="212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3"/>
      <c r="B26" s="214"/>
      <c r="C26" s="106"/>
      <c r="D26" s="216"/>
      <c r="E26" s="216"/>
      <c r="F26" s="216"/>
      <c r="G26" s="216"/>
      <c r="H26" s="216"/>
      <c r="I26" s="216"/>
      <c r="J26" s="216"/>
      <c r="K26" s="216"/>
      <c r="L26" s="216"/>
      <c r="M26" s="318"/>
      <c r="N26" s="319"/>
      <c r="O26" s="79" t="n">
        <f aca="false">IF(N26=" ",M26*1,M26*N26)</f>
        <v>0</v>
      </c>
      <c r="P26" s="212"/>
      <c r="Q26" s="212"/>
      <c r="R26" s="212"/>
      <c r="S26" s="212"/>
      <c r="T26" s="212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3"/>
      <c r="B27" s="214"/>
      <c r="C27" s="106"/>
      <c r="D27" s="216"/>
      <c r="E27" s="216"/>
      <c r="F27" s="216"/>
      <c r="G27" s="216"/>
      <c r="H27" s="216"/>
      <c r="I27" s="216"/>
      <c r="J27" s="216"/>
      <c r="K27" s="216"/>
      <c r="L27" s="216"/>
      <c r="M27" s="318"/>
      <c r="N27" s="319"/>
      <c r="O27" s="79" t="n">
        <f aca="false">IF(N27=" ",M27*1,M27*N27)</f>
        <v>0</v>
      </c>
      <c r="P27" s="212"/>
      <c r="Q27" s="212"/>
      <c r="R27" s="212"/>
      <c r="S27" s="212"/>
      <c r="T27" s="212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3"/>
      <c r="B28" s="214"/>
      <c r="C28" s="106"/>
      <c r="D28" s="216"/>
      <c r="E28" s="216"/>
      <c r="F28" s="216"/>
      <c r="G28" s="216"/>
      <c r="H28" s="216"/>
      <c r="I28" s="216"/>
      <c r="J28" s="216"/>
      <c r="K28" s="216"/>
      <c r="L28" s="216"/>
      <c r="M28" s="318"/>
      <c r="N28" s="319"/>
      <c r="O28" s="79" t="n">
        <f aca="false">IF(N28=" ",M28*1,M28*N28)</f>
        <v>0</v>
      </c>
      <c r="P28" s="212"/>
      <c r="Q28" s="212"/>
      <c r="R28" s="212"/>
      <c r="S28" s="212"/>
      <c r="T28" s="212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3"/>
      <c r="B29" s="214"/>
      <c r="C29" s="106"/>
      <c r="D29" s="216"/>
      <c r="E29" s="216"/>
      <c r="F29" s="216"/>
      <c r="G29" s="216"/>
      <c r="H29" s="216"/>
      <c r="I29" s="216"/>
      <c r="J29" s="216"/>
      <c r="K29" s="216"/>
      <c r="L29" s="216"/>
      <c r="M29" s="318"/>
      <c r="N29" s="319"/>
      <c r="O29" s="79" t="n">
        <f aca="false">IF(N29=" ",M29*1,M29*N29)</f>
        <v>0</v>
      </c>
      <c r="P29" s="212"/>
      <c r="Q29" s="212"/>
      <c r="R29" s="212"/>
      <c r="S29" s="212"/>
      <c r="T29" s="212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3"/>
      <c r="B30" s="214"/>
      <c r="C30" s="106"/>
      <c r="D30" s="216"/>
      <c r="E30" s="216"/>
      <c r="F30" s="216"/>
      <c r="G30" s="216"/>
      <c r="H30" s="216"/>
      <c r="I30" s="216"/>
      <c r="J30" s="216"/>
      <c r="K30" s="216"/>
      <c r="L30" s="216"/>
      <c r="M30" s="318"/>
      <c r="N30" s="319"/>
      <c r="O30" s="79" t="n">
        <f aca="false">IF(N30=" ",M30*1,M30*N30)</f>
        <v>0</v>
      </c>
      <c r="P30" s="212"/>
      <c r="Q30" s="212"/>
      <c r="R30" s="212"/>
      <c r="S30" s="212"/>
      <c r="T30" s="212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3"/>
      <c r="B31" s="214"/>
      <c r="C31" s="106"/>
      <c r="D31" s="216"/>
      <c r="E31" s="216"/>
      <c r="F31" s="216"/>
      <c r="G31" s="216"/>
      <c r="H31" s="216"/>
      <c r="I31" s="216"/>
      <c r="J31" s="216"/>
      <c r="K31" s="216"/>
      <c r="L31" s="216"/>
      <c r="M31" s="318"/>
      <c r="N31" s="319"/>
      <c r="O31" s="79" t="n">
        <f aca="false">IF(N31=" ",M31*1,M31*N31)</f>
        <v>0</v>
      </c>
      <c r="P31" s="212"/>
      <c r="Q31" s="212"/>
      <c r="R31" s="212"/>
      <c r="S31" s="212"/>
      <c r="T31" s="212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3"/>
      <c r="B32" s="214"/>
      <c r="C32" s="106"/>
      <c r="D32" s="216"/>
      <c r="E32" s="216"/>
      <c r="F32" s="216"/>
      <c r="G32" s="216"/>
      <c r="H32" s="216"/>
      <c r="I32" s="216"/>
      <c r="J32" s="216"/>
      <c r="K32" s="216"/>
      <c r="L32" s="216"/>
      <c r="M32" s="318"/>
      <c r="N32" s="319"/>
      <c r="O32" s="79" t="n">
        <f aca="false">IF(N32=" ",M32*1,M32*N32)</f>
        <v>0</v>
      </c>
      <c r="P32" s="212"/>
      <c r="Q32" s="212"/>
      <c r="R32" s="212"/>
      <c r="S32" s="212"/>
      <c r="T32" s="212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3"/>
      <c r="B33" s="214"/>
      <c r="C33" s="106"/>
      <c r="D33" s="216"/>
      <c r="E33" s="216"/>
      <c r="F33" s="216"/>
      <c r="G33" s="216"/>
      <c r="H33" s="216"/>
      <c r="I33" s="216"/>
      <c r="J33" s="216"/>
      <c r="K33" s="216"/>
      <c r="L33" s="216"/>
      <c r="M33" s="318"/>
      <c r="N33" s="319"/>
      <c r="O33" s="79" t="n">
        <f aca="false">IF(N33=" ",M33*1,M33*N33)</f>
        <v>0</v>
      </c>
      <c r="P33" s="212"/>
      <c r="Q33" s="212"/>
      <c r="R33" s="212"/>
      <c r="S33" s="212"/>
      <c r="T33" s="212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3"/>
      <c r="B34" s="214"/>
      <c r="C34" s="106"/>
      <c r="D34" s="216"/>
      <c r="E34" s="216"/>
      <c r="F34" s="216"/>
      <c r="G34" s="216"/>
      <c r="H34" s="216"/>
      <c r="I34" s="216"/>
      <c r="J34" s="216"/>
      <c r="K34" s="216"/>
      <c r="L34" s="216"/>
      <c r="M34" s="318"/>
      <c r="N34" s="319"/>
      <c r="O34" s="79" t="n">
        <f aca="false">IF(N34=" ",M34*1,M34*N34)</f>
        <v>0</v>
      </c>
      <c r="P34" s="212"/>
      <c r="Q34" s="212"/>
      <c r="R34" s="212"/>
      <c r="S34" s="212"/>
      <c r="T34" s="212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3"/>
      <c r="B35" s="214"/>
      <c r="C35" s="106"/>
      <c r="D35" s="216"/>
      <c r="E35" s="216"/>
      <c r="F35" s="216"/>
      <c r="G35" s="216"/>
      <c r="H35" s="216"/>
      <c r="I35" s="216"/>
      <c r="J35" s="216"/>
      <c r="K35" s="216"/>
      <c r="L35" s="216"/>
      <c r="M35" s="318"/>
      <c r="N35" s="319"/>
      <c r="O35" s="79" t="n">
        <f aca="false">IF(N35=" ",M35*1,M35*N35)</f>
        <v>0</v>
      </c>
      <c r="P35" s="212"/>
      <c r="Q35" s="212"/>
      <c r="R35" s="212"/>
      <c r="S35" s="212"/>
      <c r="T35" s="212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3"/>
      <c r="B36" s="214"/>
      <c r="C36" s="106"/>
      <c r="D36" s="216"/>
      <c r="E36" s="216"/>
      <c r="F36" s="216"/>
      <c r="G36" s="216"/>
      <c r="H36" s="216"/>
      <c r="I36" s="216"/>
      <c r="J36" s="216"/>
      <c r="K36" s="216"/>
      <c r="L36" s="216"/>
      <c r="M36" s="318"/>
      <c r="N36" s="319"/>
      <c r="O36" s="79" t="n">
        <f aca="false">IF(N36=" ",M36*1,M36*N36)</f>
        <v>0</v>
      </c>
      <c r="P36" s="212"/>
      <c r="Q36" s="212"/>
      <c r="R36" s="212"/>
      <c r="S36" s="212"/>
      <c r="T36" s="212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3"/>
      <c r="B37" s="214"/>
      <c r="C37" s="106"/>
      <c r="D37" s="216"/>
      <c r="E37" s="216"/>
      <c r="F37" s="216"/>
      <c r="G37" s="216"/>
      <c r="H37" s="216"/>
      <c r="I37" s="216"/>
      <c r="J37" s="216"/>
      <c r="K37" s="216"/>
      <c r="L37" s="216"/>
      <c r="M37" s="318"/>
      <c r="N37" s="319"/>
      <c r="O37" s="79" t="n">
        <f aca="false">IF(N37=" ",M37*1,M37*N37)</f>
        <v>0</v>
      </c>
      <c r="P37" s="212"/>
      <c r="Q37" s="212"/>
      <c r="R37" s="212"/>
      <c r="S37" s="212"/>
      <c r="T37" s="212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3"/>
      <c r="B38" s="214"/>
      <c r="C38" s="106"/>
      <c r="D38" s="216"/>
      <c r="E38" s="216"/>
      <c r="F38" s="216"/>
      <c r="G38" s="216"/>
      <c r="H38" s="216"/>
      <c r="I38" s="216"/>
      <c r="J38" s="216"/>
      <c r="K38" s="216"/>
      <c r="L38" s="216"/>
      <c r="M38" s="318"/>
      <c r="N38" s="319"/>
      <c r="O38" s="79" t="n">
        <f aca="false">IF(N38=" ",M38*1,M38*N38)</f>
        <v>0</v>
      </c>
      <c r="P38" s="212"/>
      <c r="Q38" s="212"/>
      <c r="R38" s="212"/>
      <c r="S38" s="212"/>
      <c r="T38" s="212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3"/>
      <c r="B39" s="214"/>
      <c r="C39" s="106"/>
      <c r="D39" s="216"/>
      <c r="E39" s="216"/>
      <c r="F39" s="216"/>
      <c r="G39" s="216"/>
      <c r="H39" s="216"/>
      <c r="I39" s="216"/>
      <c r="J39" s="216"/>
      <c r="K39" s="216"/>
      <c r="L39" s="216"/>
      <c r="M39" s="318"/>
      <c r="N39" s="319"/>
      <c r="O39" s="79" t="n">
        <f aca="false">IF(N39=" ",M39*1,M39*N39)</f>
        <v>0</v>
      </c>
      <c r="P39" s="212"/>
      <c r="Q39" s="212"/>
      <c r="R39" s="212"/>
      <c r="S39" s="212"/>
      <c r="T39" s="212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3"/>
      <c r="B40" s="214"/>
      <c r="C40" s="106"/>
      <c r="D40" s="216"/>
      <c r="E40" s="216"/>
      <c r="F40" s="216"/>
      <c r="G40" s="216"/>
      <c r="H40" s="216"/>
      <c r="I40" s="216"/>
      <c r="J40" s="216"/>
      <c r="K40" s="216"/>
      <c r="L40" s="216"/>
      <c r="M40" s="318"/>
      <c r="N40" s="319"/>
      <c r="O40" s="79" t="n">
        <f aca="false">IF(N40=" ",M40*1,M40*N40)</f>
        <v>0</v>
      </c>
      <c r="P40" s="212"/>
      <c r="Q40" s="212"/>
      <c r="R40" s="212"/>
      <c r="S40" s="212"/>
      <c r="T40" s="212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133</v>
      </c>
      <c r="N41" s="66"/>
      <c r="O41" s="230" t="n">
        <f aca="false">SUM(O10:O40)</f>
        <v>0</v>
      </c>
      <c r="P41" s="212"/>
      <c r="Q41" s="212"/>
      <c r="R41" s="212"/>
      <c r="S41" s="212"/>
      <c r="T41" s="212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0"/>
      <c r="L42" s="209" t="s">
        <v>135</v>
      </c>
      <c r="M42" s="234"/>
      <c r="N42" s="235"/>
      <c r="O42" s="236"/>
      <c r="P42" s="212"/>
      <c r="Q42" s="212"/>
      <c r="R42" s="212"/>
      <c r="S42" s="212"/>
      <c r="T42" s="212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0"/>
      <c r="L43" s="238" t="s">
        <v>137</v>
      </c>
      <c r="M43" s="234"/>
      <c r="N43" s="235"/>
      <c r="O43" s="236"/>
      <c r="P43" s="212"/>
      <c r="Q43" s="212"/>
      <c r="R43" s="212"/>
      <c r="S43" s="212"/>
      <c r="T43" s="212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0"/>
      <c r="L44" s="225"/>
      <c r="M44" s="234"/>
      <c r="N44" s="235"/>
      <c r="O44" s="236"/>
      <c r="P44" s="212"/>
      <c r="Q44" s="212"/>
      <c r="R44" s="212"/>
      <c r="S44" s="212"/>
      <c r="T44" s="212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242"/>
      <c r="L45" s="225"/>
      <c r="M45" s="234"/>
      <c r="N45" s="235"/>
      <c r="O45" s="236"/>
      <c r="P45" s="212"/>
      <c r="Q45" s="212"/>
      <c r="R45" s="212"/>
      <c r="S45" s="212"/>
      <c r="T45" s="212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2"/>
      <c r="Q46" s="212"/>
      <c r="R46" s="212"/>
      <c r="S46" s="212"/>
      <c r="T46" s="212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141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2"/>
      <c r="Q47" s="212"/>
      <c r="R47" s="212"/>
      <c r="S47" s="212"/>
      <c r="T47" s="212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101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9" t="s">
        <v>46</v>
      </c>
      <c r="L48" s="320" t="s">
        <v>142</v>
      </c>
      <c r="M48" s="247"/>
      <c r="N48" s="235"/>
      <c r="O48" s="66" t="s">
        <v>143</v>
      </c>
      <c r="P48" s="212"/>
      <c r="Q48" s="212"/>
      <c r="R48" s="212"/>
      <c r="S48" s="212"/>
      <c r="T48" s="212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3" t="s">
        <v>93</v>
      </c>
      <c r="B49" s="213" t="s">
        <v>55</v>
      </c>
      <c r="C49" s="213" t="s">
        <v>56</v>
      </c>
      <c r="D49" s="213"/>
      <c r="E49" s="213" t="s">
        <v>57</v>
      </c>
      <c r="F49" s="213" t="s">
        <v>145</v>
      </c>
      <c r="G49" s="213" t="s">
        <v>59</v>
      </c>
      <c r="H49" s="252"/>
      <c r="I49" s="253"/>
      <c r="J49" s="213"/>
      <c r="K49" s="254"/>
      <c r="L49" s="321"/>
      <c r="M49" s="177"/>
      <c r="N49" s="235"/>
      <c r="O49" s="256" t="n">
        <f aca="false">IF($L$49=" ",SUMIF($A$10:$A$40,A49,$O$10:$O$40),$K$41*$L$49)</f>
        <v>0</v>
      </c>
      <c r="P49" s="178"/>
      <c r="Q49" s="178"/>
      <c r="R49" s="178"/>
      <c r="S49" s="178"/>
      <c r="T49" s="178"/>
    </row>
    <row r="50" customFormat="false" ht="24" hidden="false" customHeight="true" outlineLevel="0" collapsed="false">
      <c r="A50" s="213"/>
      <c r="B50" s="213"/>
      <c r="C50" s="253"/>
      <c r="D50" s="258"/>
      <c r="E50" s="213"/>
      <c r="F50" s="213"/>
      <c r="G50" s="213"/>
      <c r="H50" s="252"/>
      <c r="I50" s="253"/>
      <c r="J50" s="213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8"/>
      <c r="Q50" s="178"/>
      <c r="R50" s="178"/>
      <c r="S50" s="178"/>
      <c r="T50" s="178"/>
    </row>
    <row r="51" customFormat="false" ht="24" hidden="false" customHeight="true" outlineLevel="0" collapsed="false">
      <c r="A51" s="213"/>
      <c r="B51" s="213"/>
      <c r="C51" s="253"/>
      <c r="D51" s="258"/>
      <c r="E51" s="213"/>
      <c r="F51" s="213"/>
      <c r="G51" s="213"/>
      <c r="H51" s="252"/>
      <c r="I51" s="253"/>
      <c r="J51" s="213"/>
      <c r="K51" s="254"/>
      <c r="L51" s="321"/>
      <c r="M51" s="177"/>
      <c r="N51" s="177"/>
      <c r="O51" s="256" t="n">
        <f aca="false">IF($L$51=" ",SUMIF($A$10:$A$40,A51,$O$10:$O$40),$K$41*$L$51)</f>
        <v>0</v>
      </c>
      <c r="P51" s="178"/>
      <c r="Q51" s="178"/>
      <c r="R51" s="178"/>
      <c r="S51" s="178"/>
      <c r="T51" s="178"/>
    </row>
    <row r="52" customFormat="false" ht="24" hidden="false" customHeight="true" outlineLevel="0" collapsed="false">
      <c r="A52" s="213"/>
      <c r="B52" s="213"/>
      <c r="C52" s="253"/>
      <c r="D52" s="258"/>
      <c r="E52" s="213"/>
      <c r="F52" s="213"/>
      <c r="G52" s="213"/>
      <c r="H52" s="252"/>
      <c r="I52" s="253"/>
      <c r="J52" s="213"/>
      <c r="K52" s="254"/>
      <c r="L52" s="321"/>
      <c r="M52" s="177"/>
      <c r="N52" s="177"/>
      <c r="O52" s="256" t="n">
        <f aca="false">IF($L$52=" ",SUMIF($A$10:$A$40,A52,$O$10:$O$40),$K$41*$L$52)</f>
        <v>0</v>
      </c>
      <c r="P52" s="178"/>
      <c r="Q52" s="178"/>
      <c r="R52" s="178"/>
      <c r="S52" s="178"/>
      <c r="T52" s="178"/>
    </row>
    <row r="53" customFormat="false" ht="24" hidden="false" customHeight="true" outlineLevel="0" collapsed="false">
      <c r="A53" s="213"/>
      <c r="B53" s="213"/>
      <c r="C53" s="253"/>
      <c r="D53" s="258"/>
      <c r="E53" s="213"/>
      <c r="F53" s="213"/>
      <c r="G53" s="213"/>
      <c r="H53" s="252"/>
      <c r="I53" s="253"/>
      <c r="J53" s="213"/>
      <c r="K53" s="254"/>
      <c r="L53" s="321"/>
      <c r="M53" s="177"/>
      <c r="N53" s="177"/>
      <c r="O53" s="256" t="n">
        <f aca="false">IF($L$53=" ",SUMIF($A$10:$A$40,A53,$O$10:$O$40),$K$41*$L$53)</f>
        <v>0</v>
      </c>
      <c r="P53" s="212"/>
      <c r="Q53" s="212"/>
      <c r="R53" s="212"/>
      <c r="S53" s="212"/>
      <c r="T53" s="212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3"/>
      <c r="B54" s="213"/>
      <c r="C54" s="253"/>
      <c r="D54" s="258"/>
      <c r="E54" s="213"/>
      <c r="F54" s="213"/>
      <c r="G54" s="213"/>
      <c r="H54" s="252"/>
      <c r="I54" s="253"/>
      <c r="J54" s="213"/>
      <c r="K54" s="254"/>
      <c r="L54" s="321"/>
      <c r="M54" s="177"/>
      <c r="N54" s="177"/>
      <c r="O54" s="256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7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133</v>
      </c>
      <c r="N55" s="66"/>
      <c r="O55" s="230" t="n">
        <f aca="false">SUM(O49:O54)</f>
        <v>0</v>
      </c>
      <c r="P55" s="178"/>
      <c r="Q55" s="178"/>
      <c r="R55" s="178"/>
      <c r="S55" s="178"/>
      <c r="T55" s="178"/>
    </row>
    <row r="56" customFormat="false" ht="17.1" hidden="false" customHeight="true" outlineLevel="0" collapsed="false">
      <c r="A56" s="26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2"/>
      <c r="Q58" s="212"/>
      <c r="R58" s="212"/>
      <c r="S58" s="212"/>
      <c r="T58" s="212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1"/>
      <c r="M59" s="220"/>
      <c r="N59" s="220"/>
      <c r="O59" s="220"/>
      <c r="P59" s="212"/>
      <c r="Q59" s="212"/>
      <c r="R59" s="212"/>
      <c r="S59" s="212"/>
      <c r="T59" s="212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1"/>
      <c r="M60" s="220"/>
      <c r="N60" s="220"/>
      <c r="O60" s="220"/>
      <c r="P60" s="212"/>
      <c r="Q60" s="212"/>
      <c r="R60" s="212"/>
      <c r="S60" s="212"/>
      <c r="T60" s="212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1"/>
      <c r="M61" s="220"/>
      <c r="N61" s="220"/>
      <c r="O61" s="220"/>
      <c r="P61" s="212"/>
      <c r="Q61" s="212"/>
      <c r="R61" s="212"/>
      <c r="S61" s="212"/>
      <c r="T61" s="212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1"/>
      <c r="M62" s="171"/>
      <c r="N62" s="171"/>
      <c r="O62" s="220"/>
      <c r="P62" s="212"/>
      <c r="Q62" s="212"/>
      <c r="R62" s="212"/>
      <c r="S62" s="212"/>
      <c r="T62" s="212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1"/>
      <c r="M63" s="171"/>
      <c r="N63" s="171"/>
      <c r="O63" s="220"/>
      <c r="P63" s="212"/>
      <c r="Q63" s="212"/>
      <c r="R63" s="212"/>
      <c r="S63" s="212"/>
      <c r="T63" s="212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1"/>
      <c r="M64" s="171"/>
      <c r="N64" s="171"/>
      <c r="O64" s="220"/>
      <c r="P64" s="212"/>
      <c r="Q64" s="212"/>
      <c r="R64" s="212"/>
      <c r="S64" s="212"/>
      <c r="T64" s="212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1"/>
      <c r="M65" s="171"/>
      <c r="N65" s="171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1"/>
      <c r="M66" s="171"/>
      <c r="N66" s="171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1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1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1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1"/>
      <c r="M103" s="171"/>
      <c r="N103" s="171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1"/>
      <c r="M104" s="171"/>
      <c r="N104" s="171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1"/>
      <c r="M105" s="171"/>
      <c r="N105" s="171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1"/>
      <c r="M106" s="171"/>
      <c r="N106" s="171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1"/>
      <c r="M107" s="171"/>
      <c r="N107" s="171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" hidden="true" customHeight="false" outlineLevel="0" collapsed="false"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</row>
    <row r="112" customFormat="false" ht="17" hidden="true" customHeight="false" outlineLevel="0" collapsed="false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</row>
    <row r="113" customFormat="false" ht="17" hidden="true" customHeight="false" outlineLevel="0" collapsed="false"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</row>
    <row r="114" customFormat="false" ht="17" hidden="true" customHeight="false" outlineLevel="0" collapsed="false"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</row>
    <row r="115" customFormat="false" ht="17" hidden="true" customHeight="false" outlineLevel="0" collapsed="false"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</row>
    <row r="116" customFormat="false" ht="17" hidden="true" customHeight="false" outlineLevel="0" collapsed="false"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</row>
    <row r="117" customFormat="false" ht="17" hidden="true" customHeight="false" outlineLevel="0" collapsed="false"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</row>
    <row r="118" customFormat="false" ht="17" hidden="true" customHeight="false" outlineLevel="0" collapsed="false"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</row>
    <row r="119" customFormat="false" ht="17" hidden="true" customHeight="false" outlineLevel="0" collapsed="false"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</row>
    <row r="120" customFormat="false" ht="17" hidden="true" customHeight="false" outlineLevel="0" collapsed="false"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</row>
    <row r="121" customFormat="false" ht="17" hidden="true" customHeight="false" outlineLevel="0" collapsed="false"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</row>
    <row r="122" customFormat="false" ht="17" hidden="true" customHeight="false" outlineLevel="0" collapsed="false"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O151" s="171"/>
    </row>
    <row r="152" customFormat="false" ht="17" hidden="true" customHeight="false" outlineLevel="0" collapsed="false">
      <c r="O152" s="171"/>
    </row>
    <row r="153" customFormat="false" ht="17" hidden="true" customHeight="false" outlineLevel="0" collapsed="false">
      <c r="O153" s="171"/>
    </row>
    <row r="154" customFormat="false" ht="17" hidden="true" customHeight="false" outlineLevel="0" collapsed="false">
      <c r="O154" s="171"/>
    </row>
  </sheetData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6.41"/>
    <col collapsed="false" customWidth="true" hidden="false" outlineLevel="0" max="2" min="2" style="172" width="9.56"/>
    <col collapsed="false" customWidth="true" hidden="false" outlineLevel="0" max="3" min="3" style="172" width="8.41"/>
    <col collapsed="false" customWidth="true" hidden="false" outlineLevel="0" max="4" min="4" style="172" width="6.13"/>
    <col collapsed="false" customWidth="true" hidden="false" outlineLevel="0" max="5" min="5" style="172" width="9.7"/>
    <col collapsed="false" customWidth="true" hidden="false" outlineLevel="0" max="6" min="6" style="172" width="11.28"/>
    <col collapsed="false" customWidth="true" hidden="false" outlineLevel="0" max="7" min="7" style="172" width="10.99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true" hidden="false" outlineLevel="0" max="10" min="10" style="172" width="12.85"/>
    <col collapsed="false" customWidth="true" hidden="false" outlineLevel="0" max="11" min="11" style="172" width="12.99"/>
    <col collapsed="false" customWidth="true" hidden="false" outlineLevel="0" max="12" min="12" style="172" width="9.28"/>
    <col collapsed="false" customWidth="true" hidden="false" outlineLevel="0" max="13" min="13" style="172" width="11.28"/>
    <col collapsed="false" customWidth="true" hidden="false" outlineLevel="0" max="14" min="14" style="172" width="10.99"/>
    <col collapsed="false" customWidth="true" hidden="false" outlineLevel="0" max="15" min="15" style="172" width="20.7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3" t="s">
        <v>95</v>
      </c>
      <c r="B1" s="174"/>
      <c r="C1" s="174"/>
      <c r="D1" s="174"/>
      <c r="E1" s="174"/>
      <c r="F1" s="175"/>
      <c r="G1" s="176"/>
      <c r="H1" s="18"/>
      <c r="I1" s="18"/>
      <c r="J1" s="18"/>
      <c r="K1" s="177"/>
      <c r="L1" s="177"/>
      <c r="M1" s="177"/>
      <c r="N1" s="177"/>
      <c r="O1" s="177"/>
      <c r="P1" s="178"/>
      <c r="Q1" s="178"/>
      <c r="R1" s="178"/>
      <c r="S1" s="178"/>
      <c r="T1" s="178"/>
      <c r="U1" s="178"/>
    </row>
    <row r="2" customFormat="false" ht="19.5" hidden="false" customHeight="true" outlineLevel="0" collapsed="false">
      <c r="A2" s="179" t="s">
        <v>163</v>
      </c>
      <c r="B2" s="174"/>
      <c r="C2" s="174"/>
      <c r="D2" s="174"/>
      <c r="E2" s="174"/>
      <c r="F2" s="180"/>
      <c r="G2" s="181"/>
      <c r="H2" s="18"/>
      <c r="I2" s="18"/>
      <c r="J2" s="18"/>
      <c r="K2" s="0"/>
      <c r="L2" s="0"/>
      <c r="M2" s="182" t="s">
        <v>97</v>
      </c>
      <c r="N2" s="183" t="str">
        <f aca="false">IF((VALUE('Short Form'!K62)&lt;&gt;0),1+VALUE('Short Form'!I62)+VALUE('Short Form'!J62)+VALUE('Short Form'!H62)+VALUE('Short Form'!K62),"")</f>
        <v/>
      </c>
      <c r="O2" s="184" t="n">
        <f aca="false">IF(N2=0,"",'Short Form'!N3)</f>
        <v>4</v>
      </c>
      <c r="P2" s="178"/>
      <c r="Q2" s="178"/>
      <c r="R2" s="178"/>
      <c r="S2" s="178"/>
      <c r="T2" s="178"/>
      <c r="U2" s="178"/>
    </row>
    <row r="3" customFormat="false" ht="9.75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  <c r="U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  <c r="U4" s="178"/>
    </row>
    <row r="5" customFormat="false" ht="21" hidden="false" customHeight="true" outlineLevel="0" collapsed="false">
      <c r="A5" s="190" t="str">
        <f aca="false">'Short Form'!A6</f>
        <v>SCOTT</v>
      </c>
      <c r="B5" s="190"/>
      <c r="C5" s="190"/>
      <c r="D5" s="190"/>
      <c r="E5" s="191" t="str">
        <f aca="false">'Short Form'!E6</f>
        <v>SUSAN</v>
      </c>
      <c r="F5" s="39"/>
      <c r="G5" s="39"/>
      <c r="H5" s="192" t="str">
        <f aca="false">'Short Form'!H6</f>
        <v>SR. COUNSEL</v>
      </c>
      <c r="I5" s="192"/>
      <c r="J5" s="192"/>
      <c r="K5" s="193" t="str">
        <f aca="false">'Short Form'!K6</f>
        <v>460-41-3441</v>
      </c>
      <c r="L5" s="193"/>
      <c r="M5" s="193"/>
      <c r="N5" s="194"/>
      <c r="O5" s="195"/>
      <c r="P5" s="196"/>
      <c r="Q5" s="196"/>
      <c r="R5" s="196"/>
      <c r="S5" s="196"/>
      <c r="T5" s="196"/>
      <c r="U5" s="196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8.2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6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.75" hidden="false" customHeight="true" outlineLevel="0" collapsed="false">
      <c r="A7" s="204" t="s">
        <v>98</v>
      </c>
      <c r="B7" s="205"/>
      <c r="C7" s="206"/>
      <c r="D7" s="205"/>
      <c r="E7" s="205"/>
      <c r="F7" s="205"/>
      <c r="G7" s="205"/>
      <c r="H7" s="205"/>
      <c r="I7" s="205"/>
      <c r="J7" s="205"/>
      <c r="K7" s="205"/>
      <c r="L7" s="205"/>
      <c r="M7" s="207"/>
      <c r="N7" s="207"/>
      <c r="O7" s="208"/>
      <c r="P7" s="178"/>
      <c r="Q7" s="178"/>
      <c r="R7" s="178"/>
      <c r="S7" s="178"/>
      <c r="T7" s="178"/>
      <c r="U7" s="178"/>
    </row>
    <row r="8" customFormat="false" ht="14.25" hidden="false" customHeight="true" outlineLevel="0" collapsed="false">
      <c r="A8" s="209" t="s">
        <v>99</v>
      </c>
      <c r="B8" s="205"/>
      <c r="C8" s="210"/>
      <c r="D8" s="205"/>
      <c r="E8" s="210"/>
      <c r="F8" s="210"/>
      <c r="G8" s="211"/>
      <c r="H8" s="210"/>
      <c r="I8" s="205"/>
      <c r="J8" s="205"/>
      <c r="K8" s="205"/>
      <c r="L8" s="205"/>
      <c r="M8" s="210"/>
      <c r="N8" s="210"/>
      <c r="O8" s="208"/>
      <c r="P8" s="178"/>
      <c r="Q8" s="178"/>
      <c r="R8" s="178"/>
      <c r="S8" s="178"/>
      <c r="T8" s="178"/>
      <c r="U8" s="178"/>
    </row>
    <row r="9" customFormat="false" ht="12.75" hidden="false" customHeight="true" outlineLevel="0" collapsed="false">
      <c r="A9" s="208" t="s">
        <v>100</v>
      </c>
      <c r="B9" s="210"/>
      <c r="C9" s="210"/>
      <c r="D9" s="210"/>
      <c r="E9" s="207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178"/>
      <c r="Q9" s="178"/>
      <c r="R9" s="178"/>
      <c r="S9" s="178"/>
      <c r="T9" s="178"/>
      <c r="U9" s="178"/>
    </row>
    <row r="10" customFormat="false" ht="6.75" hidden="false" customHeight="true" outlineLevel="0" collapsed="false">
      <c r="A10" s="177"/>
      <c r="B10" s="212"/>
      <c r="C10" s="212"/>
      <c r="D10" s="212"/>
      <c r="E10" s="178"/>
      <c r="F10" s="212"/>
      <c r="G10" s="212"/>
      <c r="H10" s="212"/>
      <c r="I10" s="212"/>
      <c r="J10" s="212"/>
      <c r="K10" s="212"/>
      <c r="L10" s="212"/>
      <c r="M10" s="212"/>
      <c r="N10" s="212"/>
      <c r="O10" s="178"/>
      <c r="P10" s="178"/>
      <c r="Q10" s="178"/>
      <c r="R10" s="178"/>
      <c r="S10" s="178"/>
      <c r="T10" s="178"/>
      <c r="U10" s="178"/>
    </row>
    <row r="11" customFormat="false" ht="15.75" hidden="false" customHeight="true" outlineLevel="0" collapsed="false">
      <c r="A11" s="66" t="s">
        <v>101</v>
      </c>
      <c r="B11" s="66" t="s">
        <v>34</v>
      </c>
      <c r="C11" s="67"/>
      <c r="D11" s="67"/>
      <c r="E11" s="67" t="s">
        <v>102</v>
      </c>
      <c r="F11" s="67"/>
      <c r="G11" s="67"/>
      <c r="H11" s="67"/>
      <c r="I11" s="67"/>
      <c r="J11" s="67"/>
      <c r="K11" s="68"/>
      <c r="L11" s="66" t="s">
        <v>103</v>
      </c>
      <c r="M11" s="66" t="s">
        <v>104</v>
      </c>
      <c r="N11" s="66" t="s">
        <v>39</v>
      </c>
      <c r="O11" s="66" t="s">
        <v>105</v>
      </c>
      <c r="P11" s="178"/>
      <c r="Q11" s="178"/>
      <c r="R11" s="178"/>
      <c r="S11" s="178"/>
      <c r="T11" s="178"/>
      <c r="U11" s="178"/>
    </row>
    <row r="12" customFormat="false" ht="24" hidden="false" customHeight="true" outlineLevel="0" collapsed="false">
      <c r="A12" s="213"/>
      <c r="B12" s="214"/>
      <c r="C12" s="215"/>
      <c r="D12" s="216"/>
      <c r="E12" s="216"/>
      <c r="F12" s="216"/>
      <c r="G12" s="216"/>
      <c r="H12" s="216"/>
      <c r="I12" s="217"/>
      <c r="J12" s="216"/>
      <c r="K12" s="216"/>
      <c r="L12" s="218"/>
      <c r="M12" s="221"/>
      <c r="N12" s="219"/>
      <c r="O12" s="79" t="n">
        <f aca="false">IF(N12=" ",M12*1,M12*N12)</f>
        <v>0</v>
      </c>
      <c r="P12" s="212"/>
      <c r="Q12" s="212"/>
      <c r="R12" s="212"/>
      <c r="S12" s="212"/>
      <c r="T12" s="212"/>
      <c r="U12" s="212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3"/>
      <c r="B13" s="214"/>
      <c r="C13" s="106"/>
      <c r="D13" s="216"/>
      <c r="E13" s="216"/>
      <c r="F13" s="216"/>
      <c r="G13" s="216"/>
      <c r="H13" s="216"/>
      <c r="I13" s="216"/>
      <c r="J13" s="216"/>
      <c r="K13" s="216"/>
      <c r="L13" s="218"/>
      <c r="M13" s="221"/>
      <c r="N13" s="219"/>
      <c r="O13" s="79" t="n">
        <f aca="false">IF(N13=" ",M13*1,M13*N13)</f>
        <v>0</v>
      </c>
      <c r="P13" s="212"/>
      <c r="Q13" s="212"/>
      <c r="R13" s="212"/>
      <c r="S13" s="212"/>
      <c r="T13" s="212"/>
      <c r="U13" s="212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3"/>
      <c r="B14" s="214"/>
      <c r="C14" s="106"/>
      <c r="D14" s="216"/>
      <c r="E14" s="216"/>
      <c r="F14" s="216"/>
      <c r="G14" s="216"/>
      <c r="H14" s="216"/>
      <c r="I14" s="216"/>
      <c r="J14" s="216"/>
      <c r="K14" s="216"/>
      <c r="L14" s="218"/>
      <c r="M14" s="221"/>
      <c r="N14" s="219"/>
      <c r="O14" s="79" t="n">
        <f aca="false">IF(N14=" ",M14*1,M14*N14)</f>
        <v>0</v>
      </c>
      <c r="P14" s="212"/>
      <c r="Q14" s="212"/>
      <c r="R14" s="212"/>
      <c r="S14" s="212"/>
      <c r="T14" s="212"/>
      <c r="U14" s="212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3"/>
      <c r="B15" s="214"/>
      <c r="C15" s="106"/>
      <c r="D15" s="216"/>
      <c r="E15" s="216"/>
      <c r="F15" s="216"/>
      <c r="G15" s="216"/>
      <c r="H15" s="216"/>
      <c r="I15" s="216"/>
      <c r="J15" s="216"/>
      <c r="K15" s="216"/>
      <c r="L15" s="218"/>
      <c r="M15" s="221"/>
      <c r="N15" s="219"/>
      <c r="O15" s="79" t="n">
        <f aca="false">IF(N15=" ",M15*1,M15*N15)</f>
        <v>0</v>
      </c>
      <c r="P15" s="212"/>
      <c r="Q15" s="212"/>
      <c r="R15" s="212"/>
      <c r="S15" s="212"/>
      <c r="T15" s="212"/>
      <c r="U15" s="212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3"/>
      <c r="B16" s="214"/>
      <c r="C16" s="106"/>
      <c r="D16" s="216"/>
      <c r="E16" s="216"/>
      <c r="F16" s="216"/>
      <c r="G16" s="216"/>
      <c r="H16" s="216"/>
      <c r="I16" s="216"/>
      <c r="J16" s="216"/>
      <c r="K16" s="216"/>
      <c r="L16" s="218"/>
      <c r="M16" s="221"/>
      <c r="N16" s="219"/>
      <c r="O16" s="79" t="n">
        <f aca="false">IF(N16=" ",M16*1,M16*N16)</f>
        <v>0</v>
      </c>
      <c r="P16" s="212"/>
      <c r="Q16" s="212"/>
      <c r="R16" s="212"/>
      <c r="S16" s="212"/>
      <c r="T16" s="212"/>
      <c r="U16" s="212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3"/>
      <c r="B17" s="214"/>
      <c r="C17" s="106"/>
      <c r="D17" s="216"/>
      <c r="E17" s="216"/>
      <c r="F17" s="216"/>
      <c r="G17" s="216"/>
      <c r="H17" s="216"/>
      <c r="I17" s="216"/>
      <c r="J17" s="216"/>
      <c r="K17" s="216"/>
      <c r="L17" s="218"/>
      <c r="M17" s="221"/>
      <c r="N17" s="219"/>
      <c r="O17" s="79" t="n">
        <f aca="false">IF(N17=" ",M17*1,M17*N17)</f>
        <v>0</v>
      </c>
      <c r="P17" s="212"/>
      <c r="Q17" s="212"/>
      <c r="R17" s="212"/>
      <c r="S17" s="212"/>
      <c r="T17" s="212"/>
      <c r="U17" s="212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3"/>
      <c r="B18" s="214"/>
      <c r="C18" s="106"/>
      <c r="D18" s="216"/>
      <c r="E18" s="222"/>
      <c r="F18" s="216"/>
      <c r="G18" s="216"/>
      <c r="H18" s="216"/>
      <c r="I18" s="216"/>
      <c r="J18" s="216"/>
      <c r="K18" s="216"/>
      <c r="L18" s="218"/>
      <c r="M18" s="221"/>
      <c r="N18" s="219"/>
      <c r="O18" s="79" t="n">
        <f aca="false">IF(N18=" ",M18*1,M18*N18)</f>
        <v>0</v>
      </c>
      <c r="P18" s="212"/>
      <c r="Q18" s="212"/>
      <c r="R18" s="212"/>
      <c r="S18" s="212"/>
      <c r="T18" s="212"/>
      <c r="U18" s="212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3"/>
      <c r="B19" s="214"/>
      <c r="C19" s="106"/>
      <c r="D19" s="216"/>
      <c r="E19" s="216"/>
      <c r="F19" s="216"/>
      <c r="G19" s="216"/>
      <c r="H19" s="216"/>
      <c r="I19" s="216"/>
      <c r="J19" s="216"/>
      <c r="K19" s="216"/>
      <c r="L19" s="218"/>
      <c r="M19" s="221"/>
      <c r="N19" s="219"/>
      <c r="O19" s="79" t="n">
        <f aca="false">IF(N19=" ",M19*1,M19*N19)</f>
        <v>0</v>
      </c>
      <c r="P19" s="212"/>
      <c r="Q19" s="212"/>
      <c r="R19" s="212"/>
      <c r="S19" s="212"/>
      <c r="T19" s="212"/>
      <c r="U19" s="212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3"/>
      <c r="B20" s="214"/>
      <c r="C20" s="106"/>
      <c r="D20" s="216"/>
      <c r="E20" s="216"/>
      <c r="F20" s="216"/>
      <c r="G20" s="216"/>
      <c r="H20" s="216"/>
      <c r="I20" s="216"/>
      <c r="J20" s="216"/>
      <c r="K20" s="216"/>
      <c r="L20" s="218"/>
      <c r="M20" s="221"/>
      <c r="N20" s="219"/>
      <c r="O20" s="79" t="n">
        <f aca="false">IF(N20=" ",M20*1,M20*N20)</f>
        <v>0</v>
      </c>
      <c r="P20" s="212"/>
      <c r="Q20" s="212"/>
      <c r="R20" s="212"/>
      <c r="S20" s="212"/>
      <c r="T20" s="212"/>
      <c r="U20" s="212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3"/>
      <c r="B21" s="214"/>
      <c r="C21" s="106"/>
      <c r="D21" s="216"/>
      <c r="E21" s="216"/>
      <c r="F21" s="216"/>
      <c r="G21" s="216"/>
      <c r="H21" s="216"/>
      <c r="I21" s="216"/>
      <c r="J21" s="216"/>
      <c r="K21" s="216"/>
      <c r="L21" s="218"/>
      <c r="M21" s="221"/>
      <c r="N21" s="219"/>
      <c r="O21" s="79" t="n">
        <f aca="false">IF(N21=" ",M21*1,M21*N21)</f>
        <v>0</v>
      </c>
      <c r="P21" s="212"/>
      <c r="Q21" s="212"/>
      <c r="R21" s="212"/>
      <c r="S21" s="212"/>
      <c r="T21" s="212"/>
      <c r="U21" s="212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3"/>
      <c r="B22" s="214"/>
      <c r="C22" s="106"/>
      <c r="D22" s="216"/>
      <c r="E22" s="216"/>
      <c r="F22" s="216"/>
      <c r="G22" s="216"/>
      <c r="H22" s="216"/>
      <c r="I22" s="216"/>
      <c r="J22" s="216"/>
      <c r="K22" s="216"/>
      <c r="L22" s="218"/>
      <c r="M22" s="221"/>
      <c r="N22" s="219"/>
      <c r="O22" s="79" t="n">
        <f aca="false">IF(N22=" ",M22*1,M22*N22)</f>
        <v>0</v>
      </c>
      <c r="P22" s="212"/>
      <c r="Q22" s="212"/>
      <c r="R22" s="212"/>
      <c r="S22" s="212"/>
      <c r="T22" s="212"/>
      <c r="U22" s="212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3"/>
      <c r="B23" s="214"/>
      <c r="C23" s="106"/>
      <c r="D23" s="216"/>
      <c r="E23" s="216"/>
      <c r="F23" s="216"/>
      <c r="G23" s="216"/>
      <c r="H23" s="216"/>
      <c r="I23" s="216"/>
      <c r="J23" s="216"/>
      <c r="K23" s="216"/>
      <c r="L23" s="218"/>
      <c r="M23" s="221"/>
      <c r="N23" s="219"/>
      <c r="O23" s="79" t="n">
        <f aca="false">IF(N23=" ",M23*1,M23*N23)</f>
        <v>0</v>
      </c>
      <c r="P23" s="212"/>
      <c r="Q23" s="212"/>
      <c r="R23" s="212"/>
      <c r="S23" s="212"/>
      <c r="T23" s="212"/>
      <c r="U23" s="212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3"/>
      <c r="B24" s="214"/>
      <c r="C24" s="106"/>
      <c r="D24" s="216"/>
      <c r="E24" s="216"/>
      <c r="F24" s="216"/>
      <c r="G24" s="216"/>
      <c r="H24" s="216"/>
      <c r="I24" s="216"/>
      <c r="J24" s="216"/>
      <c r="K24" s="216"/>
      <c r="L24" s="218"/>
      <c r="M24" s="221"/>
      <c r="N24" s="219"/>
      <c r="O24" s="79" t="n">
        <f aca="false">IF(N24=" ",M24*1,M24*N24)</f>
        <v>0</v>
      </c>
      <c r="P24" s="212"/>
      <c r="Q24" s="212"/>
      <c r="R24" s="212"/>
      <c r="S24" s="212"/>
      <c r="T24" s="212"/>
      <c r="U24" s="212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3"/>
      <c r="B25" s="214"/>
      <c r="C25" s="106"/>
      <c r="D25" s="216"/>
      <c r="E25" s="216"/>
      <c r="F25" s="216"/>
      <c r="G25" s="216"/>
      <c r="H25" s="216"/>
      <c r="I25" s="216"/>
      <c r="J25" s="216"/>
      <c r="K25" s="216"/>
      <c r="L25" s="218"/>
      <c r="M25" s="221"/>
      <c r="N25" s="219"/>
      <c r="O25" s="79" t="n">
        <f aca="false">IF(N25=" ",M25*1,M25*N25)</f>
        <v>0</v>
      </c>
      <c r="P25" s="212"/>
      <c r="Q25" s="212"/>
      <c r="R25" s="212"/>
      <c r="S25" s="212"/>
      <c r="T25" s="212"/>
      <c r="U25" s="212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3"/>
      <c r="B26" s="214"/>
      <c r="C26" s="106"/>
      <c r="D26" s="216"/>
      <c r="E26" s="216"/>
      <c r="F26" s="216"/>
      <c r="G26" s="216"/>
      <c r="H26" s="216"/>
      <c r="I26" s="216"/>
      <c r="J26" s="216"/>
      <c r="K26" s="216"/>
      <c r="L26" s="218"/>
      <c r="M26" s="221"/>
      <c r="N26" s="219"/>
      <c r="O26" s="79" t="n">
        <f aca="false">IF(N26=" ",M26*1,M26*N26)</f>
        <v>0</v>
      </c>
      <c r="P26" s="212"/>
      <c r="Q26" s="212"/>
      <c r="R26" s="212"/>
      <c r="S26" s="212"/>
      <c r="T26" s="212"/>
      <c r="U26" s="212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3"/>
      <c r="B27" s="214"/>
      <c r="C27" s="106"/>
      <c r="D27" s="216"/>
      <c r="E27" s="216"/>
      <c r="F27" s="216"/>
      <c r="G27" s="216"/>
      <c r="H27" s="216"/>
      <c r="I27" s="216"/>
      <c r="J27" s="216"/>
      <c r="K27" s="216"/>
      <c r="L27" s="218"/>
      <c r="M27" s="221"/>
      <c r="N27" s="219"/>
      <c r="O27" s="79" t="n">
        <f aca="false">IF(N27=" ",M27*1,M27*N27)</f>
        <v>0</v>
      </c>
      <c r="P27" s="212"/>
      <c r="Q27" s="212"/>
      <c r="R27" s="212"/>
      <c r="S27" s="212"/>
      <c r="T27" s="212"/>
      <c r="U27" s="212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3"/>
      <c r="B28" s="214"/>
      <c r="C28" s="106"/>
      <c r="D28" s="216"/>
      <c r="E28" s="216"/>
      <c r="F28" s="216"/>
      <c r="G28" s="216"/>
      <c r="H28" s="216"/>
      <c r="I28" s="216"/>
      <c r="J28" s="216"/>
      <c r="K28" s="216"/>
      <c r="L28" s="218"/>
      <c r="M28" s="221"/>
      <c r="N28" s="219"/>
      <c r="O28" s="79" t="n">
        <f aca="false">IF(N28=" ",M28*1,M28*N28)</f>
        <v>0</v>
      </c>
      <c r="P28" s="212"/>
      <c r="Q28" s="212"/>
      <c r="R28" s="212"/>
      <c r="S28" s="212"/>
      <c r="T28" s="212"/>
      <c r="U28" s="212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3"/>
      <c r="B29" s="214"/>
      <c r="C29" s="215"/>
      <c r="D29" s="216"/>
      <c r="E29" s="216"/>
      <c r="F29" s="216"/>
      <c r="G29" s="216"/>
      <c r="H29" s="216"/>
      <c r="I29" s="216"/>
      <c r="J29" s="216"/>
      <c r="K29" s="216"/>
      <c r="L29" s="218"/>
      <c r="M29" s="221"/>
      <c r="N29" s="219"/>
      <c r="O29" s="79" t="n">
        <f aca="false">IF(N29=" ",M29*1,M29*N29)</f>
        <v>0</v>
      </c>
      <c r="P29" s="212"/>
      <c r="Q29" s="212"/>
      <c r="R29" s="212"/>
      <c r="S29" s="212"/>
      <c r="T29" s="212"/>
      <c r="U29" s="212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3"/>
      <c r="B30" s="214"/>
      <c r="C30" s="106"/>
      <c r="D30" s="216"/>
      <c r="E30" s="216"/>
      <c r="F30" s="216"/>
      <c r="G30" s="216"/>
      <c r="H30" s="216"/>
      <c r="I30" s="216"/>
      <c r="J30" s="216"/>
      <c r="K30" s="216"/>
      <c r="L30" s="218"/>
      <c r="M30" s="221"/>
      <c r="N30" s="219"/>
      <c r="O30" s="79" t="n">
        <f aca="false">IF(N30=" ",M30*1,M30*N30)</f>
        <v>0</v>
      </c>
      <c r="P30" s="212"/>
      <c r="Q30" s="212"/>
      <c r="R30" s="212"/>
      <c r="S30" s="212"/>
      <c r="T30" s="212"/>
      <c r="U30" s="212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3"/>
      <c r="B31" s="214"/>
      <c r="C31" s="106"/>
      <c r="D31" s="216"/>
      <c r="E31" s="216"/>
      <c r="F31" s="216"/>
      <c r="G31" s="216"/>
      <c r="H31" s="216"/>
      <c r="I31" s="216"/>
      <c r="J31" s="216"/>
      <c r="K31" s="216"/>
      <c r="L31" s="218"/>
      <c r="M31" s="221"/>
      <c r="N31" s="219"/>
      <c r="O31" s="79" t="n">
        <f aca="false">IF(N31=" ",M31*1,M31*N31)</f>
        <v>0</v>
      </c>
      <c r="P31" s="212"/>
      <c r="Q31" s="212"/>
      <c r="R31" s="212"/>
      <c r="S31" s="212"/>
      <c r="T31" s="212"/>
      <c r="U31" s="212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3"/>
      <c r="B32" s="214"/>
      <c r="C32" s="106"/>
      <c r="D32" s="216"/>
      <c r="E32" s="216"/>
      <c r="F32" s="216"/>
      <c r="G32" s="216"/>
      <c r="H32" s="216"/>
      <c r="I32" s="216"/>
      <c r="J32" s="216"/>
      <c r="K32" s="216"/>
      <c r="L32" s="218"/>
      <c r="M32" s="221"/>
      <c r="N32" s="219"/>
      <c r="O32" s="79" t="n">
        <f aca="false">IF(N32=" ",M32*1,M32*N32)</f>
        <v>0</v>
      </c>
      <c r="P32" s="212"/>
      <c r="Q32" s="212"/>
      <c r="R32" s="212"/>
      <c r="S32" s="212"/>
      <c r="T32" s="212"/>
      <c r="U32" s="212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3"/>
      <c r="B33" s="214"/>
      <c r="C33" s="106"/>
      <c r="D33" s="216"/>
      <c r="E33" s="216"/>
      <c r="F33" s="216"/>
      <c r="G33" s="216"/>
      <c r="H33" s="216"/>
      <c r="I33" s="216"/>
      <c r="J33" s="216"/>
      <c r="K33" s="216"/>
      <c r="L33" s="218"/>
      <c r="M33" s="221"/>
      <c r="N33" s="219"/>
      <c r="O33" s="79" t="n">
        <f aca="false">IF(N33=" ",M33*1,M33*N33)</f>
        <v>0</v>
      </c>
      <c r="P33" s="212"/>
      <c r="Q33" s="212"/>
      <c r="R33" s="212"/>
      <c r="S33" s="212"/>
      <c r="T33" s="212"/>
      <c r="U33" s="212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3"/>
      <c r="B34" s="214"/>
      <c r="C34" s="106"/>
      <c r="D34" s="216"/>
      <c r="E34" s="216"/>
      <c r="F34" s="216"/>
      <c r="G34" s="216"/>
      <c r="H34" s="216"/>
      <c r="I34" s="216"/>
      <c r="J34" s="216"/>
      <c r="K34" s="216"/>
      <c r="L34" s="218"/>
      <c r="M34" s="221"/>
      <c r="N34" s="219"/>
      <c r="O34" s="79" t="n">
        <f aca="false">IF(N34=" ",M34*1,M34*N34)</f>
        <v>0</v>
      </c>
      <c r="P34" s="212"/>
      <c r="Q34" s="212"/>
      <c r="R34" s="212"/>
      <c r="S34" s="212"/>
      <c r="T34" s="212"/>
      <c r="U34" s="212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3"/>
      <c r="B35" s="214"/>
      <c r="C35" s="106"/>
      <c r="D35" s="216"/>
      <c r="E35" s="216"/>
      <c r="F35" s="216"/>
      <c r="G35" s="216"/>
      <c r="H35" s="216"/>
      <c r="I35" s="216"/>
      <c r="J35" s="216"/>
      <c r="K35" s="216"/>
      <c r="L35" s="218"/>
      <c r="M35" s="221"/>
      <c r="N35" s="219"/>
      <c r="O35" s="79" t="n">
        <f aca="false">IF(N35=" ",M35*1,M35*N35)</f>
        <v>0</v>
      </c>
      <c r="P35" s="212"/>
      <c r="Q35" s="212"/>
      <c r="R35" s="212"/>
      <c r="S35" s="212"/>
      <c r="T35" s="212"/>
      <c r="U35" s="212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3"/>
      <c r="B36" s="214"/>
      <c r="C36" s="106"/>
      <c r="D36" s="216"/>
      <c r="E36" s="216"/>
      <c r="F36" s="216"/>
      <c r="G36" s="216"/>
      <c r="H36" s="216"/>
      <c r="I36" s="216"/>
      <c r="J36" s="216"/>
      <c r="K36" s="216"/>
      <c r="L36" s="218"/>
      <c r="M36" s="221"/>
      <c r="N36" s="219"/>
      <c r="O36" s="79" t="n">
        <f aca="false">IF(N36=" ",M36*1,M36*N36)</f>
        <v>0</v>
      </c>
      <c r="P36" s="212"/>
      <c r="Q36" s="212"/>
      <c r="R36" s="212"/>
      <c r="S36" s="212"/>
      <c r="T36" s="212"/>
      <c r="U36" s="212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3"/>
      <c r="B37" s="214"/>
      <c r="C37" s="106"/>
      <c r="D37" s="216"/>
      <c r="E37" s="216"/>
      <c r="F37" s="216"/>
      <c r="G37" s="216"/>
      <c r="H37" s="216"/>
      <c r="I37" s="216"/>
      <c r="J37" s="216"/>
      <c r="K37" s="216"/>
      <c r="L37" s="218"/>
      <c r="M37" s="221"/>
      <c r="N37" s="219"/>
      <c r="O37" s="79" t="n">
        <f aca="false">IF(N37=" ",M37*1,M37*N37)</f>
        <v>0</v>
      </c>
      <c r="P37" s="212"/>
      <c r="Q37" s="212"/>
      <c r="R37" s="212"/>
      <c r="S37" s="212"/>
      <c r="T37" s="212"/>
      <c r="U37" s="212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3"/>
      <c r="B38" s="214"/>
      <c r="C38" s="106"/>
      <c r="D38" s="216"/>
      <c r="E38" s="216"/>
      <c r="F38" s="216"/>
      <c r="G38" s="216"/>
      <c r="H38" s="216"/>
      <c r="I38" s="216"/>
      <c r="J38" s="216"/>
      <c r="K38" s="216"/>
      <c r="L38" s="218"/>
      <c r="M38" s="221"/>
      <c r="N38" s="219"/>
      <c r="O38" s="79" t="n">
        <f aca="false">IF(N38=" ",M38*1,M38*N38)</f>
        <v>0</v>
      </c>
      <c r="P38" s="212"/>
      <c r="Q38" s="212"/>
      <c r="R38" s="212"/>
      <c r="S38" s="212"/>
      <c r="T38" s="212"/>
      <c r="U38" s="212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3"/>
      <c r="B39" s="214"/>
      <c r="C39" s="106"/>
      <c r="D39" s="216"/>
      <c r="E39" s="216"/>
      <c r="F39" s="216"/>
      <c r="G39" s="216"/>
      <c r="H39" s="216"/>
      <c r="I39" s="216"/>
      <c r="J39" s="216"/>
      <c r="K39" s="216"/>
      <c r="L39" s="218"/>
      <c r="M39" s="221"/>
      <c r="N39" s="219"/>
      <c r="O39" s="79" t="n">
        <f aca="false">IF(N39=" ",M39*1,M39*N39)</f>
        <v>0</v>
      </c>
      <c r="P39" s="212"/>
      <c r="Q39" s="212"/>
      <c r="R39" s="212"/>
      <c r="S39" s="212"/>
      <c r="T39" s="212"/>
      <c r="U39" s="212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3"/>
      <c r="B40" s="214"/>
      <c r="C40" s="106"/>
      <c r="D40" s="216"/>
      <c r="E40" s="216"/>
      <c r="F40" s="216"/>
      <c r="G40" s="216"/>
      <c r="H40" s="216"/>
      <c r="I40" s="216"/>
      <c r="J40" s="216"/>
      <c r="K40" s="216"/>
      <c r="L40" s="218"/>
      <c r="M40" s="221"/>
      <c r="N40" s="219"/>
      <c r="O40" s="79" t="n">
        <f aca="false">IF(N40=" ",M40*1,M40*N40)</f>
        <v>0</v>
      </c>
      <c r="P40" s="212"/>
      <c r="Q40" s="212"/>
      <c r="R40" s="212"/>
      <c r="S40" s="212"/>
      <c r="T40" s="212"/>
      <c r="U40" s="212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133</v>
      </c>
      <c r="N41" s="66"/>
      <c r="O41" s="230" t="n">
        <f aca="false">SUM(O12:O40)</f>
        <v>0</v>
      </c>
      <c r="P41" s="212"/>
      <c r="Q41" s="212"/>
      <c r="R41" s="212"/>
      <c r="S41" s="212"/>
      <c r="T41" s="212"/>
      <c r="U41" s="212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209" t="s">
        <v>135</v>
      </c>
      <c r="L42" s="225"/>
      <c r="M42" s="234"/>
      <c r="N42" s="235"/>
      <c r="O42" s="236"/>
      <c r="P42" s="212"/>
      <c r="Q42" s="212"/>
      <c r="R42" s="212"/>
      <c r="S42" s="212"/>
      <c r="T42" s="212"/>
      <c r="U42" s="212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238" t="s">
        <v>137</v>
      </c>
      <c r="L43" s="225"/>
      <c r="M43" s="234"/>
      <c r="N43" s="235"/>
      <c r="O43" s="236"/>
      <c r="P43" s="212"/>
      <c r="Q43" s="212"/>
      <c r="R43" s="212"/>
      <c r="S43" s="212"/>
      <c r="T43" s="212"/>
      <c r="U43" s="212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240"/>
      <c r="L44" s="225"/>
      <c r="M44" s="234"/>
      <c r="N44" s="235"/>
      <c r="O44" s="236"/>
      <c r="P44" s="212"/>
      <c r="Q44" s="212"/>
      <c r="R44" s="212"/>
      <c r="S44" s="212"/>
      <c r="T44" s="212"/>
      <c r="U44" s="212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0"/>
      <c r="L45" s="0"/>
      <c r="M45" s="234"/>
      <c r="N45" s="235"/>
      <c r="O45" s="236"/>
      <c r="P45" s="212"/>
      <c r="Q45" s="212"/>
      <c r="R45" s="212"/>
      <c r="S45" s="212"/>
      <c r="T45" s="212"/>
      <c r="U45" s="212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2"/>
      <c r="Q46" s="212"/>
      <c r="R46" s="212"/>
      <c r="S46" s="212"/>
      <c r="T46" s="212"/>
      <c r="U46" s="212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141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2"/>
      <c r="Q47" s="212"/>
      <c r="R47" s="212"/>
      <c r="S47" s="212"/>
      <c r="T47" s="212"/>
      <c r="U47" s="212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101</v>
      </c>
      <c r="B48" s="93" t="s">
        <v>2</v>
      </c>
      <c r="C48" s="249" t="s">
        <v>43</v>
      </c>
      <c r="D48" s="249"/>
      <c r="E48" s="249" t="s">
        <v>4</v>
      </c>
      <c r="F48" s="249" t="s">
        <v>44</v>
      </c>
      <c r="G48" s="93" t="s">
        <v>6</v>
      </c>
      <c r="H48" s="249" t="s">
        <v>7</v>
      </c>
      <c r="I48" s="249" t="s">
        <v>8</v>
      </c>
      <c r="J48" s="249" t="s">
        <v>45</v>
      </c>
      <c r="K48" s="250" t="s">
        <v>46</v>
      </c>
      <c r="L48" s="251" t="s">
        <v>142</v>
      </c>
      <c r="M48" s="247"/>
      <c r="N48" s="235"/>
      <c r="O48" s="66" t="s">
        <v>143</v>
      </c>
      <c r="P48" s="212"/>
      <c r="Q48" s="212"/>
      <c r="R48" s="212"/>
      <c r="S48" s="212"/>
      <c r="T48" s="212"/>
      <c r="U48" s="212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3"/>
      <c r="B49" s="213"/>
      <c r="C49" s="253"/>
      <c r="D49" s="258"/>
      <c r="E49" s="213"/>
      <c r="F49" s="213"/>
      <c r="G49" s="213"/>
      <c r="H49" s="252"/>
      <c r="I49" s="253"/>
      <c r="J49" s="213"/>
      <c r="K49" s="254"/>
      <c r="L49" s="255"/>
      <c r="M49" s="177"/>
      <c r="N49" s="235"/>
      <c r="O49" s="256" t="n">
        <f aca="false">IF($L$49=" ",SUMIF($A$12:$A$40,A49,$O$12:$O$40),$K$41*$L$49)</f>
        <v>0</v>
      </c>
      <c r="P49" s="178"/>
      <c r="Q49" s="178"/>
      <c r="R49" s="178"/>
      <c r="S49" s="178"/>
      <c r="T49" s="178"/>
      <c r="U49" s="178"/>
    </row>
    <row r="50" customFormat="false" ht="24" hidden="false" customHeight="true" outlineLevel="0" collapsed="false">
      <c r="A50" s="213"/>
      <c r="B50" s="213"/>
      <c r="C50" s="253"/>
      <c r="D50" s="258"/>
      <c r="E50" s="213"/>
      <c r="F50" s="213"/>
      <c r="G50" s="213"/>
      <c r="H50" s="252"/>
      <c r="I50" s="253"/>
      <c r="J50" s="213"/>
      <c r="K50" s="254"/>
      <c r="L50" s="255"/>
      <c r="M50" s="257"/>
      <c r="N50" s="235"/>
      <c r="O50" s="256" t="n">
        <f aca="false">IF($L$50=" ",SUMIF($A$12:$A$40,A50,$O$12:$O$40),$K$41*$L$50)</f>
        <v>0</v>
      </c>
      <c r="P50" s="178"/>
      <c r="Q50" s="178"/>
      <c r="R50" s="178"/>
      <c r="S50" s="178"/>
      <c r="T50" s="178"/>
      <c r="U50" s="178"/>
    </row>
    <row r="51" customFormat="false" ht="24" hidden="false" customHeight="true" outlineLevel="0" collapsed="false">
      <c r="A51" s="213"/>
      <c r="B51" s="213"/>
      <c r="C51" s="253"/>
      <c r="D51" s="258"/>
      <c r="E51" s="213"/>
      <c r="F51" s="213"/>
      <c r="G51" s="213"/>
      <c r="H51" s="252"/>
      <c r="I51" s="253"/>
      <c r="J51" s="213"/>
      <c r="K51" s="254"/>
      <c r="L51" s="255"/>
      <c r="M51" s="177"/>
      <c r="N51" s="177"/>
      <c r="O51" s="256" t="n">
        <f aca="false">IF($L$51=" ",SUMIF($A$12:$A$40,A51,$O$12:$O$40),$K$41*$L$51)</f>
        <v>0</v>
      </c>
      <c r="P51" s="178"/>
      <c r="Q51" s="178"/>
      <c r="R51" s="178"/>
      <c r="S51" s="178"/>
      <c r="T51" s="178"/>
      <c r="U51" s="178"/>
    </row>
    <row r="52" customFormat="false" ht="24" hidden="false" customHeight="true" outlineLevel="0" collapsed="false">
      <c r="A52" s="213"/>
      <c r="B52" s="213"/>
      <c r="C52" s="253"/>
      <c r="D52" s="258"/>
      <c r="E52" s="213"/>
      <c r="F52" s="213"/>
      <c r="G52" s="213"/>
      <c r="H52" s="252"/>
      <c r="I52" s="253"/>
      <c r="J52" s="213"/>
      <c r="K52" s="254"/>
      <c r="L52" s="255"/>
      <c r="M52" s="177"/>
      <c r="N52" s="177"/>
      <c r="O52" s="256" t="n">
        <f aca="false">IF($L$52=" ",SUMIF($A$12:$A$40,A52,$O$12:$O$40),$K$41*$L$52)</f>
        <v>0</v>
      </c>
      <c r="P52" s="212"/>
      <c r="Q52" s="212"/>
      <c r="R52" s="212"/>
      <c r="S52" s="212"/>
      <c r="T52" s="212"/>
      <c r="U52" s="212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3"/>
      <c r="B53" s="213"/>
      <c r="C53" s="253"/>
      <c r="D53" s="258"/>
      <c r="E53" s="213"/>
      <c r="F53" s="213"/>
      <c r="G53" s="213"/>
      <c r="H53" s="252"/>
      <c r="I53" s="253"/>
      <c r="J53" s="213"/>
      <c r="K53" s="254"/>
      <c r="L53" s="255"/>
      <c r="M53" s="177"/>
      <c r="N53" s="177"/>
      <c r="O53" s="256" t="n">
        <f aca="false">IF($L$53=" ",SUMIF($A$12:$A$40,A53,$O$12:$O$40),$K$41*$L$53)</f>
        <v>0</v>
      </c>
      <c r="P53" s="212"/>
      <c r="Q53" s="212"/>
      <c r="R53" s="212"/>
      <c r="S53" s="212"/>
      <c r="T53" s="212"/>
      <c r="U53" s="212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3"/>
      <c r="B54" s="213"/>
      <c r="C54" s="253"/>
      <c r="D54" s="258"/>
      <c r="E54" s="213"/>
      <c r="F54" s="213"/>
      <c r="G54" s="213"/>
      <c r="H54" s="252"/>
      <c r="I54" s="253"/>
      <c r="J54" s="213"/>
      <c r="K54" s="254"/>
      <c r="L54" s="255"/>
      <c r="M54" s="177"/>
      <c r="N54" s="177"/>
      <c r="O54" s="256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12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7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133</v>
      </c>
      <c r="N55" s="66"/>
      <c r="O55" s="230" t="n">
        <f aca="false">SUM(O49:O54)</f>
        <v>0</v>
      </c>
      <c r="P55" s="178"/>
      <c r="Q55" s="178"/>
      <c r="R55" s="178"/>
      <c r="S55" s="178"/>
      <c r="T55" s="178"/>
      <c r="U55" s="178"/>
    </row>
    <row r="56" customFormat="false" ht="13.5" hidden="false" customHeight="true" outlineLevel="0" collapsed="false">
      <c r="A56" s="259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2"/>
      <c r="Q58" s="212"/>
      <c r="R58" s="212"/>
      <c r="S58" s="212"/>
      <c r="T58" s="212"/>
      <c r="U58" s="212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1"/>
      <c r="M59" s="220"/>
      <c r="N59" s="220"/>
      <c r="O59" s="220"/>
      <c r="P59" s="212"/>
      <c r="Q59" s="212"/>
      <c r="R59" s="212"/>
      <c r="S59" s="212"/>
      <c r="T59" s="212"/>
      <c r="U59" s="212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1"/>
      <c r="M60" s="220"/>
      <c r="N60" s="220"/>
      <c r="O60" s="220"/>
      <c r="P60" s="212"/>
      <c r="Q60" s="212"/>
      <c r="R60" s="212"/>
      <c r="S60" s="212"/>
      <c r="T60" s="212"/>
      <c r="U60" s="212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1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1"/>
      <c r="M62" s="171"/>
      <c r="N62" s="171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1"/>
      <c r="M63" s="171"/>
      <c r="N63" s="171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1"/>
      <c r="M64" s="171"/>
      <c r="N64" s="171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1"/>
      <c r="M65" s="171"/>
      <c r="N65" s="171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1"/>
      <c r="M66" s="171"/>
      <c r="N66" s="171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266"/>
      <c r="M69" s="171"/>
      <c r="N69" s="171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220"/>
      <c r="M70" s="171"/>
      <c r="N70" s="171"/>
      <c r="O70" s="171"/>
    </row>
    <row r="71" customFormat="false" ht="9" hidden="true" customHeight="true" outlineLevel="0" collapsed="false"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220"/>
      <c r="M71" s="171"/>
      <c r="N71" s="171"/>
      <c r="O71" s="171"/>
    </row>
    <row r="72" customFormat="false" ht="15.75" hidden="true" customHeight="true" outlineLevel="0" collapsed="false"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220"/>
      <c r="M72" s="266"/>
      <c r="N72" s="266"/>
      <c r="O72" s="171"/>
    </row>
    <row r="73" customFormat="false" ht="14.25" hidden="true" customHeight="true" outlineLevel="0" collapsed="false"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220"/>
      <c r="M73" s="220"/>
      <c r="N73" s="220"/>
      <c r="O73" s="171"/>
    </row>
    <row r="74" customFormat="false" ht="12" hidden="true" customHeight="true" outlineLevel="0" collapsed="false"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220"/>
      <c r="M74" s="220"/>
      <c r="N74" s="220"/>
      <c r="O74" s="171"/>
    </row>
    <row r="75" customFormat="false" ht="12" hidden="true" customHeight="true" outlineLevel="0" collapsed="false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220"/>
      <c r="M75" s="220"/>
      <c r="N75" s="220"/>
      <c r="O75" s="171"/>
    </row>
    <row r="76" customFormat="false" ht="12" hidden="true" customHeight="true" outlineLevel="0" collapsed="false"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220"/>
      <c r="M76" s="220"/>
      <c r="N76" s="220"/>
      <c r="O76" s="171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1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1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1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1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1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1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1"/>
      <c r="M115" s="171"/>
      <c r="N115" s="171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1"/>
      <c r="M116" s="171"/>
      <c r="N116" s="171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1"/>
      <c r="M117" s="171"/>
      <c r="N117" s="171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1"/>
      <c r="M118" s="171"/>
      <c r="N118" s="171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1"/>
      <c r="M119" s="171"/>
      <c r="N119" s="171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</row>
    <row r="152" customFormat="false" ht="17" hidden="true" customHeight="false" outlineLevel="0" collapsed="false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</row>
    <row r="153" customFormat="false" ht="17" hidden="true" customHeight="false" outlineLevel="0" collapsed="false"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</row>
    <row r="154" customFormat="false" ht="17" hidden="true" customHeight="false" outlineLevel="0" collapsed="false"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</row>
    <row r="155" customFormat="false" ht="17" hidden="true" customHeight="false" outlineLevel="0" collapsed="false"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</row>
    <row r="156" customFormat="false" ht="17" hidden="true" customHeight="false" outlineLevel="0" collapsed="false"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M156" s="171"/>
      <c r="N156" s="171"/>
      <c r="O156" s="171"/>
    </row>
    <row r="157" customFormat="false" ht="17" hidden="true" customHeight="false" outlineLevel="0" collapsed="false"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M157" s="171"/>
      <c r="N157" s="171"/>
      <c r="O157" s="171"/>
    </row>
    <row r="158" customFormat="false" ht="17" hidden="true" customHeight="false" outlineLevel="0" collapsed="false"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M158" s="171"/>
      <c r="N158" s="171"/>
      <c r="O158" s="171"/>
    </row>
    <row r="159" customFormat="false" ht="17" hidden="true" customHeight="false" outlineLevel="0" collapsed="false"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O159" s="171"/>
    </row>
    <row r="160" customFormat="false" ht="17" hidden="true" customHeight="false" outlineLevel="0" collapsed="false"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O160" s="171"/>
    </row>
    <row r="161" customFormat="false" ht="17" hidden="true" customHeight="false" outlineLevel="0" collapsed="false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O161" s="171"/>
    </row>
    <row r="162" customFormat="false" ht="17" hidden="true" customHeight="false" outlineLevel="0" collapsed="false"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O162" s="171"/>
    </row>
    <row r="163" customFormat="false" ht="17" hidden="true" customHeight="false" outlineLevel="0" collapsed="false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O163" s="171"/>
    </row>
    <row r="164" customFormat="false" ht="17" hidden="true" customHeight="false" outlineLevel="0" collapsed="false">
      <c r="O164" s="171"/>
    </row>
    <row r="165" customFormat="false" ht="17" hidden="true" customHeight="false" outlineLevel="0" collapsed="false">
      <c r="O165" s="171"/>
    </row>
    <row r="166" customFormat="false" ht="17" hidden="true" customHeight="false" outlineLevel="0" collapsed="false">
      <c r="O166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95</v>
      </c>
      <c r="B1" s="174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164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2" t="s">
        <v>97</v>
      </c>
      <c r="M2" s="183" t="str">
        <f aca="false">IF((VALUE('Short Form'!L62)&lt;&gt;0),1+VALUE('Short Form'!H62)+VALUE('Short Form'!I62)+VALUE('Short Form'!J62)+VALUE('Short Form'!K62)+VALUE('Short Form'!L62),"")</f>
        <v/>
      </c>
      <c r="N2" s="184" t="n">
        <f aca="false">IF((M2=0),"",'Short Form'!N3)</f>
        <v>4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90" t="str">
        <f aca="false">'Short Form'!A6</f>
        <v>SCOTT</v>
      </c>
      <c r="B5" s="190"/>
      <c r="C5" s="190"/>
      <c r="D5" s="190"/>
      <c r="E5" s="280" t="str">
        <f aca="false">'Short Form'!E6</f>
        <v>SUSAN</v>
      </c>
      <c r="F5" s="39"/>
      <c r="G5" s="39"/>
      <c r="H5" s="192" t="str">
        <f aca="false">'Short Form'!H6</f>
        <v>SR. COUNSEL</v>
      </c>
      <c r="I5" s="192"/>
      <c r="J5" s="192"/>
      <c r="K5" s="281"/>
      <c r="L5" s="282" t="str">
        <f aca="false">'Short Form'!K6</f>
        <v>460-41-3441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147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8" t="s">
        <v>148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8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101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149</v>
      </c>
      <c r="M9" s="66" t="s">
        <v>39</v>
      </c>
      <c r="N9" s="66" t="s">
        <v>105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8"/>
      <c r="M10" s="289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1"/>
      <c r="J11" s="72"/>
      <c r="K11" s="72"/>
      <c r="L11" s="288"/>
      <c r="M11" s="289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1"/>
      <c r="J12" s="72"/>
      <c r="K12" s="72"/>
      <c r="L12" s="288"/>
      <c r="M12" s="289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1"/>
      <c r="J13" s="72"/>
      <c r="K13" s="72"/>
      <c r="L13" s="288"/>
      <c r="M13" s="289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1"/>
      <c r="J14" s="72"/>
      <c r="K14" s="72"/>
      <c r="L14" s="288"/>
      <c r="M14" s="289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1"/>
      <c r="J15" s="72"/>
      <c r="K15" s="72"/>
      <c r="L15" s="288"/>
      <c r="M15" s="289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1"/>
      <c r="J16" s="72"/>
      <c r="K16" s="72"/>
      <c r="L16" s="288"/>
      <c r="M16" s="289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1"/>
      <c r="J17" s="72"/>
      <c r="K17" s="72"/>
      <c r="L17" s="288"/>
      <c r="M17" s="289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1"/>
      <c r="J18" s="72"/>
      <c r="K18" s="72"/>
      <c r="L18" s="288"/>
      <c r="M18" s="289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1"/>
      <c r="J19" s="72"/>
      <c r="K19" s="72"/>
      <c r="L19" s="288"/>
      <c r="M19" s="289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1"/>
      <c r="J20" s="72"/>
      <c r="K20" s="72"/>
      <c r="L20" s="288"/>
      <c r="M20" s="289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1"/>
      <c r="J21" s="72"/>
      <c r="K21" s="72"/>
      <c r="L21" s="288"/>
      <c r="M21" s="289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1"/>
      <c r="J22" s="72"/>
      <c r="K22" s="72"/>
      <c r="L22" s="288"/>
      <c r="M22" s="289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1"/>
      <c r="J23" s="72"/>
      <c r="K23" s="72"/>
      <c r="L23" s="288"/>
      <c r="M23" s="289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133</v>
      </c>
      <c r="M41" s="66"/>
      <c r="N41" s="293" t="n">
        <f aca="false">SUM(N10:N40)</f>
        <v>0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209" t="s">
        <v>135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238" t="s">
        <v>137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158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101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9" t="s">
        <v>46</v>
      </c>
      <c r="L48" s="251" t="s">
        <v>142</v>
      </c>
      <c r="M48" s="45"/>
      <c r="N48" s="300" t="s">
        <v>143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1"/>
      <c r="L49" s="255"/>
      <c r="M49" s="58"/>
      <c r="N49" s="256" t="n">
        <f aca="false">IF($L$49=" ",SUMIF($A$10:$A$40,A49,$N$10:$N$40),$K$41*$L$49)</f>
        <v>0</v>
      </c>
      <c r="O49" s="164"/>
      <c r="P49" s="164"/>
      <c r="Q49" s="164"/>
      <c r="R49" s="164"/>
      <c r="S49" s="164"/>
      <c r="T49" s="164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  <c r="FZ49" s="165"/>
      <c r="GA49" s="165"/>
      <c r="GB49" s="165"/>
      <c r="GC49" s="165"/>
      <c r="GD49" s="165"/>
      <c r="GE49" s="165"/>
      <c r="GF49" s="165"/>
      <c r="GG49" s="165"/>
      <c r="GH49" s="165"/>
      <c r="GI49" s="165"/>
      <c r="GJ49" s="165"/>
      <c r="GK49" s="165"/>
      <c r="GL49" s="165"/>
      <c r="GM49" s="165"/>
      <c r="GN49" s="165"/>
      <c r="GO49" s="165"/>
      <c r="GP49" s="165"/>
      <c r="GQ49" s="165"/>
      <c r="GR49" s="165"/>
      <c r="GS49" s="165"/>
      <c r="GT49" s="165"/>
      <c r="GU49" s="165"/>
      <c r="GV49" s="165"/>
      <c r="GW49" s="165"/>
      <c r="GX49" s="165"/>
      <c r="GY49" s="165"/>
      <c r="GZ49" s="165"/>
      <c r="HA49" s="165"/>
      <c r="HB49" s="165"/>
      <c r="HC49" s="165"/>
      <c r="HD49" s="165"/>
      <c r="HE49" s="165"/>
      <c r="HF49" s="165"/>
      <c r="HG49" s="165"/>
      <c r="HH49" s="165"/>
      <c r="HI49" s="165"/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165"/>
      <c r="HV49" s="165"/>
      <c r="HW49" s="165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165"/>
      <c r="IL49" s="165"/>
      <c r="IM49" s="165"/>
      <c r="IN49" s="165"/>
      <c r="IO49" s="165"/>
      <c r="IP49" s="165"/>
      <c r="IQ49" s="165"/>
      <c r="IR49" s="165"/>
      <c r="IS49" s="165"/>
      <c r="IT49" s="165"/>
      <c r="IU49" s="165"/>
      <c r="IV49" s="165"/>
      <c r="IW49" s="165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133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  <c r="P57" s="168"/>
      <c r="Q57" s="168"/>
      <c r="R57" s="168"/>
      <c r="S57" s="168"/>
      <c r="T57" s="168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  <c r="IW57" s="167"/>
    </row>
    <row r="58" customFormat="false" ht="21" hidden="true" customHeight="true" outlineLevel="0" collapsed="false">
      <c r="A58" s="167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4"/>
      <c r="P58" s="164"/>
      <c r="Q58" s="164"/>
      <c r="R58" s="164"/>
      <c r="S58" s="164"/>
      <c r="T58" s="164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customFormat="false" ht="21" hidden="true" customHeight="true" outlineLevel="0" collapsed="false">
      <c r="A59" s="165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  <c r="GD71" s="169"/>
      <c r="GE71" s="169"/>
      <c r="GF71" s="169"/>
      <c r="GG71" s="169"/>
      <c r="GH71" s="169"/>
      <c r="GI71" s="169"/>
      <c r="GJ71" s="169"/>
      <c r="GK71" s="169"/>
      <c r="GL71" s="169"/>
      <c r="GM71" s="169"/>
      <c r="GN71" s="169"/>
      <c r="GO71" s="169"/>
      <c r="GP71" s="169"/>
      <c r="GQ71" s="169"/>
      <c r="GR71" s="169"/>
      <c r="GS71" s="169"/>
      <c r="GT71" s="169"/>
      <c r="GU71" s="169"/>
      <c r="GV71" s="169"/>
      <c r="GW71" s="169"/>
      <c r="GX71" s="169"/>
      <c r="GY71" s="169"/>
      <c r="GZ71" s="169"/>
      <c r="HA71" s="169"/>
      <c r="HB71" s="169"/>
      <c r="HC71" s="169"/>
      <c r="HD71" s="169"/>
      <c r="HE71" s="169"/>
      <c r="HF71" s="169"/>
      <c r="HG71" s="169"/>
      <c r="HH71" s="169"/>
      <c r="HI71" s="169"/>
      <c r="HJ71" s="169"/>
      <c r="HK71" s="169"/>
      <c r="HL71" s="169"/>
      <c r="HM71" s="169"/>
      <c r="HN71" s="169"/>
      <c r="HO71" s="169"/>
      <c r="HP71" s="169"/>
      <c r="HQ71" s="169"/>
      <c r="HR71" s="169"/>
      <c r="HS71" s="169"/>
      <c r="HT71" s="169"/>
      <c r="HU71" s="169"/>
      <c r="HV71" s="169"/>
      <c r="HW71" s="169"/>
      <c r="HX71" s="169"/>
      <c r="HY71" s="169"/>
      <c r="HZ71" s="169"/>
      <c r="IA71" s="169"/>
      <c r="IB71" s="169"/>
      <c r="IC71" s="169"/>
      <c r="ID71" s="169"/>
      <c r="IE71" s="169"/>
      <c r="IF71" s="169"/>
      <c r="IG71" s="169"/>
      <c r="IH71" s="169"/>
      <c r="II71" s="169"/>
      <c r="IJ71" s="169"/>
      <c r="IK71" s="169"/>
      <c r="IL71" s="169"/>
      <c r="IM71" s="169"/>
      <c r="IN71" s="169"/>
      <c r="IO71" s="169"/>
      <c r="IP71" s="169"/>
      <c r="IQ71" s="169"/>
      <c r="IR71" s="169"/>
      <c r="IS71" s="169"/>
      <c r="IT71" s="169"/>
      <c r="IU71" s="169"/>
      <c r="IV71" s="169"/>
      <c r="IW71" s="169"/>
    </row>
    <row r="72" customFormat="false" ht="21" hidden="true" customHeight="true" outlineLevel="0" collapsed="false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  <c r="DF95" s="167"/>
      <c r="DG95" s="167"/>
      <c r="DH95" s="167"/>
      <c r="DI95" s="167"/>
      <c r="DJ95" s="167"/>
      <c r="DK95" s="167"/>
      <c r="DL95" s="167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7"/>
      <c r="DZ95" s="167"/>
      <c r="EA95" s="167"/>
      <c r="EB95" s="167"/>
      <c r="EC95" s="167"/>
      <c r="ED95" s="167"/>
      <c r="EE95" s="167"/>
      <c r="EF95" s="167"/>
      <c r="EG95" s="167"/>
      <c r="EH95" s="167"/>
      <c r="EI95" s="167"/>
      <c r="EJ95" s="167"/>
      <c r="EK95" s="167"/>
      <c r="EL95" s="167"/>
      <c r="EM95" s="167"/>
      <c r="EN95" s="167"/>
      <c r="EO95" s="167"/>
      <c r="EP95" s="167"/>
      <c r="EQ95" s="167"/>
      <c r="ER95" s="167"/>
      <c r="ES95" s="167"/>
      <c r="ET95" s="167"/>
      <c r="EU95" s="167"/>
      <c r="EV95" s="167"/>
      <c r="EW95" s="167"/>
      <c r="EX95" s="167"/>
      <c r="EY95" s="167"/>
      <c r="EZ95" s="167"/>
      <c r="FA95" s="167"/>
      <c r="FB95" s="167"/>
      <c r="FC95" s="167"/>
      <c r="FD95" s="167"/>
      <c r="FE95" s="167"/>
      <c r="FF95" s="167"/>
      <c r="FG95" s="167"/>
      <c r="FH95" s="167"/>
      <c r="FI95" s="167"/>
      <c r="FJ95" s="167"/>
      <c r="FK95" s="167"/>
      <c r="FL95" s="167"/>
      <c r="FM95" s="167"/>
      <c r="FN95" s="167"/>
      <c r="FO95" s="167"/>
      <c r="FP95" s="167"/>
      <c r="FQ95" s="167"/>
      <c r="FR95" s="167"/>
      <c r="FS95" s="167"/>
      <c r="FT95" s="167"/>
      <c r="FU95" s="167"/>
      <c r="FV95" s="167"/>
      <c r="FW95" s="167"/>
      <c r="FX95" s="167"/>
      <c r="FY95" s="167"/>
      <c r="FZ95" s="167"/>
      <c r="GA95" s="167"/>
      <c r="GB95" s="167"/>
      <c r="GC95" s="167"/>
      <c r="GD95" s="167"/>
      <c r="GE95" s="167"/>
      <c r="GF95" s="167"/>
      <c r="GG95" s="167"/>
      <c r="GH95" s="167"/>
      <c r="GI95" s="167"/>
      <c r="GJ95" s="167"/>
      <c r="GK95" s="167"/>
      <c r="GL95" s="167"/>
      <c r="GM95" s="167"/>
      <c r="GN95" s="167"/>
      <c r="GO95" s="167"/>
      <c r="GP95" s="167"/>
      <c r="GQ95" s="167"/>
      <c r="GR95" s="167"/>
      <c r="GS95" s="167"/>
      <c r="GT95" s="167"/>
      <c r="GU95" s="167"/>
      <c r="GV95" s="167"/>
      <c r="GW95" s="167"/>
      <c r="GX95" s="167"/>
      <c r="GY95" s="167"/>
      <c r="GZ95" s="167"/>
      <c r="HA95" s="167"/>
      <c r="HB95" s="167"/>
      <c r="HC95" s="167"/>
      <c r="HD95" s="167"/>
      <c r="HE95" s="167"/>
      <c r="HF95" s="167"/>
      <c r="HG95" s="167"/>
      <c r="HH95" s="167"/>
      <c r="HI95" s="167"/>
      <c r="HJ95" s="167"/>
      <c r="HK95" s="167"/>
      <c r="HL95" s="167"/>
      <c r="HM95" s="167"/>
      <c r="HN95" s="167"/>
      <c r="HO95" s="167"/>
      <c r="HP95" s="167"/>
      <c r="HQ95" s="167"/>
      <c r="HR95" s="167"/>
      <c r="HS95" s="167"/>
      <c r="HT95" s="167"/>
      <c r="HU95" s="167"/>
      <c r="HV95" s="167"/>
      <c r="HW95" s="167"/>
      <c r="HX95" s="167"/>
      <c r="HY95" s="167"/>
      <c r="HZ95" s="167"/>
      <c r="IA95" s="167"/>
      <c r="IB95" s="167"/>
      <c r="IC95" s="167"/>
      <c r="ID95" s="167"/>
      <c r="IE95" s="167"/>
      <c r="IF95" s="167"/>
      <c r="IG95" s="167"/>
      <c r="IH95" s="167"/>
      <c r="II95" s="167"/>
      <c r="IJ95" s="167"/>
      <c r="IK95" s="167"/>
      <c r="IL95" s="167"/>
      <c r="IM95" s="167"/>
      <c r="IN95" s="167"/>
      <c r="IO95" s="167"/>
      <c r="IP95" s="167"/>
      <c r="IQ95" s="167"/>
      <c r="IR95" s="167"/>
      <c r="IS95" s="167"/>
      <c r="IT95" s="167"/>
      <c r="IU95" s="167"/>
      <c r="IV95" s="167"/>
      <c r="IW95" s="167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5.71"/>
    <col collapsed="false" customWidth="true" hidden="false" outlineLevel="0" max="2" min="2" style="172" width="9.56"/>
    <col collapsed="false" customWidth="true" hidden="false" outlineLevel="0" max="3" min="3" style="172" width="8.41"/>
    <col collapsed="false" customWidth="true" hidden="false" outlineLevel="0" max="4" min="4" style="172" width="4.99"/>
    <col collapsed="false" customWidth="true" hidden="false" outlineLevel="0" max="5" min="5" style="172" width="9.28"/>
    <col collapsed="false" customWidth="true" hidden="false" outlineLevel="0" max="6" min="6" style="172" width="11.13"/>
    <col collapsed="false" customWidth="true" hidden="false" outlineLevel="0" max="7" min="7" style="172" width="10.41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false" hidden="false" outlineLevel="0" max="10" min="10" style="172" width="12.56"/>
    <col collapsed="false" customWidth="true" hidden="false" outlineLevel="0" max="11" min="11" style="172" width="12.7"/>
    <col collapsed="false" customWidth="true" hidden="false" outlineLevel="0" max="12" min="12" style="172" width="9.99"/>
    <col collapsed="false" customWidth="true" hidden="false" outlineLevel="0" max="13" min="13" style="172" width="10.85"/>
    <col collapsed="false" customWidth="true" hidden="false" outlineLevel="0" max="14" min="14" style="172" width="9.41"/>
    <col collapsed="false" customWidth="true" hidden="false" outlineLevel="0" max="15" min="15" style="172" width="20.56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3" t="s">
        <v>95</v>
      </c>
      <c r="B1" s="306"/>
      <c r="C1" s="306"/>
      <c r="D1" s="306"/>
      <c r="E1" s="306"/>
      <c r="F1" s="307"/>
      <c r="G1" s="176"/>
      <c r="H1" s="18"/>
      <c r="I1" s="283"/>
      <c r="J1" s="18"/>
      <c r="K1" s="308"/>
      <c r="L1" s="308"/>
      <c r="M1" s="309"/>
      <c r="N1" s="308"/>
      <c r="O1" s="308"/>
      <c r="P1" s="178"/>
      <c r="Q1" s="178"/>
      <c r="R1" s="178"/>
      <c r="S1" s="178"/>
      <c r="T1" s="178"/>
    </row>
    <row r="2" customFormat="false" ht="20.25" hidden="false" customHeight="true" outlineLevel="0" collapsed="false">
      <c r="A2" s="179" t="s">
        <v>165</v>
      </c>
      <c r="B2" s="306"/>
      <c r="C2" s="306"/>
      <c r="D2" s="306"/>
      <c r="E2" s="306"/>
      <c r="F2" s="310"/>
      <c r="G2" s="181"/>
      <c r="H2" s="0"/>
      <c r="I2" s="18"/>
      <c r="J2" s="18"/>
      <c r="K2" s="308"/>
      <c r="L2" s="311"/>
      <c r="M2" s="182" t="s">
        <v>97</v>
      </c>
      <c r="N2" s="183" t="str">
        <f aca="false">IF((VALUE('Short Form'!M62)&lt;&gt;0),1+VALUE('Short Form'!H62)+VALUE('Short Form'!I62)+VALUE('Short Form'!J62)+VALUE('Short Form'!K62)+VALUE('Short Form'!L62)+VALUE('Short Form'!M62),"")</f>
        <v/>
      </c>
      <c r="O2" s="184" t="n">
        <f aca="false">IF((N2=0),"",'Short Form'!$N3)</f>
        <v>4</v>
      </c>
      <c r="P2" s="178"/>
      <c r="Q2" s="178"/>
      <c r="R2" s="178"/>
      <c r="S2" s="178"/>
      <c r="T2" s="178"/>
    </row>
    <row r="3" customFormat="false" ht="9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</row>
    <row r="5" customFormat="false" ht="15.75" hidden="false" customHeight="true" outlineLevel="0" collapsed="false">
      <c r="A5" s="190" t="str">
        <f aca="false">'Short Form'!A6</f>
        <v>SCOTT</v>
      </c>
      <c r="B5" s="190"/>
      <c r="C5" s="190"/>
      <c r="D5" s="190"/>
      <c r="E5" s="191" t="str">
        <f aca="false">'Short Form'!E6</f>
        <v>SUSAN</v>
      </c>
      <c r="F5" s="54"/>
      <c r="G5" s="39"/>
      <c r="H5" s="192" t="str">
        <f aca="false">'Short Form'!H6</f>
        <v>SR. COUNSEL</v>
      </c>
      <c r="I5" s="192"/>
      <c r="J5" s="192"/>
      <c r="K5" s="193" t="str">
        <f aca="false">'Short Form'!K6</f>
        <v>460-41-3441</v>
      </c>
      <c r="L5" s="193"/>
      <c r="M5" s="193"/>
      <c r="N5" s="194"/>
      <c r="O5" s="195"/>
      <c r="P5" s="312"/>
      <c r="Q5" s="196"/>
      <c r="R5" s="196"/>
      <c r="S5" s="196"/>
      <c r="T5" s="196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4.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" hidden="false" customHeight="true" outlineLevel="0" collapsed="false">
      <c r="A7" s="103" t="s">
        <v>161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5"/>
      <c r="N7" s="175"/>
      <c r="O7" s="178"/>
      <c r="P7" s="178"/>
      <c r="Q7" s="178"/>
      <c r="R7" s="178"/>
      <c r="S7" s="178"/>
      <c r="T7" s="178"/>
    </row>
    <row r="8" customFormat="false" ht="15" hidden="false" customHeight="true" outlineLevel="0" collapsed="false">
      <c r="A8" s="208" t="s">
        <v>100</v>
      </c>
      <c r="B8" s="205"/>
      <c r="C8" s="210"/>
      <c r="D8" s="205"/>
      <c r="E8" s="210"/>
      <c r="F8" s="210"/>
      <c r="G8" s="211"/>
      <c r="H8" s="212"/>
      <c r="I8" s="317"/>
      <c r="J8" s="317"/>
      <c r="K8" s="317"/>
      <c r="L8" s="317"/>
      <c r="M8" s="212"/>
      <c r="N8" s="212"/>
      <c r="O8" s="178"/>
      <c r="P8" s="178"/>
      <c r="Q8" s="178"/>
      <c r="R8" s="178"/>
      <c r="S8" s="178"/>
      <c r="T8" s="178"/>
    </row>
    <row r="9" customFormat="false" ht="15.75" hidden="false" customHeight="true" outlineLevel="0" collapsed="false">
      <c r="A9" s="66" t="s">
        <v>101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104</v>
      </c>
      <c r="N9" s="66" t="s">
        <v>39</v>
      </c>
      <c r="O9" s="66" t="s">
        <v>105</v>
      </c>
      <c r="P9" s="178"/>
      <c r="Q9" s="178"/>
      <c r="R9" s="178"/>
      <c r="S9" s="178"/>
      <c r="T9" s="178"/>
    </row>
    <row r="10" customFormat="false" ht="24" hidden="false" customHeight="true" outlineLevel="0" collapsed="false">
      <c r="A10" s="213"/>
      <c r="B10" s="214"/>
      <c r="C10" s="106"/>
      <c r="D10" s="216"/>
      <c r="E10" s="216"/>
      <c r="F10" s="216"/>
      <c r="G10" s="216"/>
      <c r="H10" s="216"/>
      <c r="I10" s="217"/>
      <c r="J10" s="216"/>
      <c r="K10" s="216"/>
      <c r="L10" s="216"/>
      <c r="M10" s="318"/>
      <c r="N10" s="319"/>
      <c r="O10" s="79" t="n">
        <f aca="false">IF(N10=" ",M10*1,M10*N10)</f>
        <v>0</v>
      </c>
      <c r="P10" s="212"/>
      <c r="Q10" s="212"/>
      <c r="R10" s="212"/>
      <c r="S10" s="212"/>
      <c r="T10" s="212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3"/>
      <c r="B11" s="214"/>
      <c r="C11" s="106"/>
      <c r="D11" s="216"/>
      <c r="E11" s="216"/>
      <c r="F11" s="216"/>
      <c r="G11" s="216"/>
      <c r="H11" s="216"/>
      <c r="I11" s="216"/>
      <c r="J11" s="216"/>
      <c r="K11" s="216"/>
      <c r="L11" s="216"/>
      <c r="M11" s="318"/>
      <c r="N11" s="319"/>
      <c r="O11" s="79" t="n">
        <f aca="false">IF(N11=" ",M11*1,M11*N11)</f>
        <v>0</v>
      </c>
      <c r="P11" s="212"/>
      <c r="Q11" s="212"/>
      <c r="R11" s="212"/>
      <c r="S11" s="212"/>
      <c r="T11" s="212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3"/>
      <c r="B12" s="214"/>
      <c r="C12" s="106"/>
      <c r="D12" s="216"/>
      <c r="E12" s="216"/>
      <c r="F12" s="216"/>
      <c r="G12" s="216"/>
      <c r="H12" s="216"/>
      <c r="I12" s="216"/>
      <c r="J12" s="216"/>
      <c r="K12" s="216"/>
      <c r="L12" s="216"/>
      <c r="M12" s="318"/>
      <c r="N12" s="319"/>
      <c r="O12" s="79" t="n">
        <f aca="false">IF(N12=" ",M12*1,M12*N12)</f>
        <v>0</v>
      </c>
      <c r="P12" s="212"/>
      <c r="Q12" s="212"/>
      <c r="R12" s="212"/>
      <c r="S12" s="212"/>
      <c r="T12" s="212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3"/>
      <c r="B13" s="214"/>
      <c r="C13" s="106"/>
      <c r="D13" s="216"/>
      <c r="E13" s="216"/>
      <c r="F13" s="216"/>
      <c r="G13" s="216"/>
      <c r="H13" s="216"/>
      <c r="I13" s="216"/>
      <c r="J13" s="216"/>
      <c r="K13" s="216"/>
      <c r="L13" s="216"/>
      <c r="M13" s="318"/>
      <c r="N13" s="319"/>
      <c r="O13" s="79" t="n">
        <f aca="false">IF(N13=" ",M13*1,M13*N13)</f>
        <v>0</v>
      </c>
      <c r="P13" s="212"/>
      <c r="Q13" s="212"/>
      <c r="R13" s="212"/>
      <c r="S13" s="212"/>
      <c r="T13" s="212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3"/>
      <c r="B14" s="214"/>
      <c r="C14" s="106"/>
      <c r="D14" s="216"/>
      <c r="E14" s="216"/>
      <c r="F14" s="216"/>
      <c r="G14" s="216"/>
      <c r="H14" s="216"/>
      <c r="I14" s="216"/>
      <c r="J14" s="216"/>
      <c r="K14" s="216"/>
      <c r="L14" s="216"/>
      <c r="M14" s="318"/>
      <c r="N14" s="319"/>
      <c r="O14" s="79" t="n">
        <f aca="false">IF(N14=" ",M14*1,M14*N14)</f>
        <v>0</v>
      </c>
      <c r="P14" s="212"/>
      <c r="Q14" s="212"/>
      <c r="R14" s="212"/>
      <c r="S14" s="212"/>
      <c r="T14" s="212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3"/>
      <c r="B15" s="214"/>
      <c r="C15" s="106"/>
      <c r="D15" s="216"/>
      <c r="E15" s="216"/>
      <c r="F15" s="216"/>
      <c r="G15" s="216"/>
      <c r="H15" s="216"/>
      <c r="I15" s="216"/>
      <c r="J15" s="216"/>
      <c r="K15" s="216"/>
      <c r="L15" s="216"/>
      <c r="M15" s="318"/>
      <c r="N15" s="319"/>
      <c r="O15" s="79" t="n">
        <f aca="false">IF(N15=" ",M15*1,M15*N15)</f>
        <v>0</v>
      </c>
      <c r="P15" s="212"/>
      <c r="Q15" s="212"/>
      <c r="R15" s="212"/>
      <c r="S15" s="212"/>
      <c r="T15" s="212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3"/>
      <c r="B16" s="214"/>
      <c r="C16" s="106"/>
      <c r="D16" s="216"/>
      <c r="E16" s="216"/>
      <c r="F16" s="216"/>
      <c r="G16" s="216"/>
      <c r="H16" s="216"/>
      <c r="I16" s="216"/>
      <c r="J16" s="216"/>
      <c r="K16" s="216"/>
      <c r="L16" s="216"/>
      <c r="M16" s="318"/>
      <c r="N16" s="319"/>
      <c r="O16" s="79" t="n">
        <f aca="false">IF(N16=" ",M16*1,M16*N16)</f>
        <v>0</v>
      </c>
      <c r="P16" s="212"/>
      <c r="Q16" s="212"/>
      <c r="R16" s="212"/>
      <c r="S16" s="212"/>
      <c r="T16" s="212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3"/>
      <c r="B17" s="214"/>
      <c r="C17" s="106"/>
      <c r="D17" s="216"/>
      <c r="E17" s="216"/>
      <c r="F17" s="216"/>
      <c r="G17" s="216"/>
      <c r="H17" s="216"/>
      <c r="I17" s="216"/>
      <c r="J17" s="216"/>
      <c r="K17" s="216"/>
      <c r="L17" s="216"/>
      <c r="M17" s="318"/>
      <c r="N17" s="319"/>
      <c r="O17" s="79" t="n">
        <f aca="false">IF(N17=" ",M17*1,M17*N17)</f>
        <v>0</v>
      </c>
      <c r="P17" s="212"/>
      <c r="Q17" s="212"/>
      <c r="R17" s="212"/>
      <c r="S17" s="212"/>
      <c r="T17" s="212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3"/>
      <c r="B18" s="214"/>
      <c r="C18" s="106"/>
      <c r="D18" s="216"/>
      <c r="E18" s="216"/>
      <c r="F18" s="216"/>
      <c r="G18" s="216"/>
      <c r="H18" s="216"/>
      <c r="I18" s="216"/>
      <c r="J18" s="216"/>
      <c r="K18" s="216"/>
      <c r="L18" s="216"/>
      <c r="M18" s="318"/>
      <c r="N18" s="319"/>
      <c r="O18" s="79" t="n">
        <f aca="false">IF(N18=" ",M18*1,M18*N18)</f>
        <v>0</v>
      </c>
      <c r="P18" s="212"/>
      <c r="Q18" s="212"/>
      <c r="R18" s="212"/>
      <c r="S18" s="212"/>
      <c r="T18" s="212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3"/>
      <c r="B19" s="214"/>
      <c r="C19" s="106"/>
      <c r="D19" s="216"/>
      <c r="E19" s="216"/>
      <c r="F19" s="216"/>
      <c r="G19" s="216"/>
      <c r="H19" s="216"/>
      <c r="I19" s="216"/>
      <c r="J19" s="216"/>
      <c r="K19" s="216"/>
      <c r="L19" s="216"/>
      <c r="M19" s="318"/>
      <c r="N19" s="319"/>
      <c r="O19" s="79" t="n">
        <f aca="false">IF(N19=" ",M19*1,M19*N19)</f>
        <v>0</v>
      </c>
      <c r="P19" s="212"/>
      <c r="Q19" s="212"/>
      <c r="R19" s="212"/>
      <c r="S19" s="212"/>
      <c r="T19" s="212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3"/>
      <c r="B20" s="214"/>
      <c r="C20" s="106"/>
      <c r="D20" s="216"/>
      <c r="E20" s="216"/>
      <c r="F20" s="216"/>
      <c r="G20" s="216"/>
      <c r="H20" s="216"/>
      <c r="I20" s="216"/>
      <c r="J20" s="216"/>
      <c r="K20" s="216"/>
      <c r="L20" s="216"/>
      <c r="M20" s="318"/>
      <c r="N20" s="319"/>
      <c r="O20" s="79" t="n">
        <f aca="false">IF(N20=" ",M20*1,M20*N20)</f>
        <v>0</v>
      </c>
      <c r="P20" s="212"/>
      <c r="Q20" s="212"/>
      <c r="R20" s="212"/>
      <c r="S20" s="212"/>
      <c r="T20" s="212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3"/>
      <c r="B21" s="214"/>
      <c r="C21" s="106"/>
      <c r="D21" s="216"/>
      <c r="E21" s="216"/>
      <c r="F21" s="216"/>
      <c r="G21" s="216"/>
      <c r="H21" s="216"/>
      <c r="I21" s="216"/>
      <c r="J21" s="216"/>
      <c r="K21" s="216"/>
      <c r="L21" s="216"/>
      <c r="M21" s="318"/>
      <c r="N21" s="319"/>
      <c r="O21" s="79" t="n">
        <f aca="false">IF(N21=" ",M21*1,M21*N21)</f>
        <v>0</v>
      </c>
      <c r="P21" s="212"/>
      <c r="Q21" s="212"/>
      <c r="R21" s="212"/>
      <c r="S21" s="212"/>
      <c r="T21" s="212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3"/>
      <c r="B22" s="214"/>
      <c r="C22" s="106"/>
      <c r="D22" s="216"/>
      <c r="E22" s="216"/>
      <c r="F22" s="216"/>
      <c r="G22" s="216"/>
      <c r="H22" s="216"/>
      <c r="I22" s="216"/>
      <c r="J22" s="216"/>
      <c r="K22" s="216"/>
      <c r="L22" s="216"/>
      <c r="M22" s="318"/>
      <c r="N22" s="319"/>
      <c r="O22" s="79" t="n">
        <f aca="false">IF(N22=" ",M22*1,M22*N22)</f>
        <v>0</v>
      </c>
      <c r="P22" s="212"/>
      <c r="Q22" s="212"/>
      <c r="R22" s="212"/>
      <c r="S22" s="212"/>
      <c r="T22" s="212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3"/>
      <c r="B23" s="214"/>
      <c r="C23" s="106"/>
      <c r="D23" s="216"/>
      <c r="E23" s="216"/>
      <c r="F23" s="216"/>
      <c r="G23" s="216"/>
      <c r="H23" s="216"/>
      <c r="I23" s="216"/>
      <c r="J23" s="216"/>
      <c r="K23" s="216"/>
      <c r="L23" s="216"/>
      <c r="M23" s="318"/>
      <c r="N23" s="319"/>
      <c r="O23" s="79" t="n">
        <f aca="false">IF(N23=" ",M23*1,M23*N23)</f>
        <v>0</v>
      </c>
      <c r="P23" s="212"/>
      <c r="Q23" s="212"/>
      <c r="R23" s="212"/>
      <c r="S23" s="212"/>
      <c r="T23" s="212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3"/>
      <c r="B24" s="214"/>
      <c r="C24" s="106"/>
      <c r="D24" s="216"/>
      <c r="E24" s="216"/>
      <c r="F24" s="216"/>
      <c r="G24" s="216"/>
      <c r="H24" s="216"/>
      <c r="I24" s="216"/>
      <c r="J24" s="216"/>
      <c r="K24" s="216"/>
      <c r="L24" s="216"/>
      <c r="M24" s="318"/>
      <c r="N24" s="319"/>
      <c r="O24" s="79" t="n">
        <f aca="false">IF(N24=" ",M24*1,M24*N24)</f>
        <v>0</v>
      </c>
      <c r="P24" s="212"/>
      <c r="Q24" s="212"/>
      <c r="R24" s="212"/>
      <c r="S24" s="212"/>
      <c r="T24" s="212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3"/>
      <c r="B25" s="214"/>
      <c r="C25" s="106"/>
      <c r="D25" s="216"/>
      <c r="E25" s="216"/>
      <c r="F25" s="216"/>
      <c r="G25" s="216"/>
      <c r="H25" s="216"/>
      <c r="I25" s="216"/>
      <c r="J25" s="216"/>
      <c r="K25" s="216"/>
      <c r="L25" s="216"/>
      <c r="M25" s="318"/>
      <c r="N25" s="319"/>
      <c r="O25" s="79" t="n">
        <f aca="false">IF(N25=" ",M25*1,M25*N25)</f>
        <v>0</v>
      </c>
      <c r="P25" s="212"/>
      <c r="Q25" s="212"/>
      <c r="R25" s="212"/>
      <c r="S25" s="212"/>
      <c r="T25" s="212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3"/>
      <c r="B26" s="214"/>
      <c r="C26" s="106"/>
      <c r="D26" s="216"/>
      <c r="E26" s="216"/>
      <c r="F26" s="216"/>
      <c r="G26" s="216"/>
      <c r="H26" s="216"/>
      <c r="I26" s="216"/>
      <c r="J26" s="216"/>
      <c r="K26" s="216"/>
      <c r="L26" s="216"/>
      <c r="M26" s="318"/>
      <c r="N26" s="319"/>
      <c r="O26" s="79" t="n">
        <f aca="false">IF(N26=" ",M26*1,M26*N26)</f>
        <v>0</v>
      </c>
      <c r="P26" s="212"/>
      <c r="Q26" s="212"/>
      <c r="R26" s="212"/>
      <c r="S26" s="212"/>
      <c r="T26" s="212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3"/>
      <c r="B27" s="214"/>
      <c r="C27" s="106"/>
      <c r="D27" s="216"/>
      <c r="E27" s="216"/>
      <c r="F27" s="216"/>
      <c r="G27" s="216"/>
      <c r="H27" s="216"/>
      <c r="I27" s="216"/>
      <c r="J27" s="216"/>
      <c r="K27" s="216"/>
      <c r="L27" s="216"/>
      <c r="M27" s="318"/>
      <c r="N27" s="319"/>
      <c r="O27" s="79" t="n">
        <f aca="false">IF(N27=" ",M27*1,M27*N27)</f>
        <v>0</v>
      </c>
      <c r="P27" s="212"/>
      <c r="Q27" s="212"/>
      <c r="R27" s="212"/>
      <c r="S27" s="212"/>
      <c r="T27" s="212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3"/>
      <c r="B28" s="214"/>
      <c r="C28" s="106"/>
      <c r="D28" s="216"/>
      <c r="E28" s="216"/>
      <c r="F28" s="216"/>
      <c r="G28" s="216"/>
      <c r="H28" s="216"/>
      <c r="I28" s="216"/>
      <c r="J28" s="216"/>
      <c r="K28" s="216"/>
      <c r="L28" s="216"/>
      <c r="M28" s="318"/>
      <c r="N28" s="319"/>
      <c r="O28" s="79" t="n">
        <f aca="false">IF(N28=" ",M28*1,M28*N28)</f>
        <v>0</v>
      </c>
      <c r="P28" s="212"/>
      <c r="Q28" s="212"/>
      <c r="R28" s="212"/>
      <c r="S28" s="212"/>
      <c r="T28" s="212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3"/>
      <c r="B29" s="214"/>
      <c r="C29" s="106"/>
      <c r="D29" s="216"/>
      <c r="E29" s="216"/>
      <c r="F29" s="216"/>
      <c r="G29" s="216"/>
      <c r="H29" s="216"/>
      <c r="I29" s="216"/>
      <c r="J29" s="216"/>
      <c r="K29" s="216"/>
      <c r="L29" s="216"/>
      <c r="M29" s="318"/>
      <c r="N29" s="319"/>
      <c r="O29" s="79" t="n">
        <f aca="false">IF(N29=" ",M29*1,M29*N29)</f>
        <v>0</v>
      </c>
      <c r="P29" s="212"/>
      <c r="Q29" s="212"/>
      <c r="R29" s="212"/>
      <c r="S29" s="212"/>
      <c r="T29" s="212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3"/>
      <c r="B30" s="214"/>
      <c r="C30" s="106"/>
      <c r="D30" s="216"/>
      <c r="E30" s="216"/>
      <c r="F30" s="216"/>
      <c r="G30" s="216"/>
      <c r="H30" s="216"/>
      <c r="I30" s="216"/>
      <c r="J30" s="216"/>
      <c r="K30" s="216"/>
      <c r="L30" s="216"/>
      <c r="M30" s="318"/>
      <c r="N30" s="319"/>
      <c r="O30" s="79" t="n">
        <f aca="false">IF(N30=" ",M30*1,M30*N30)</f>
        <v>0</v>
      </c>
      <c r="P30" s="212"/>
      <c r="Q30" s="212"/>
      <c r="R30" s="212"/>
      <c r="S30" s="212"/>
      <c r="T30" s="212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3"/>
      <c r="B31" s="214"/>
      <c r="C31" s="106"/>
      <c r="D31" s="216"/>
      <c r="E31" s="216"/>
      <c r="F31" s="216"/>
      <c r="G31" s="216"/>
      <c r="H31" s="216"/>
      <c r="I31" s="216"/>
      <c r="J31" s="216"/>
      <c r="K31" s="216"/>
      <c r="L31" s="216"/>
      <c r="M31" s="318"/>
      <c r="N31" s="319"/>
      <c r="O31" s="79" t="n">
        <f aca="false">IF(N31=" ",M31*1,M31*N31)</f>
        <v>0</v>
      </c>
      <c r="P31" s="212"/>
      <c r="Q31" s="212"/>
      <c r="R31" s="212"/>
      <c r="S31" s="212"/>
      <c r="T31" s="212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3"/>
      <c r="B32" s="214"/>
      <c r="C32" s="106"/>
      <c r="D32" s="216"/>
      <c r="E32" s="216"/>
      <c r="F32" s="216"/>
      <c r="G32" s="216"/>
      <c r="H32" s="216"/>
      <c r="I32" s="216"/>
      <c r="J32" s="216"/>
      <c r="K32" s="216"/>
      <c r="L32" s="216"/>
      <c r="M32" s="318"/>
      <c r="N32" s="319"/>
      <c r="O32" s="79" t="n">
        <f aca="false">IF(N32=" ",M32*1,M32*N32)</f>
        <v>0</v>
      </c>
      <c r="P32" s="212"/>
      <c r="Q32" s="212"/>
      <c r="R32" s="212"/>
      <c r="S32" s="212"/>
      <c r="T32" s="212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3"/>
      <c r="B33" s="214"/>
      <c r="C33" s="106"/>
      <c r="D33" s="216"/>
      <c r="E33" s="216"/>
      <c r="F33" s="216"/>
      <c r="G33" s="216"/>
      <c r="H33" s="216"/>
      <c r="I33" s="216"/>
      <c r="J33" s="216"/>
      <c r="K33" s="216"/>
      <c r="L33" s="216"/>
      <c r="M33" s="318"/>
      <c r="N33" s="319"/>
      <c r="O33" s="79" t="n">
        <f aca="false">IF(N33=" ",M33*1,M33*N33)</f>
        <v>0</v>
      </c>
      <c r="P33" s="212"/>
      <c r="Q33" s="212"/>
      <c r="R33" s="212"/>
      <c r="S33" s="212"/>
      <c r="T33" s="212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3"/>
      <c r="B34" s="214"/>
      <c r="C34" s="106"/>
      <c r="D34" s="216"/>
      <c r="E34" s="216"/>
      <c r="F34" s="216"/>
      <c r="G34" s="216"/>
      <c r="H34" s="216"/>
      <c r="I34" s="216"/>
      <c r="J34" s="216"/>
      <c r="K34" s="216"/>
      <c r="L34" s="216"/>
      <c r="M34" s="318"/>
      <c r="N34" s="319"/>
      <c r="O34" s="79" t="n">
        <f aca="false">IF(N34=" ",M34*1,M34*N34)</f>
        <v>0</v>
      </c>
      <c r="P34" s="212"/>
      <c r="Q34" s="212"/>
      <c r="R34" s="212"/>
      <c r="S34" s="212"/>
      <c r="T34" s="212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3"/>
      <c r="B35" s="214"/>
      <c r="C35" s="106"/>
      <c r="D35" s="216"/>
      <c r="E35" s="216"/>
      <c r="F35" s="216"/>
      <c r="G35" s="216"/>
      <c r="H35" s="216"/>
      <c r="I35" s="216"/>
      <c r="J35" s="216"/>
      <c r="K35" s="216"/>
      <c r="L35" s="216"/>
      <c r="M35" s="318"/>
      <c r="N35" s="319"/>
      <c r="O35" s="79" t="n">
        <f aca="false">IF(N35=" ",M35*1,M35*N35)</f>
        <v>0</v>
      </c>
      <c r="P35" s="212"/>
      <c r="Q35" s="212"/>
      <c r="R35" s="212"/>
      <c r="S35" s="212"/>
      <c r="T35" s="212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3"/>
      <c r="B36" s="214"/>
      <c r="C36" s="106"/>
      <c r="D36" s="216"/>
      <c r="E36" s="216"/>
      <c r="F36" s="216"/>
      <c r="G36" s="216"/>
      <c r="H36" s="216"/>
      <c r="I36" s="216"/>
      <c r="J36" s="216"/>
      <c r="K36" s="216"/>
      <c r="L36" s="216"/>
      <c r="M36" s="318"/>
      <c r="N36" s="319"/>
      <c r="O36" s="79" t="n">
        <f aca="false">IF(N36=" ",M36*1,M36*N36)</f>
        <v>0</v>
      </c>
      <c r="P36" s="212"/>
      <c r="Q36" s="212"/>
      <c r="R36" s="212"/>
      <c r="S36" s="212"/>
      <c r="T36" s="212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3"/>
      <c r="B37" s="214"/>
      <c r="C37" s="106"/>
      <c r="D37" s="216"/>
      <c r="E37" s="216"/>
      <c r="F37" s="216"/>
      <c r="G37" s="216"/>
      <c r="H37" s="216"/>
      <c r="I37" s="216"/>
      <c r="J37" s="216"/>
      <c r="K37" s="216"/>
      <c r="L37" s="216"/>
      <c r="M37" s="318"/>
      <c r="N37" s="319"/>
      <c r="O37" s="79" t="n">
        <f aca="false">IF(N37=" ",M37*1,M37*N37)</f>
        <v>0</v>
      </c>
      <c r="P37" s="212"/>
      <c r="Q37" s="212"/>
      <c r="R37" s="212"/>
      <c r="S37" s="212"/>
      <c r="T37" s="212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3"/>
      <c r="B38" s="214"/>
      <c r="C38" s="106"/>
      <c r="D38" s="216"/>
      <c r="E38" s="216"/>
      <c r="F38" s="216"/>
      <c r="G38" s="216"/>
      <c r="H38" s="216"/>
      <c r="I38" s="216"/>
      <c r="J38" s="216"/>
      <c r="K38" s="216"/>
      <c r="L38" s="216"/>
      <c r="M38" s="318"/>
      <c r="N38" s="319"/>
      <c r="O38" s="79" t="n">
        <f aca="false">IF(N38=" ",M38*1,M38*N38)</f>
        <v>0</v>
      </c>
      <c r="P38" s="212"/>
      <c r="Q38" s="212"/>
      <c r="R38" s="212"/>
      <c r="S38" s="212"/>
      <c r="T38" s="212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3"/>
      <c r="B39" s="214"/>
      <c r="C39" s="106"/>
      <c r="D39" s="216"/>
      <c r="E39" s="216"/>
      <c r="F39" s="216"/>
      <c r="G39" s="216"/>
      <c r="H39" s="216"/>
      <c r="I39" s="216"/>
      <c r="J39" s="216"/>
      <c r="K39" s="216"/>
      <c r="L39" s="216"/>
      <c r="M39" s="318"/>
      <c r="N39" s="319"/>
      <c r="O39" s="79" t="n">
        <f aca="false">IF(N39=" ",M39*1,M39*N39)</f>
        <v>0</v>
      </c>
      <c r="P39" s="212"/>
      <c r="Q39" s="212"/>
      <c r="R39" s="212"/>
      <c r="S39" s="212"/>
      <c r="T39" s="212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3"/>
      <c r="B40" s="214"/>
      <c r="C40" s="106"/>
      <c r="D40" s="216"/>
      <c r="E40" s="216"/>
      <c r="F40" s="216"/>
      <c r="G40" s="216"/>
      <c r="H40" s="216"/>
      <c r="I40" s="216"/>
      <c r="J40" s="216"/>
      <c r="K40" s="216"/>
      <c r="L40" s="216"/>
      <c r="M40" s="318"/>
      <c r="N40" s="319"/>
      <c r="O40" s="79" t="n">
        <f aca="false">IF(N40=" ",M40*1,M40*N40)</f>
        <v>0</v>
      </c>
      <c r="P40" s="212"/>
      <c r="Q40" s="212"/>
      <c r="R40" s="212"/>
      <c r="S40" s="212"/>
      <c r="T40" s="212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131</v>
      </c>
      <c r="G41" s="226"/>
      <c r="H41" s="227"/>
      <c r="I41" s="0"/>
      <c r="J41" s="228" t="s">
        <v>132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133</v>
      </c>
      <c r="N41" s="66"/>
      <c r="O41" s="230" t="n">
        <f aca="false">SUM(O10:O40)</f>
        <v>0</v>
      </c>
      <c r="P41" s="212"/>
      <c r="Q41" s="212"/>
      <c r="R41" s="212"/>
      <c r="S41" s="212"/>
      <c r="T41" s="212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7"/>
      <c r="C42" s="0"/>
      <c r="D42" s="232"/>
      <c r="E42" s="233"/>
      <c r="F42" s="208" t="s">
        <v>134</v>
      </c>
      <c r="G42" s="226"/>
      <c r="H42" s="0"/>
      <c r="I42" s="0"/>
      <c r="J42" s="177"/>
      <c r="K42" s="0"/>
      <c r="L42" s="209" t="s">
        <v>135</v>
      </c>
      <c r="M42" s="234"/>
      <c r="N42" s="235"/>
      <c r="O42" s="236"/>
      <c r="P42" s="212"/>
      <c r="Q42" s="212"/>
      <c r="R42" s="212"/>
      <c r="S42" s="212"/>
      <c r="T42" s="212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7"/>
      <c r="C43" s="0"/>
      <c r="D43" s="237"/>
      <c r="E43" s="237"/>
      <c r="F43" s="208" t="s">
        <v>136</v>
      </c>
      <c r="G43" s="226"/>
      <c r="H43" s="0"/>
      <c r="I43" s="0"/>
      <c r="J43" s="0"/>
      <c r="K43" s="0"/>
      <c r="L43" s="238" t="s">
        <v>137</v>
      </c>
      <c r="M43" s="234"/>
      <c r="N43" s="235"/>
      <c r="O43" s="236"/>
      <c r="P43" s="212"/>
      <c r="Q43" s="212"/>
      <c r="R43" s="212"/>
      <c r="S43" s="212"/>
      <c r="T43" s="212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138</v>
      </c>
      <c r="G44" s="226"/>
      <c r="H44" s="0"/>
      <c r="I44" s="0"/>
      <c r="J44" s="0"/>
      <c r="K44" s="0"/>
      <c r="L44" s="225"/>
      <c r="M44" s="234"/>
      <c r="N44" s="235"/>
      <c r="O44" s="236"/>
      <c r="P44" s="212"/>
      <c r="Q44" s="212"/>
      <c r="R44" s="212"/>
      <c r="S44" s="212"/>
      <c r="T44" s="212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139</v>
      </c>
      <c r="G45" s="226"/>
      <c r="H45" s="0"/>
      <c r="I45" s="0"/>
      <c r="J45" s="242"/>
      <c r="K45" s="242"/>
      <c r="L45" s="225"/>
      <c r="M45" s="234"/>
      <c r="N45" s="235"/>
      <c r="O45" s="236"/>
      <c r="P45" s="212"/>
      <c r="Q45" s="212"/>
      <c r="R45" s="212"/>
      <c r="S45" s="212"/>
      <c r="T45" s="212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140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2"/>
      <c r="Q46" s="212"/>
      <c r="R46" s="212"/>
      <c r="S46" s="212"/>
      <c r="T46" s="212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141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2"/>
      <c r="Q47" s="212"/>
      <c r="R47" s="212"/>
      <c r="S47" s="212"/>
      <c r="T47" s="212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101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9" t="s">
        <v>46</v>
      </c>
      <c r="L48" s="320" t="s">
        <v>142</v>
      </c>
      <c r="M48" s="247"/>
      <c r="N48" s="235"/>
      <c r="O48" s="66" t="s">
        <v>143</v>
      </c>
      <c r="P48" s="212"/>
      <c r="Q48" s="212"/>
      <c r="R48" s="212"/>
      <c r="S48" s="212"/>
      <c r="T48" s="212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3"/>
      <c r="B49" s="213"/>
      <c r="C49" s="253"/>
      <c r="D49" s="258"/>
      <c r="E49" s="213"/>
      <c r="F49" s="213"/>
      <c r="G49" s="213"/>
      <c r="H49" s="252"/>
      <c r="I49" s="253"/>
      <c r="J49" s="213"/>
      <c r="K49" s="254"/>
      <c r="L49" s="321"/>
      <c r="M49" s="177"/>
      <c r="N49" s="235"/>
      <c r="O49" s="256" t="n">
        <f aca="false">IF($L$49=" ",SUMIF($A$10:$A$40,A49,$O$10:$O$40),$K$41*$L$49)</f>
        <v>0</v>
      </c>
      <c r="P49" s="178"/>
      <c r="Q49" s="178"/>
      <c r="R49" s="178"/>
      <c r="S49" s="178"/>
      <c r="T49" s="178"/>
    </row>
    <row r="50" customFormat="false" ht="24" hidden="false" customHeight="true" outlineLevel="0" collapsed="false">
      <c r="A50" s="213"/>
      <c r="B50" s="213"/>
      <c r="C50" s="253"/>
      <c r="D50" s="258"/>
      <c r="E50" s="213"/>
      <c r="F50" s="213"/>
      <c r="G50" s="213"/>
      <c r="H50" s="252"/>
      <c r="I50" s="253"/>
      <c r="J50" s="213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8"/>
      <c r="Q50" s="178"/>
      <c r="R50" s="178"/>
      <c r="S50" s="178"/>
      <c r="T50" s="178"/>
    </row>
    <row r="51" customFormat="false" ht="24" hidden="false" customHeight="true" outlineLevel="0" collapsed="false">
      <c r="A51" s="213"/>
      <c r="B51" s="213"/>
      <c r="C51" s="253"/>
      <c r="D51" s="258"/>
      <c r="E51" s="213"/>
      <c r="F51" s="213"/>
      <c r="G51" s="213"/>
      <c r="H51" s="252"/>
      <c r="I51" s="253"/>
      <c r="J51" s="213"/>
      <c r="K51" s="254"/>
      <c r="L51" s="321"/>
      <c r="M51" s="177"/>
      <c r="N51" s="177"/>
      <c r="O51" s="256" t="n">
        <f aca="false">IF($L$51=" ",SUMIF($A$10:$A$40,A51,$O$10:$O$40),$K$41*$L$51)</f>
        <v>0</v>
      </c>
      <c r="P51" s="178"/>
      <c r="Q51" s="178"/>
      <c r="R51" s="178"/>
      <c r="S51" s="178"/>
      <c r="T51" s="178"/>
    </row>
    <row r="52" customFormat="false" ht="24" hidden="false" customHeight="true" outlineLevel="0" collapsed="false">
      <c r="A52" s="213"/>
      <c r="B52" s="213"/>
      <c r="C52" s="253"/>
      <c r="D52" s="258"/>
      <c r="E52" s="213"/>
      <c r="F52" s="213"/>
      <c r="G52" s="213"/>
      <c r="H52" s="252"/>
      <c r="I52" s="253"/>
      <c r="J52" s="213"/>
      <c r="K52" s="254"/>
      <c r="L52" s="321"/>
      <c r="M52" s="177"/>
      <c r="N52" s="177"/>
      <c r="O52" s="256" t="n">
        <f aca="false">IF($L$52=" ",SUMIF($A$10:$A$40,A52,$O$10:$O$40),$K$41*$L$52)</f>
        <v>0</v>
      </c>
      <c r="P52" s="178"/>
      <c r="Q52" s="178"/>
      <c r="R52" s="178"/>
      <c r="S52" s="178"/>
      <c r="T52" s="178"/>
    </row>
    <row r="53" customFormat="false" ht="24" hidden="false" customHeight="true" outlineLevel="0" collapsed="false">
      <c r="A53" s="213"/>
      <c r="B53" s="213"/>
      <c r="C53" s="253"/>
      <c r="D53" s="258"/>
      <c r="E53" s="213"/>
      <c r="F53" s="213"/>
      <c r="G53" s="213"/>
      <c r="H53" s="252"/>
      <c r="I53" s="253"/>
      <c r="J53" s="213"/>
      <c r="K53" s="254"/>
      <c r="L53" s="321"/>
      <c r="M53" s="177"/>
      <c r="N53" s="177"/>
      <c r="O53" s="256" t="n">
        <f aca="false">IF($L$53=" ",SUMIF($A$10:$A$40,A53,$O$10:$O$40),$K$41*$L$53)</f>
        <v>0</v>
      </c>
      <c r="P53" s="212"/>
      <c r="Q53" s="212"/>
      <c r="R53" s="212"/>
      <c r="S53" s="212"/>
      <c r="T53" s="212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3"/>
      <c r="B54" s="213"/>
      <c r="C54" s="253"/>
      <c r="D54" s="258"/>
      <c r="E54" s="213"/>
      <c r="F54" s="213"/>
      <c r="G54" s="213"/>
      <c r="H54" s="252"/>
      <c r="I54" s="253"/>
      <c r="J54" s="213"/>
      <c r="K54" s="254"/>
      <c r="L54" s="321"/>
      <c r="M54" s="177"/>
      <c r="N54" s="177"/>
      <c r="O54" s="256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7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133</v>
      </c>
      <c r="N55" s="66"/>
      <c r="O55" s="230" t="n">
        <f aca="false">SUM(O49:O54)</f>
        <v>0</v>
      </c>
      <c r="P55" s="178"/>
      <c r="Q55" s="178"/>
      <c r="R55" s="178"/>
      <c r="S55" s="178"/>
      <c r="T55" s="178"/>
    </row>
    <row r="56" customFormat="false" ht="17.1" hidden="false" customHeight="true" outlineLevel="0" collapsed="false">
      <c r="A56" s="26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2"/>
      <c r="Q58" s="212"/>
      <c r="R58" s="212"/>
      <c r="S58" s="212"/>
      <c r="T58" s="212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1"/>
      <c r="M59" s="220"/>
      <c r="N59" s="220"/>
      <c r="O59" s="220"/>
      <c r="P59" s="212"/>
      <c r="Q59" s="212"/>
      <c r="R59" s="212"/>
      <c r="S59" s="212"/>
      <c r="T59" s="212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1"/>
      <c r="M60" s="220"/>
      <c r="N60" s="220"/>
      <c r="O60" s="220"/>
      <c r="P60" s="212"/>
      <c r="Q60" s="212"/>
      <c r="R60" s="212"/>
      <c r="S60" s="212"/>
      <c r="T60" s="212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1"/>
      <c r="M61" s="220"/>
      <c r="N61" s="220"/>
      <c r="O61" s="220"/>
      <c r="P61" s="212"/>
      <c r="Q61" s="212"/>
      <c r="R61" s="212"/>
      <c r="S61" s="212"/>
      <c r="T61" s="212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1"/>
      <c r="M62" s="171"/>
      <c r="N62" s="171"/>
      <c r="O62" s="220"/>
      <c r="P62" s="212"/>
      <c r="Q62" s="212"/>
      <c r="R62" s="212"/>
      <c r="S62" s="212"/>
      <c r="T62" s="212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1"/>
      <c r="M63" s="171"/>
      <c r="N63" s="171"/>
      <c r="O63" s="220"/>
      <c r="P63" s="212"/>
      <c r="Q63" s="212"/>
      <c r="R63" s="212"/>
      <c r="S63" s="212"/>
      <c r="T63" s="212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1"/>
      <c r="M64" s="171"/>
      <c r="N64" s="171"/>
      <c r="O64" s="220"/>
      <c r="P64" s="212"/>
      <c r="Q64" s="212"/>
      <c r="R64" s="212"/>
      <c r="S64" s="212"/>
      <c r="T64" s="212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1"/>
      <c r="M65" s="171"/>
      <c r="N65" s="171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1"/>
      <c r="M66" s="171"/>
      <c r="N66" s="171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1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1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1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1"/>
      <c r="M103" s="171"/>
      <c r="N103" s="171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1"/>
      <c r="M104" s="171"/>
      <c r="N104" s="171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1"/>
      <c r="M105" s="171"/>
      <c r="N105" s="171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1"/>
      <c r="M106" s="171"/>
      <c r="N106" s="171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1"/>
      <c r="M107" s="171"/>
      <c r="N107" s="171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" hidden="true" customHeight="false" outlineLevel="0" collapsed="false"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</row>
    <row r="112" customFormat="false" ht="17" hidden="true" customHeight="false" outlineLevel="0" collapsed="false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</row>
    <row r="113" customFormat="false" ht="17" hidden="true" customHeight="false" outlineLevel="0" collapsed="false"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</row>
    <row r="114" customFormat="false" ht="17" hidden="true" customHeight="false" outlineLevel="0" collapsed="false"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</row>
    <row r="115" customFormat="false" ht="17" hidden="true" customHeight="false" outlineLevel="0" collapsed="false"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</row>
    <row r="116" customFormat="false" ht="17" hidden="true" customHeight="false" outlineLevel="0" collapsed="false"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</row>
    <row r="117" customFormat="false" ht="17" hidden="true" customHeight="false" outlineLevel="0" collapsed="false"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</row>
    <row r="118" customFormat="false" ht="17" hidden="true" customHeight="false" outlineLevel="0" collapsed="false"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</row>
    <row r="119" customFormat="false" ht="17" hidden="true" customHeight="false" outlineLevel="0" collapsed="false"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</row>
    <row r="120" customFormat="false" ht="17" hidden="true" customHeight="false" outlineLevel="0" collapsed="false"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</row>
    <row r="121" customFormat="false" ht="17" hidden="true" customHeight="false" outlineLevel="0" collapsed="false"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</row>
    <row r="122" customFormat="false" ht="17" hidden="true" customHeight="false" outlineLevel="0" collapsed="false"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O151" s="171"/>
    </row>
    <row r="152" customFormat="false" ht="17" hidden="true" customHeight="false" outlineLevel="0" collapsed="false">
      <c r="O152" s="171"/>
    </row>
    <row r="153" customFormat="false" ht="17" hidden="true" customHeight="false" outlineLevel="0" collapsed="false">
      <c r="O153" s="171"/>
    </row>
    <row r="154" customFormat="false" ht="17" hidden="true" customHeight="false" outlineLevel="0" collapsed="false">
      <c r="O154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5" customFormat="false" ht="14.65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