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Juan Expansions (SMALL)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<sst xmlns="http://schemas.openxmlformats.org/spreadsheetml/2006/main" count="70" uniqueCount="37">
  <si>
    <t xml:space="preserve">San Juan Expansions</t>
  </si>
  <si>
    <t xml:space="preserve">Bloomfield to the Mainline</t>
  </si>
  <si>
    <t xml:space="preserve">Estimated Costs of Facilities</t>
  </si>
  <si>
    <t xml:space="preserve">Dated 01-16-02 Rev. #1</t>
  </si>
  <si>
    <t xml:space="preserve">CASE IA.</t>
  </si>
  <si>
    <t xml:space="preserve">Bloomfield Compressor Replacements</t>
  </si>
  <si>
    <t xml:space="preserve">5 MMCF/D EXPANSION (855 MMCF/D TOTAL W/37 MMCF/D FUEL)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</si>
  <si>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</si>
  <si>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</si>
  <si>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</si>
  <si>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</si>
  <si>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</si>
  <si>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</si>
  <si>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</si>
  <si>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</si>
  <si>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</si>
  <si>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</si>
  <si>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</si>
  <si>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-</t>
  </si>
  <si>
    <t xml:space="preserve">SJCT</t>
  </si>
  <si>
    <t xml:space="preserve">"</t>
  </si>
  <si>
    <t xml:space="preserve">Bloomfield Compressor Mods</t>
  </si>
  <si>
    <t xml:space="preserve">San Juan Expansion</t>
  </si>
  <si>
    <t xml:space="preserve">Total Exp. w/ Int., O/H, etc</t>
  </si>
  <si>
    <t xml:space="preserve">CASE IB.</t>
  </si>
  <si>
    <t xml:space="preserve">San Juan Lateral Loop</t>
  </si>
  <si>
    <t xml:space="preserve">Bisti</t>
  </si>
  <si>
    <t xml:space="preserve">CASE IIA.</t>
  </si>
  <si>
    <t xml:space="preserve">10 MMCF/D EXPANSION (860 MMCF/D TOTAL W/37 MMCF/D FUEL)</t>
  </si>
  <si>
    <t xml:space="preserve">Bisti Motor Mods</t>
  </si>
  <si>
    <t xml:space="preserve">CASE IIB.</t>
  </si>
  <si>
    <t xml:space="preserve">Gallup</t>
  </si>
  <si>
    <t xml:space="preserve">CASE III.</t>
  </si>
  <si>
    <t xml:space="preserve">44 MMCF/D EXPANSION (894 MMCF/D TOTAL W/38 MMCF/D FUEL)</t>
  </si>
  <si>
    <t xml:space="preserve">Standing Rock CS</t>
  </si>
  <si>
    <t xml:space="preserve">CASE IV.</t>
  </si>
  <si>
    <t xml:space="preserve">50 MMCF/D EXPANSION (900 MMCF/D TOTAL W/39 MMCF/D FUEL)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</si>
</sst>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7.7"/>
    <col collapsed="false" customWidth="true" hidden="false" outlineLevel="0" max="15" min="15" style="0" width="0.85"/>
    <col collapsed="false" customWidth="true" hidden="false" outlineLevel="0" max="16" min="16" style="0" width="7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3" t="s">
        <v>3</v>
      </c>
    </row>
    <row r="7" customFormat="false" ht="12.75" hidden="false" customHeight="false" outlineLevel="0" collapsed="false">
      <c r="A7" s="4"/>
      <c r="B7" s="5" t="s">
        <v>4</v>
      </c>
      <c r="C7" s="6"/>
      <c r="D7" s="7"/>
      <c r="E7" s="8" t="s">
        <v>5</v>
      </c>
      <c r="F7" s="9"/>
      <c r="G7" s="6"/>
      <c r="H7" s="6"/>
      <c r="I7" s="10"/>
      <c r="J7" s="10"/>
      <c r="K7" s="6"/>
      <c r="L7" s="6"/>
      <c r="M7" s="6"/>
      <c r="N7" s="6"/>
      <c r="O7" s="6"/>
      <c r="P7" s="6"/>
      <c r="Q7" s="6"/>
      <c r="R7" s="6"/>
      <c r="S7" s="11"/>
      <c r="T7" s="0"/>
    </row>
    <row r="8" customFormat="false" ht="12.75" hidden="false" customHeight="false" outlineLevel="0" collapsed="false">
      <c r="A8" s="12"/>
      <c r="B8" s="13"/>
      <c r="C8" s="13"/>
      <c r="D8" s="13"/>
      <c r="E8" s="14" t="s">
        <v>6</v>
      </c>
      <c r="F8" s="15"/>
      <c r="G8" s="13"/>
      <c r="H8" s="13"/>
      <c r="I8" s="16"/>
      <c r="J8" s="16"/>
      <c r="K8" s="13"/>
      <c r="L8" s="13"/>
      <c r="M8" s="13"/>
      <c r="N8" s="13"/>
      <c r="O8" s="13"/>
      <c r="P8" s="13"/>
      <c r="Q8" s="13"/>
      <c r="R8" s="13"/>
      <c r="S8" s="17"/>
      <c r="T8" s="0"/>
    </row>
    <row r="9" customFormat="false" ht="8.1" hidden="false" customHeight="true" outlineLevel="0" collapsed="false">
      <c r="A9" s="12"/>
      <c r="B9" s="13"/>
      <c r="C9" s="13"/>
      <c r="D9" s="13"/>
      <c r="E9" s="14"/>
      <c r="F9" s="15"/>
      <c r="G9" s="13"/>
      <c r="H9" s="13"/>
      <c r="I9" s="16"/>
      <c r="J9" s="16"/>
      <c r="K9" s="13"/>
      <c r="L9" s="13"/>
      <c r="M9" s="13"/>
      <c r="N9" s="13"/>
      <c r="O9" s="13"/>
      <c r="P9" s="13"/>
      <c r="Q9" s="13"/>
      <c r="R9" s="13"/>
      <c r="S9" s="17"/>
      <c r="T9" s="0"/>
    </row>
    <row r="10" customFormat="false" ht="12.75" hidden="false" customHeight="false" outlineLevel="0" collapsed="false">
      <c r="A10" s="12"/>
      <c r="B10" s="13"/>
      <c r="C10" s="13"/>
      <c r="D10" s="13"/>
      <c r="E10" s="13"/>
      <c r="F10" s="13"/>
      <c r="G10" s="13"/>
      <c r="H10" s="13"/>
      <c r="I10" s="16"/>
      <c r="J10" s="16"/>
      <c r="K10" s="13"/>
      <c r="L10" s="13"/>
      <c r="M10" s="13"/>
      <c r="N10" s="15" t="s">
        <v>7</v>
      </c>
      <c r="O10" s="13"/>
      <c r="P10" s="15" t="s">
        <v>8</v>
      </c>
      <c r="Q10" s="13"/>
      <c r="R10" s="15" t="s">
        <v>9</v>
      </c>
      <c r="S10" s="17"/>
      <c r="T10" s="0"/>
    </row>
    <row r="11" customFormat="false" ht="12.75" hidden="false" customHeight="false" outlineLevel="0" collapsed="false">
      <c r="A11" s="12"/>
      <c r="B11" s="13"/>
      <c r="C11" s="18" t="s">
        <v>10</v>
      </c>
      <c r="D11" s="15"/>
      <c r="E11" s="18" t="s">
        <v>11</v>
      </c>
      <c r="F11" s="19"/>
      <c r="G11" s="18" t="s">
        <v>12</v>
      </c>
      <c r="H11" s="13"/>
      <c r="I11" s="15" t="s">
        <v>13</v>
      </c>
      <c r="J11" s="15"/>
      <c r="K11" s="13"/>
      <c r="L11" s="18" t="s">
        <v>14</v>
      </c>
      <c r="M11" s="15"/>
      <c r="N11" s="18" t="s">
        <v>15</v>
      </c>
      <c r="O11" s="13"/>
      <c r="P11" s="18" t="s">
        <v>15</v>
      </c>
      <c r="Q11" s="13"/>
      <c r="R11" s="18" t="s">
        <v>16</v>
      </c>
      <c r="S11" s="17"/>
      <c r="T11" s="0"/>
    </row>
    <row r="12" customFormat="false" ht="12.75" hidden="false" customHeight="false" outlineLevel="0" collapsed="false">
      <c r="A12" s="12"/>
      <c r="B12" s="13"/>
      <c r="C12" s="20" t="s">
        <v>17</v>
      </c>
      <c r="D12" s="16" t="s">
        <v>18</v>
      </c>
      <c r="E12" s="21" t="s">
        <v>19</v>
      </c>
      <c r="F12" s="22"/>
      <c r="G12" s="23" t="n">
        <v>0</v>
      </c>
      <c r="H12" s="22"/>
      <c r="I12" s="21" t="n">
        <v>30</v>
      </c>
      <c r="J12" s="21" t="s">
        <v>20</v>
      </c>
      <c r="K12" s="13"/>
      <c r="L12" s="24" t="n">
        <f aca="false">I12*28000*1.1*G12</f>
        <v>0</v>
      </c>
      <c r="M12" s="13"/>
      <c r="N12" s="13"/>
      <c r="O12" s="13"/>
      <c r="P12" s="13"/>
      <c r="Q12" s="13"/>
      <c r="R12" s="25" t="n">
        <f aca="false">I12*28000*0.2*G12</f>
        <v>0</v>
      </c>
      <c r="S12" s="17"/>
      <c r="T12" s="0"/>
    </row>
    <row r="13" customFormat="false" ht="12.75" hidden="false" customHeight="false" outlineLevel="0" collapsed="false">
      <c r="A13" s="12"/>
      <c r="B13" s="13"/>
      <c r="C13" s="20" t="s">
        <v>21</v>
      </c>
      <c r="D13" s="21"/>
      <c r="F13" s="22"/>
      <c r="G13" s="23"/>
      <c r="H13" s="22"/>
      <c r="I13" s="21"/>
      <c r="J13" s="21"/>
      <c r="K13" s="13"/>
      <c r="L13" s="24" t="n">
        <f aca="false">1960000*1.1</f>
        <v>2156000</v>
      </c>
      <c r="M13" s="13"/>
      <c r="N13" s="13"/>
      <c r="O13" s="13"/>
      <c r="P13" s="13"/>
      <c r="Q13" s="13"/>
      <c r="R13" s="24" t="n">
        <v>196000</v>
      </c>
      <c r="S13" s="17"/>
      <c r="T13" s="0"/>
    </row>
    <row r="14" customFormat="false" ht="6" hidden="false" customHeight="true" outlineLevel="0" collapsed="false">
      <c r="A14" s="12"/>
      <c r="B14" s="13"/>
      <c r="C14" s="13"/>
      <c r="D14" s="13"/>
      <c r="E14" s="13"/>
      <c r="F14" s="26"/>
      <c r="G14" s="13"/>
      <c r="H14" s="13"/>
      <c r="I14" s="16"/>
      <c r="J14" s="16"/>
      <c r="K14" s="13"/>
      <c r="L14" s="13"/>
      <c r="M14" s="13"/>
      <c r="N14" s="13"/>
      <c r="O14" s="13"/>
      <c r="P14" s="13"/>
      <c r="Q14" s="13"/>
      <c r="R14" s="13"/>
      <c r="S14" s="17"/>
      <c r="T14" s="0"/>
    </row>
    <row r="15" customFormat="false" ht="13.5" hidden="false" customHeight="false" outlineLevel="0" collapsed="false">
      <c r="A15" s="12"/>
      <c r="B15" s="13"/>
      <c r="C15" s="13"/>
      <c r="D15" s="13"/>
      <c r="E15" s="13"/>
      <c r="F15" s="27" t="s">
        <v>22</v>
      </c>
      <c r="G15" s="28" t="n">
        <f aca="false">SUM(G12:G14)</f>
        <v>0</v>
      </c>
      <c r="H15" s="19"/>
      <c r="I15" s="15"/>
      <c r="J15" s="15"/>
      <c r="K15" s="19"/>
      <c r="L15" s="29" t="n">
        <f aca="false">SUM(L12:L13)</f>
        <v>2156000</v>
      </c>
      <c r="M15" s="19"/>
      <c r="N15" s="30" t="n">
        <v>5</v>
      </c>
      <c r="O15" s="15"/>
      <c r="P15" s="30" t="n">
        <v>855</v>
      </c>
      <c r="Q15" s="13"/>
      <c r="R15" s="31" t="n">
        <f aca="false">SUM(R12:R14)</f>
        <v>196000</v>
      </c>
      <c r="S15" s="17"/>
      <c r="T15" s="0"/>
    </row>
    <row r="16" customFormat="false" ht="6" hidden="false" customHeight="true" outlineLevel="0" collapsed="false">
      <c r="A16" s="12"/>
      <c r="B16" s="13"/>
      <c r="C16" s="13"/>
      <c r="D16" s="13"/>
      <c r="E16" s="13"/>
      <c r="F16" s="27"/>
      <c r="G16" s="28"/>
      <c r="H16" s="19"/>
      <c r="I16" s="15"/>
      <c r="J16" s="15"/>
      <c r="K16" s="19"/>
      <c r="L16" s="13"/>
      <c r="M16" s="19"/>
      <c r="N16" s="15"/>
      <c r="O16" s="15"/>
      <c r="P16" s="15"/>
      <c r="Q16" s="13"/>
      <c r="R16" s="31"/>
      <c r="S16" s="17"/>
      <c r="T16" s="0"/>
    </row>
    <row r="17" customFormat="false" ht="13.5" hidden="false" customHeight="false" outlineLevel="0" collapsed="false">
      <c r="A17" s="12"/>
      <c r="B17" s="13"/>
      <c r="C17" s="13"/>
      <c r="D17" s="13"/>
      <c r="E17" s="13"/>
      <c r="F17" s="27" t="s">
        <v>23</v>
      </c>
      <c r="G17" s="28"/>
      <c r="H17" s="19"/>
      <c r="I17" s="15"/>
      <c r="J17" s="15"/>
      <c r="K17" s="19"/>
      <c r="L17" s="29" t="n">
        <f aca="false">L15+R15</f>
        <v>2352000</v>
      </c>
      <c r="M17" s="19"/>
      <c r="N17" s="15"/>
      <c r="O17" s="15"/>
      <c r="P17" s="15"/>
      <c r="Q17" s="13"/>
      <c r="R17" s="31"/>
      <c r="S17" s="17"/>
      <c r="T17" s="0"/>
    </row>
    <row r="18" customFormat="false" ht="8.1" hidden="false" customHeight="true" outlineLevel="0" collapsed="false">
      <c r="A18" s="32"/>
      <c r="B18" s="33"/>
      <c r="C18" s="33"/>
      <c r="D18" s="33"/>
      <c r="E18" s="33"/>
      <c r="F18" s="34"/>
      <c r="G18" s="35"/>
      <c r="H18" s="36"/>
      <c r="I18" s="18"/>
      <c r="J18" s="18"/>
      <c r="K18" s="36"/>
      <c r="L18" s="37"/>
      <c r="M18" s="36"/>
      <c r="N18" s="18"/>
      <c r="O18" s="18"/>
      <c r="P18" s="18"/>
      <c r="Q18" s="33"/>
      <c r="R18" s="37"/>
      <c r="S18" s="38"/>
      <c r="T18" s="0"/>
    </row>
    <row r="19" customFormat="false" ht="12.75" hidden="false" customHeight="false" outlineLevel="0" collapsed="false">
      <c r="A19" s="12"/>
      <c r="B19" s="15" t="s">
        <v>24</v>
      </c>
      <c r="C19" s="13"/>
      <c r="D19" s="19"/>
      <c r="E19" s="39" t="s">
        <v>25</v>
      </c>
      <c r="F19" s="27"/>
      <c r="G19" s="28"/>
      <c r="H19" s="19"/>
      <c r="I19" s="15"/>
      <c r="J19" s="15"/>
      <c r="K19" s="19"/>
      <c r="L19" s="31"/>
      <c r="M19" s="19"/>
      <c r="N19" s="15"/>
      <c r="O19" s="15"/>
      <c r="P19" s="15"/>
      <c r="Q19" s="13"/>
      <c r="R19" s="31"/>
      <c r="S19" s="17"/>
      <c r="T19" s="0"/>
    </row>
    <row r="20" customFormat="false" ht="12.75" hidden="false" customHeight="false" outlineLevel="0" collapsed="false">
      <c r="A20" s="12"/>
      <c r="B20" s="13"/>
      <c r="C20" s="13"/>
      <c r="D20" s="13"/>
      <c r="E20" s="14" t="s">
        <v>6</v>
      </c>
      <c r="F20" s="27"/>
      <c r="G20" s="28"/>
      <c r="H20" s="19"/>
      <c r="I20" s="15"/>
      <c r="J20" s="15"/>
      <c r="K20" s="19"/>
      <c r="L20" s="31"/>
      <c r="M20" s="19"/>
      <c r="N20" s="15"/>
      <c r="O20" s="15"/>
      <c r="P20" s="15"/>
      <c r="Q20" s="13"/>
      <c r="R20" s="31"/>
      <c r="S20" s="17"/>
      <c r="T20" s="0"/>
    </row>
    <row r="21" customFormat="false" ht="8.1" hidden="false" customHeight="true" outlineLevel="0" collapsed="false">
      <c r="A21" s="12"/>
      <c r="B21" s="13"/>
      <c r="C21" s="13"/>
      <c r="D21" s="13"/>
      <c r="E21" s="13"/>
      <c r="F21" s="27"/>
      <c r="G21" s="28"/>
      <c r="H21" s="19"/>
      <c r="I21" s="15"/>
      <c r="J21" s="15"/>
      <c r="K21" s="19"/>
      <c r="L21" s="31"/>
      <c r="M21" s="19"/>
      <c r="N21" s="15"/>
      <c r="O21" s="15"/>
      <c r="P21" s="15"/>
      <c r="Q21" s="13"/>
      <c r="R21" s="31"/>
      <c r="S21" s="17"/>
      <c r="T21" s="0"/>
    </row>
    <row r="22" customFormat="false" ht="12.75" hidden="false" customHeight="false" outlineLevel="0" collapsed="false">
      <c r="A22" s="12"/>
      <c r="B22" s="13"/>
      <c r="C22" s="20" t="s">
        <v>17</v>
      </c>
      <c r="D22" s="16" t="s">
        <v>18</v>
      </c>
      <c r="E22" s="16" t="s">
        <v>26</v>
      </c>
      <c r="F22" s="13"/>
      <c r="G22" s="40" t="n">
        <v>3.8</v>
      </c>
      <c r="H22" s="13"/>
      <c r="I22" s="16" t="n">
        <v>30</v>
      </c>
      <c r="J22" s="21" t="s">
        <v>20</v>
      </c>
      <c r="K22" s="13"/>
      <c r="L22" s="24" t="n">
        <f aca="false">(I22*28000*1.1*G22)+1000000</f>
        <v>4511200</v>
      </c>
      <c r="M22" s="13"/>
      <c r="N22" s="13"/>
      <c r="O22" s="13"/>
      <c r="P22" s="13"/>
      <c r="Q22" s="41"/>
      <c r="R22" s="42" t="n">
        <f aca="false">I22*28000*0.2*G22</f>
        <v>638400</v>
      </c>
      <c r="S22" s="17"/>
      <c r="V22" s="43"/>
    </row>
    <row r="23" customFormat="false" ht="8.1" hidden="false" customHeight="true" outlineLevel="0" collapsed="false">
      <c r="A23" s="12"/>
      <c r="B23" s="13"/>
      <c r="C23" s="16"/>
      <c r="D23" s="16"/>
      <c r="E23" s="44"/>
      <c r="F23" s="13"/>
      <c r="G23" s="40"/>
      <c r="H23" s="13"/>
      <c r="I23" s="16"/>
      <c r="J23" s="16"/>
      <c r="K23" s="13"/>
      <c r="L23" s="24"/>
      <c r="M23" s="13"/>
      <c r="N23" s="13"/>
      <c r="O23" s="13"/>
      <c r="P23" s="13"/>
      <c r="Q23" s="41"/>
      <c r="R23" s="45"/>
      <c r="S23" s="17"/>
      <c r="V23" s="43"/>
    </row>
    <row r="24" customFormat="false" ht="13.5" hidden="false" customHeight="false" outlineLevel="0" collapsed="false">
      <c r="A24" s="12"/>
      <c r="B24" s="13"/>
      <c r="C24" s="13"/>
      <c r="D24" s="16"/>
      <c r="E24" s="16"/>
      <c r="F24" s="27" t="s">
        <v>22</v>
      </c>
      <c r="G24" s="46" t="n">
        <f aca="false">SUM(G22:G23)</f>
        <v>3.8</v>
      </c>
      <c r="H24" s="13"/>
      <c r="I24" s="16"/>
      <c r="J24" s="16"/>
      <c r="K24" s="13"/>
      <c r="L24" s="47" t="n">
        <f aca="false">SUM(L22:L23)</f>
        <v>4511200</v>
      </c>
      <c r="M24" s="13"/>
      <c r="N24" s="30" t="n">
        <v>5</v>
      </c>
      <c r="O24" s="13"/>
      <c r="P24" s="30" t="n">
        <v>855</v>
      </c>
      <c r="Q24" s="41"/>
      <c r="R24" s="48" t="n">
        <f aca="false">SUM(R22:R23)</f>
        <v>638400</v>
      </c>
      <c r="S24" s="17"/>
      <c r="V24" s="43"/>
    </row>
    <row r="25" customFormat="false" ht="6" hidden="false" customHeight="true" outlineLevel="0" collapsed="false">
      <c r="A25" s="12"/>
      <c r="B25" s="13"/>
      <c r="C25" s="13"/>
      <c r="D25" s="13"/>
      <c r="E25" s="13"/>
      <c r="F25" s="41"/>
      <c r="G25" s="45"/>
      <c r="H25" s="13"/>
      <c r="I25" s="16"/>
      <c r="J25" s="16"/>
      <c r="K25" s="13"/>
      <c r="L25" s="49"/>
      <c r="M25" s="13"/>
      <c r="N25" s="13"/>
      <c r="O25" s="13"/>
      <c r="P25" s="13"/>
      <c r="Q25" s="41"/>
      <c r="R25" s="45"/>
      <c r="S25" s="17"/>
      <c r="V25" s="43"/>
    </row>
    <row r="26" customFormat="false" ht="12.75" hidden="false" customHeight="true" outlineLevel="0" collapsed="false">
      <c r="A26" s="12"/>
      <c r="B26" s="13"/>
      <c r="C26" s="13"/>
      <c r="D26" s="13"/>
      <c r="E26" s="13"/>
      <c r="F26" s="27" t="s">
        <v>23</v>
      </c>
      <c r="G26" s="28"/>
      <c r="H26" s="19"/>
      <c r="I26" s="15"/>
      <c r="J26" s="15"/>
      <c r="K26" s="19"/>
      <c r="L26" s="29" t="n">
        <f aca="false">L24+R24</f>
        <v>5149600</v>
      </c>
      <c r="M26" s="13"/>
      <c r="N26" s="13"/>
      <c r="O26" s="13"/>
      <c r="P26" s="13"/>
      <c r="Q26" s="41"/>
      <c r="R26" s="45"/>
      <c r="S26" s="17"/>
      <c r="V26" s="43"/>
    </row>
    <row r="27" customFormat="false" ht="8.1" hidden="false" customHeight="true" outlineLevel="0" collapsed="false">
      <c r="A27" s="32"/>
      <c r="B27" s="33"/>
      <c r="C27" s="33"/>
      <c r="D27" s="33"/>
      <c r="E27" s="33"/>
      <c r="F27" s="34"/>
      <c r="G27" s="35"/>
      <c r="H27" s="36"/>
      <c r="I27" s="18"/>
      <c r="J27" s="18"/>
      <c r="K27" s="36"/>
      <c r="L27" s="37"/>
      <c r="M27" s="33"/>
      <c r="N27" s="33"/>
      <c r="O27" s="33"/>
      <c r="P27" s="33"/>
      <c r="Q27" s="50"/>
      <c r="R27" s="51"/>
      <c r="S27" s="38"/>
      <c r="V27" s="43"/>
    </row>
    <row r="28" customFormat="false" ht="12.75" hidden="false" customHeight="false" outlineLevel="0" collapsed="false">
      <c r="A28" s="12"/>
      <c r="B28" s="15" t="s">
        <v>27</v>
      </c>
      <c r="C28" s="13"/>
      <c r="D28" s="19"/>
      <c r="E28" s="39" t="s">
        <v>25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7"/>
      <c r="T28" s="0"/>
      <c r="V28" s="43"/>
    </row>
    <row r="29" customFormat="false" ht="12.75" hidden="false" customHeight="false" outlineLevel="0" collapsed="false">
      <c r="A29" s="12"/>
      <c r="B29" s="13"/>
      <c r="C29" s="13"/>
      <c r="D29" s="13"/>
      <c r="E29" s="14" t="s">
        <v>28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7"/>
      <c r="T29" s="0"/>
      <c r="V29" s="43"/>
    </row>
    <row r="30" customFormat="false" ht="8.1" hidden="false" customHeight="true" outlineLevel="0" collapsed="false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7"/>
      <c r="T30" s="0"/>
      <c r="V30" s="43"/>
    </row>
    <row r="31" customFormat="false" ht="12.75" hidden="false" customHeight="false" outlineLevel="0" collapsed="false">
      <c r="A31" s="12"/>
      <c r="B31" s="13"/>
      <c r="C31" s="20" t="s">
        <v>17</v>
      </c>
      <c r="D31" s="16" t="s">
        <v>18</v>
      </c>
      <c r="E31" s="16" t="s">
        <v>26</v>
      </c>
      <c r="F31" s="13"/>
      <c r="G31" s="40" t="n">
        <v>3.8</v>
      </c>
      <c r="H31" s="13"/>
      <c r="I31" s="16" t="n">
        <v>30</v>
      </c>
      <c r="J31" s="21" t="s">
        <v>20</v>
      </c>
      <c r="K31" s="13"/>
      <c r="L31" s="24" t="n">
        <f aca="false">(I31*28000*1.1*G31)+1000000</f>
        <v>4511200</v>
      </c>
      <c r="M31" s="13"/>
      <c r="N31" s="13"/>
      <c r="O31" s="13"/>
      <c r="P31" s="13"/>
      <c r="Q31" s="41"/>
      <c r="R31" s="42" t="n">
        <f aca="false">I31*28000*0.2*G31</f>
        <v>638400</v>
      </c>
      <c r="S31" s="17"/>
      <c r="T31" s="0"/>
      <c r="V31" s="43"/>
    </row>
    <row r="32" customFormat="false" ht="12.75" hidden="false" customHeight="false" outlineLevel="0" collapsed="false">
      <c r="A32" s="12"/>
      <c r="B32" s="13"/>
      <c r="C32" s="20" t="s">
        <v>29</v>
      </c>
      <c r="D32" s="16"/>
      <c r="F32" s="13"/>
      <c r="G32" s="40"/>
      <c r="H32" s="13"/>
      <c r="I32" s="16"/>
      <c r="J32" s="21"/>
      <c r="K32" s="13"/>
      <c r="L32" s="24" t="n">
        <v>660000</v>
      </c>
      <c r="M32" s="13"/>
      <c r="N32" s="13"/>
      <c r="O32" s="13"/>
      <c r="P32" s="13"/>
      <c r="Q32" s="41"/>
      <c r="R32" s="42" t="n">
        <f aca="false">(L32/1.1)*0.2</f>
        <v>120000</v>
      </c>
      <c r="S32" s="17"/>
      <c r="T32" s="0"/>
      <c r="V32" s="43"/>
    </row>
    <row r="33" customFormat="false" ht="8.1" hidden="false" customHeight="true" outlineLevel="0" collapsed="false">
      <c r="A33" s="12"/>
      <c r="B33" s="13"/>
      <c r="C33" s="16"/>
      <c r="D33" s="16"/>
      <c r="E33" s="44"/>
      <c r="F33" s="13"/>
      <c r="G33" s="40"/>
      <c r="H33" s="13"/>
      <c r="I33" s="16"/>
      <c r="J33" s="16"/>
      <c r="K33" s="13"/>
      <c r="L33" s="24"/>
      <c r="M33" s="13"/>
      <c r="N33" s="13"/>
      <c r="O33" s="13"/>
      <c r="P33" s="13"/>
      <c r="Q33" s="41"/>
      <c r="R33" s="45"/>
      <c r="S33" s="17"/>
      <c r="T33" s="0"/>
      <c r="V33" s="43"/>
    </row>
    <row r="34" customFormat="false" ht="13.5" hidden="false" customHeight="false" outlineLevel="0" collapsed="false">
      <c r="A34" s="12"/>
      <c r="B34" s="13"/>
      <c r="C34" s="13"/>
      <c r="D34" s="16"/>
      <c r="E34" s="16"/>
      <c r="F34" s="27" t="s">
        <v>22</v>
      </c>
      <c r="G34" s="46" t="n">
        <f aca="false">SUM(G31:G33)</f>
        <v>3.8</v>
      </c>
      <c r="H34" s="13"/>
      <c r="I34" s="16"/>
      <c r="J34" s="16"/>
      <c r="K34" s="13"/>
      <c r="L34" s="47" t="n">
        <f aca="false">SUM(L31:L33)</f>
        <v>5171200</v>
      </c>
      <c r="M34" s="13"/>
      <c r="N34" s="30" t="n">
        <v>10</v>
      </c>
      <c r="O34" s="13"/>
      <c r="P34" s="30" t="n">
        <v>860</v>
      </c>
      <c r="Q34" s="41"/>
      <c r="R34" s="48" t="n">
        <f aca="false">SUM(R31:R33)</f>
        <v>758400</v>
      </c>
      <c r="S34" s="17"/>
      <c r="T34" s="0"/>
      <c r="V34" s="43"/>
    </row>
    <row r="35" customFormat="false" ht="6" hidden="false" customHeight="true" outlineLevel="0" collapsed="false">
      <c r="A35" s="12"/>
      <c r="B35" s="13"/>
      <c r="C35" s="13"/>
      <c r="D35" s="16"/>
      <c r="E35" s="16"/>
      <c r="F35" s="27"/>
      <c r="G35" s="46"/>
      <c r="H35" s="13"/>
      <c r="I35" s="16"/>
      <c r="J35" s="16"/>
      <c r="K35" s="13"/>
      <c r="L35" s="48"/>
      <c r="M35" s="13"/>
      <c r="N35" s="15"/>
      <c r="O35" s="13"/>
      <c r="P35" s="15"/>
      <c r="Q35" s="41"/>
      <c r="R35" s="48"/>
      <c r="S35" s="17"/>
      <c r="T35" s="0"/>
      <c r="V35" s="43"/>
    </row>
    <row r="36" customFormat="false" ht="13.5" hidden="false" customHeight="false" outlineLevel="0" collapsed="false">
      <c r="A36" s="12"/>
      <c r="B36" s="13"/>
      <c r="C36" s="13"/>
      <c r="D36" s="16"/>
      <c r="E36" s="16"/>
      <c r="F36" s="27" t="s">
        <v>23</v>
      </c>
      <c r="G36" s="28"/>
      <c r="H36" s="19"/>
      <c r="I36" s="15"/>
      <c r="J36" s="15"/>
      <c r="K36" s="19"/>
      <c r="L36" s="29" t="n">
        <f aca="false">L34+R34</f>
        <v>5929600</v>
      </c>
      <c r="M36" s="13"/>
      <c r="N36" s="15"/>
      <c r="O36" s="13"/>
      <c r="P36" s="15"/>
      <c r="Q36" s="41"/>
      <c r="R36" s="48"/>
      <c r="S36" s="17"/>
      <c r="T36" s="0"/>
      <c r="V36" s="43"/>
    </row>
    <row r="37" customFormat="false" ht="8.1" hidden="false" customHeight="true" outlineLevel="0" collapsed="false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8"/>
      <c r="T37" s="0"/>
      <c r="V37" s="43"/>
    </row>
    <row r="38" customFormat="false" ht="12.75" hidden="false" customHeight="false" outlineLevel="0" collapsed="false">
      <c r="A38" s="12"/>
      <c r="B38" s="15" t="s">
        <v>30</v>
      </c>
      <c r="C38" s="13"/>
      <c r="D38" s="19"/>
      <c r="E38" s="39" t="s">
        <v>25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7"/>
      <c r="T38" s="0"/>
      <c r="V38" s="43"/>
    </row>
    <row r="39" customFormat="false" ht="12.75" hidden="false" customHeight="false" outlineLevel="0" collapsed="false">
      <c r="A39" s="12"/>
      <c r="B39" s="13"/>
      <c r="C39" s="13"/>
      <c r="D39" s="13"/>
      <c r="E39" s="14" t="s">
        <v>28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7"/>
      <c r="T39" s="0"/>
      <c r="V39" s="43"/>
    </row>
    <row r="40" customFormat="false" ht="8.1" hidden="false" customHeight="true" outlineLevel="0" collapsed="false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7"/>
      <c r="V40" s="43"/>
    </row>
    <row r="41" customFormat="false" ht="12.75" hidden="false" customHeight="false" outlineLevel="0" collapsed="false">
      <c r="A41" s="12"/>
      <c r="B41" s="13"/>
      <c r="C41" s="52" t="s">
        <v>17</v>
      </c>
      <c r="D41" s="16" t="s">
        <v>18</v>
      </c>
      <c r="E41" s="44" t="s">
        <v>26</v>
      </c>
      <c r="F41" s="13"/>
      <c r="G41" s="40" t="n">
        <v>3.8</v>
      </c>
      <c r="H41" s="13"/>
      <c r="I41" s="16" t="n">
        <v>30</v>
      </c>
      <c r="J41" s="21" t="s">
        <v>20</v>
      </c>
      <c r="K41" s="13"/>
      <c r="L41" s="24" t="n">
        <f aca="false">(I41*28000*1.1*G41)+1000000</f>
        <v>4511200</v>
      </c>
      <c r="M41" s="13"/>
      <c r="N41" s="13"/>
      <c r="O41" s="13"/>
      <c r="P41" s="13"/>
      <c r="Q41" s="41"/>
      <c r="R41" s="42" t="n">
        <f aca="false">I41*28000*0.2*G41</f>
        <v>638400</v>
      </c>
      <c r="S41" s="17"/>
      <c r="V41" s="43"/>
    </row>
    <row r="42" customFormat="false" ht="12.75" hidden="false" customHeight="false" outlineLevel="0" collapsed="false">
      <c r="A42" s="12"/>
      <c r="B42" s="13"/>
      <c r="C42" s="52" t="s">
        <v>26</v>
      </c>
      <c r="D42" s="16" t="s">
        <v>18</v>
      </c>
      <c r="E42" s="44" t="s">
        <v>31</v>
      </c>
      <c r="F42" s="13"/>
      <c r="G42" s="40" t="n">
        <v>3.7</v>
      </c>
      <c r="H42" s="13"/>
      <c r="I42" s="16" t="n">
        <v>30</v>
      </c>
      <c r="J42" s="21" t="s">
        <v>20</v>
      </c>
      <c r="K42" s="13"/>
      <c r="L42" s="24" t="n">
        <f aca="false">I42*28000*1.1*G42</f>
        <v>3418800</v>
      </c>
      <c r="M42" s="13"/>
      <c r="N42" s="13"/>
      <c r="O42" s="13"/>
      <c r="P42" s="13"/>
      <c r="Q42" s="41"/>
      <c r="R42" s="42" t="n">
        <f aca="false">I42*28000*0.2*G42</f>
        <v>621600</v>
      </c>
      <c r="S42" s="17"/>
      <c r="V42" s="43"/>
    </row>
    <row r="43" customFormat="false" ht="8.1" hidden="false" customHeight="true" outlineLevel="0" collapsed="false">
      <c r="A43" s="12"/>
      <c r="B43" s="13"/>
      <c r="C43" s="16"/>
      <c r="D43" s="16"/>
      <c r="E43" s="44"/>
      <c r="F43" s="13"/>
      <c r="G43" s="40"/>
      <c r="H43" s="13"/>
      <c r="I43" s="16"/>
      <c r="J43" s="16"/>
      <c r="K43" s="13"/>
      <c r="L43" s="24"/>
      <c r="M43" s="13"/>
      <c r="N43" s="13"/>
      <c r="O43" s="13"/>
      <c r="P43" s="13"/>
      <c r="Q43" s="41"/>
      <c r="R43" s="45"/>
      <c r="S43" s="17"/>
      <c r="V43" s="43"/>
    </row>
    <row r="44" customFormat="false" ht="13.5" hidden="false" customHeight="false" outlineLevel="0" collapsed="false">
      <c r="A44" s="12"/>
      <c r="B44" s="13"/>
      <c r="C44" s="13"/>
      <c r="D44" s="16"/>
      <c r="E44" s="16"/>
      <c r="F44" s="27" t="s">
        <v>22</v>
      </c>
      <c r="G44" s="46" t="n">
        <f aca="false">SUM(G41:G43)</f>
        <v>7.5</v>
      </c>
      <c r="H44" s="13"/>
      <c r="I44" s="16"/>
      <c r="J44" s="16"/>
      <c r="K44" s="13"/>
      <c r="L44" s="47" t="n">
        <f aca="false">SUM(L41:L43)</f>
        <v>7930000</v>
      </c>
      <c r="M44" s="13"/>
      <c r="N44" s="30" t="n">
        <v>10</v>
      </c>
      <c r="O44" s="13"/>
      <c r="P44" s="30" t="n">
        <v>860</v>
      </c>
      <c r="Q44" s="41"/>
      <c r="R44" s="48" t="n">
        <f aca="false">SUM(R41:R43)</f>
        <v>1260000</v>
      </c>
      <c r="S44" s="17"/>
      <c r="V44" s="43"/>
    </row>
    <row r="45" customFormat="false" ht="6" hidden="false" customHeight="true" outlineLevel="0" collapsed="false">
      <c r="A45" s="12"/>
      <c r="B45" s="13"/>
      <c r="C45" s="13"/>
      <c r="D45" s="16"/>
      <c r="E45" s="16"/>
      <c r="F45" s="27"/>
      <c r="G45" s="46"/>
      <c r="H45" s="13"/>
      <c r="I45" s="16"/>
      <c r="J45" s="16"/>
      <c r="K45" s="13"/>
      <c r="L45" s="48"/>
      <c r="M45" s="13"/>
      <c r="N45" s="15"/>
      <c r="O45" s="13"/>
      <c r="P45" s="15"/>
      <c r="Q45" s="41"/>
      <c r="R45" s="48"/>
      <c r="S45" s="17"/>
      <c r="V45" s="43"/>
    </row>
    <row r="46" customFormat="false" ht="13.5" hidden="false" customHeight="false" outlineLevel="0" collapsed="false">
      <c r="A46" s="12"/>
      <c r="B46" s="13"/>
      <c r="C46" s="13"/>
      <c r="D46" s="16"/>
      <c r="E46" s="16"/>
      <c r="F46" s="27" t="s">
        <v>23</v>
      </c>
      <c r="G46" s="28"/>
      <c r="H46" s="19"/>
      <c r="I46" s="15"/>
      <c r="J46" s="15"/>
      <c r="K46" s="19"/>
      <c r="L46" s="29" t="n">
        <f aca="false">L44+R44</f>
        <v>9190000</v>
      </c>
      <c r="M46" s="13"/>
      <c r="N46" s="15"/>
      <c r="O46" s="13"/>
      <c r="P46" s="15"/>
      <c r="Q46" s="41"/>
      <c r="R46" s="48"/>
      <c r="S46" s="17"/>
      <c r="V46" s="43"/>
    </row>
    <row r="47" customFormat="false" ht="8.1" hidden="false" customHeight="true" outlineLevel="0" collapsed="false">
      <c r="A47" s="32"/>
      <c r="B47" s="33"/>
      <c r="C47" s="33"/>
      <c r="D47" s="33"/>
      <c r="E47" s="33"/>
      <c r="F47" s="34"/>
      <c r="G47" s="35"/>
      <c r="H47" s="33"/>
      <c r="I47" s="53"/>
      <c r="J47" s="53"/>
      <c r="K47" s="33"/>
      <c r="L47" s="54"/>
      <c r="M47" s="33"/>
      <c r="N47" s="33"/>
      <c r="O47" s="33"/>
      <c r="P47" s="33"/>
      <c r="Q47" s="50"/>
      <c r="R47" s="51"/>
      <c r="S47" s="38"/>
      <c r="V47" s="43"/>
    </row>
    <row r="48" customFormat="false" ht="12.75" hidden="false" customHeight="false" outlineLevel="0" collapsed="false">
      <c r="A48" s="12"/>
      <c r="B48" s="15" t="s">
        <v>32</v>
      </c>
      <c r="C48" s="13"/>
      <c r="D48" s="19"/>
      <c r="E48" s="39" t="s">
        <v>25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7"/>
      <c r="V48" s="43"/>
    </row>
    <row r="49" customFormat="false" ht="12.75" hidden="false" customHeight="false" outlineLevel="0" collapsed="false">
      <c r="A49" s="12"/>
      <c r="B49" s="13"/>
      <c r="C49" s="13"/>
      <c r="D49" s="13"/>
      <c r="E49" s="14" t="s">
        <v>33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7"/>
    </row>
    <row r="50" customFormat="false" ht="8.1" hidden="false" customHeight="true" outlineLevel="0" collapsed="false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7"/>
    </row>
    <row r="51" customFormat="false" ht="12.75" hidden="false" customHeight="true" outlineLevel="0" collapsed="false">
      <c r="A51" s="12"/>
      <c r="B51" s="13"/>
      <c r="C51" s="44" t="s">
        <v>34</v>
      </c>
      <c r="D51" s="16"/>
      <c r="E51" s="16"/>
      <c r="F51" s="13"/>
      <c r="G51" s="40"/>
      <c r="H51" s="13"/>
      <c r="I51" s="16"/>
      <c r="J51" s="21"/>
      <c r="K51" s="13"/>
      <c r="L51" s="24" t="n">
        <v>15400000</v>
      </c>
      <c r="M51" s="13"/>
      <c r="N51" s="13"/>
      <c r="O51" s="13"/>
      <c r="P51" s="13"/>
      <c r="Q51" s="41"/>
      <c r="R51" s="42" t="n">
        <f aca="false">(L51/1.1)*0.2</f>
        <v>2800000</v>
      </c>
      <c r="S51" s="17"/>
    </row>
    <row r="52" customFormat="false" ht="8.1" hidden="false" customHeight="true" outlineLevel="0" collapsed="false">
      <c r="A52" s="12"/>
      <c r="B52" s="13"/>
      <c r="C52" s="21"/>
      <c r="D52" s="16"/>
      <c r="E52" s="16"/>
      <c r="F52" s="13"/>
      <c r="G52" s="40"/>
      <c r="H52" s="13"/>
      <c r="I52" s="16"/>
      <c r="J52" s="21"/>
      <c r="K52" s="13"/>
      <c r="L52" s="24"/>
      <c r="M52" s="13"/>
      <c r="N52" s="13"/>
      <c r="O52" s="13"/>
      <c r="P52" s="13"/>
      <c r="Q52" s="41"/>
      <c r="R52" s="42"/>
      <c r="S52" s="17"/>
    </row>
    <row r="53" customFormat="false" ht="13.5" hidden="false" customHeight="false" outlineLevel="0" collapsed="false">
      <c r="A53" s="12"/>
      <c r="B53" s="13"/>
      <c r="C53" s="13"/>
      <c r="D53" s="16"/>
      <c r="E53" s="16"/>
      <c r="F53" s="27" t="s">
        <v>22</v>
      </c>
      <c r="G53" s="46" t="n">
        <f aca="false">SUM(G51:G52)</f>
        <v>0</v>
      </c>
      <c r="H53" s="13"/>
      <c r="I53" s="16"/>
      <c r="J53" s="16"/>
      <c r="K53" s="13"/>
      <c r="L53" s="47" t="n">
        <f aca="false">SUM(L51:L52)</f>
        <v>15400000</v>
      </c>
      <c r="M53" s="13"/>
      <c r="N53" s="30" t="n">
        <v>44</v>
      </c>
      <c r="O53" s="13"/>
      <c r="P53" s="30" t="n">
        <v>894</v>
      </c>
      <c r="Q53" s="41"/>
      <c r="R53" s="48" t="n">
        <f aca="false">SUM(R51:R52)</f>
        <v>2800000</v>
      </c>
      <c r="S53" s="17"/>
    </row>
    <row r="54" customFormat="false" ht="6" hidden="false" customHeight="true" outlineLevel="0" collapsed="false">
      <c r="A54" s="12"/>
      <c r="B54" s="13"/>
      <c r="C54" s="13"/>
      <c r="D54" s="13"/>
      <c r="E54" s="13"/>
      <c r="F54" s="13"/>
      <c r="G54" s="13"/>
      <c r="H54" s="13"/>
      <c r="I54" s="16"/>
      <c r="J54" s="16"/>
      <c r="K54" s="13"/>
      <c r="L54" s="13"/>
      <c r="M54" s="13"/>
      <c r="N54" s="13"/>
      <c r="O54" s="13"/>
      <c r="P54" s="13"/>
      <c r="Q54" s="13"/>
      <c r="R54" s="13"/>
      <c r="S54" s="17"/>
    </row>
    <row r="55" customFormat="false" ht="13.5" hidden="false" customHeight="false" outlineLevel="0" collapsed="false">
      <c r="A55" s="12"/>
      <c r="B55" s="13"/>
      <c r="C55" s="13"/>
      <c r="D55" s="13"/>
      <c r="E55" s="13"/>
      <c r="F55" s="27" t="s">
        <v>23</v>
      </c>
      <c r="G55" s="28"/>
      <c r="H55" s="19"/>
      <c r="I55" s="15"/>
      <c r="J55" s="15"/>
      <c r="K55" s="19"/>
      <c r="L55" s="29" t="n">
        <f aca="false">L53+R53</f>
        <v>18200000</v>
      </c>
      <c r="M55" s="13"/>
      <c r="N55" s="13"/>
      <c r="O55" s="13"/>
      <c r="P55" s="13"/>
      <c r="Q55" s="13"/>
      <c r="R55" s="13"/>
      <c r="S55" s="17"/>
    </row>
    <row r="56" customFormat="false" ht="8.1" hidden="false" customHeight="true" outlineLevel="0" collapsed="false">
      <c r="A56" s="32"/>
      <c r="B56" s="33"/>
      <c r="C56" s="33"/>
      <c r="D56" s="33"/>
      <c r="E56" s="33"/>
      <c r="F56" s="34"/>
      <c r="G56" s="35"/>
      <c r="H56" s="33"/>
      <c r="I56" s="53"/>
      <c r="J56" s="53"/>
      <c r="K56" s="33"/>
      <c r="L56" s="54"/>
      <c r="M56" s="33"/>
      <c r="N56" s="33"/>
      <c r="O56" s="33"/>
      <c r="P56" s="33"/>
      <c r="Q56" s="50"/>
      <c r="R56" s="51"/>
      <c r="S56" s="38"/>
    </row>
    <row r="57" customFormat="false" ht="12.75" hidden="false" customHeight="false" outlineLevel="0" collapsed="false">
      <c r="A57" s="12"/>
      <c r="B57" s="15" t="s">
        <v>35</v>
      </c>
      <c r="C57" s="13"/>
      <c r="D57" s="19"/>
      <c r="E57" s="39" t="s">
        <v>25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7"/>
    </row>
    <row r="58" customFormat="false" ht="12.75" hidden="false" customHeight="false" outlineLevel="0" collapsed="false">
      <c r="A58" s="12"/>
      <c r="B58" s="13"/>
      <c r="C58" s="13"/>
      <c r="D58" s="13"/>
      <c r="E58" s="14" t="s">
        <v>36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7"/>
    </row>
    <row r="59" customFormat="false" ht="8.1" hidden="false" customHeight="true" outlineLevel="0" collapsed="false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7"/>
    </row>
    <row r="60" customFormat="false" ht="12.75" hidden="false" customHeight="false" outlineLevel="0" collapsed="false">
      <c r="A60" s="12"/>
      <c r="B60" s="13"/>
      <c r="C60" s="44" t="s">
        <v>34</v>
      </c>
      <c r="F60" s="13"/>
      <c r="G60" s="40"/>
      <c r="H60" s="13"/>
      <c r="I60" s="16"/>
      <c r="J60" s="21"/>
      <c r="K60" s="13"/>
      <c r="L60" s="24" t="n">
        <v>15400000</v>
      </c>
      <c r="M60" s="13"/>
      <c r="N60" s="13"/>
      <c r="O60" s="13"/>
      <c r="P60" s="13"/>
      <c r="Q60" s="41"/>
      <c r="R60" s="42" t="n">
        <f aca="false">(L60/1.1)*0.2</f>
        <v>2800000</v>
      </c>
      <c r="S60" s="17"/>
    </row>
    <row r="61" customFormat="false" ht="12.75" hidden="false" customHeight="false" outlineLevel="0" collapsed="false">
      <c r="A61" s="12"/>
      <c r="B61" s="13"/>
      <c r="C61" s="20" t="s">
        <v>21</v>
      </c>
      <c r="F61" s="22"/>
      <c r="G61" s="23"/>
      <c r="H61" s="22"/>
      <c r="I61" s="21"/>
      <c r="J61" s="21"/>
      <c r="K61" s="13"/>
      <c r="L61" s="24" t="n">
        <f aca="false">1960000*1.1</f>
        <v>2156000</v>
      </c>
      <c r="M61" s="13"/>
      <c r="N61" s="13"/>
      <c r="O61" s="13"/>
      <c r="P61" s="13"/>
      <c r="Q61" s="13"/>
      <c r="R61" s="24" t="n">
        <v>196000</v>
      </c>
      <c r="S61" s="17"/>
    </row>
    <row r="62" customFormat="false" ht="8.1" hidden="false" customHeight="true" outlineLevel="0" collapsed="false">
      <c r="A62" s="12"/>
      <c r="B62" s="13"/>
      <c r="C62" s="16"/>
      <c r="D62" s="16"/>
      <c r="E62" s="44"/>
      <c r="F62" s="13"/>
      <c r="G62" s="40"/>
      <c r="H62" s="13"/>
      <c r="I62" s="16"/>
      <c r="J62" s="16"/>
      <c r="K62" s="13"/>
      <c r="L62" s="24"/>
      <c r="M62" s="13"/>
      <c r="N62" s="13"/>
      <c r="O62" s="13"/>
      <c r="P62" s="13"/>
      <c r="Q62" s="41"/>
      <c r="R62" s="45"/>
      <c r="S62" s="17"/>
    </row>
    <row r="63" customFormat="false" ht="13.5" hidden="false" customHeight="false" outlineLevel="0" collapsed="false">
      <c r="A63" s="12"/>
      <c r="B63" s="13"/>
      <c r="C63" s="13"/>
      <c r="D63" s="16"/>
      <c r="E63" s="16"/>
      <c r="F63" s="27" t="s">
        <v>22</v>
      </c>
      <c r="G63" s="46" t="n">
        <f aca="false">SUM(G60:G62)</f>
        <v>0</v>
      </c>
      <c r="H63" s="13"/>
      <c r="I63" s="16"/>
      <c r="J63" s="16"/>
      <c r="K63" s="13"/>
      <c r="L63" s="47" t="n">
        <f aca="false">SUM(L60:L62)</f>
        <v>17556000</v>
      </c>
      <c r="M63" s="13"/>
      <c r="N63" s="30" t="n">
        <v>50</v>
      </c>
      <c r="O63" s="13"/>
      <c r="P63" s="30" t="n">
        <v>900</v>
      </c>
      <c r="Q63" s="41"/>
      <c r="R63" s="48" t="n">
        <f aca="false">SUM(R60:R62)</f>
        <v>2996000</v>
      </c>
      <c r="S63" s="17"/>
    </row>
    <row r="64" customFormat="false" ht="6" hidden="false" customHeight="true" outlineLevel="0" collapsed="false">
      <c r="A64" s="12"/>
      <c r="B64" s="13"/>
      <c r="C64" s="13"/>
      <c r="D64" s="13"/>
      <c r="E64" s="13"/>
      <c r="F64" s="13"/>
      <c r="G64" s="13"/>
      <c r="H64" s="13"/>
      <c r="I64" s="16"/>
      <c r="J64" s="16"/>
      <c r="K64" s="13"/>
      <c r="L64" s="13"/>
      <c r="M64" s="13"/>
      <c r="N64" s="13"/>
      <c r="O64" s="13"/>
      <c r="P64" s="13"/>
      <c r="Q64" s="13"/>
      <c r="R64" s="13"/>
      <c r="S64" s="17"/>
    </row>
    <row r="65" customFormat="false" ht="13.5" hidden="false" customHeight="false" outlineLevel="0" collapsed="false">
      <c r="A65" s="12"/>
      <c r="B65" s="13"/>
      <c r="C65" s="13"/>
      <c r="D65" s="13"/>
      <c r="E65" s="13"/>
      <c r="F65" s="27" t="s">
        <v>23</v>
      </c>
      <c r="G65" s="28"/>
      <c r="H65" s="19"/>
      <c r="I65" s="15"/>
      <c r="J65" s="15"/>
      <c r="K65" s="19"/>
      <c r="L65" s="29" t="n">
        <f aca="false">L63+R63</f>
        <v>20552000</v>
      </c>
      <c r="M65" s="13"/>
      <c r="N65" s="13"/>
      <c r="O65" s="13"/>
      <c r="P65" s="13"/>
      <c r="Q65" s="13"/>
      <c r="R65" s="13"/>
      <c r="S65" s="17"/>
    </row>
    <row r="66" customFormat="false" ht="12.75" hidden="false" customHeight="false" outlineLevel="0" collapsed="false">
      <c r="A66" s="32"/>
      <c r="B66" s="33"/>
      <c r="C66" s="33"/>
      <c r="D66" s="33"/>
      <c r="E66" s="33"/>
      <c r="F66" s="33"/>
      <c r="G66" s="33"/>
      <c r="H66" s="33"/>
      <c r="I66" s="53"/>
      <c r="J66" s="53"/>
      <c r="K66" s="33"/>
      <c r="L66" s="33"/>
      <c r="M66" s="33"/>
      <c r="N66" s="33"/>
      <c r="O66" s="33"/>
      <c r="P66" s="33"/>
      <c r="Q66" s="33"/>
      <c r="R66" s="33"/>
      <c r="S66" s="38"/>
    </row>
  </sheetData>
  <printOptions headings="false" gridLines="false" gridLinesSet="true" horizontalCentered="false" verticalCentered="false"/>
  <pageMargins left="0.747916666666667" right="0.5" top="0.5" bottom="0.3" header="0.2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01/08/02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2002-01-16T12:38:58Z</cp:lastPrinted>
  <dcterms:modified xsi:type="dcterms:W3CDTF">2002-01-16T12:41:27Z</dcterms:modified>
  <cp:revision>0</cp:revision>
  <dc:subject/>
  <dc:title/>
</cp:coreProperties>
</file>