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" sheetId="1" state="hidden" r:id="rId3"/>
    <sheet name="XX0" sheetId="2" state="hidden" r:id="rId4"/>
    <sheet name="Enron Projections" sheetId="3" state="visible" r:id="rId5"/>
    <sheet name="Assumptions-Most Likel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<sst xmlns="http://schemas.openxmlformats.org/spreadsheetml/2006/main" count="89" uniqueCount="58">
  <si>
    <t xml:space="preserve">Enron Global Markets</t>
  </si>
  <si>
    <t xml:space="preserve">Structured Finance Group</t>
  </si>
  <si>
    <t xml:space="preserve">USD Projections</t>
  </si>
  <si>
    <t xml:space="preserve"> </t>
  </si>
  <si>
    <t xml:space="preserve">ANNUAL</t>
  </si>
  <si>
    <t xml:space="preserve">Annual Budget-2002</t>
  </si>
  <si>
    <t xml:space="preserve">Korea</t>
  </si>
  <si>
    <t xml:space="preserve">Indonesia</t>
  </si>
  <si>
    <t xml:space="preserve">Japan</t>
  </si>
  <si>
    <t xml:space="preserve">Brazil</t>
  </si>
  <si>
    <t xml:space="preserve">LATAM</t>
  </si>
  <si>
    <t xml:space="preserve">TOTAL</t>
  </si>
  <si>
    <t xml:space="preserve">ECA</t>
  </si>
  <si>
    <t xml:space="preserve">Trade Finance/Funding</t>
  </si>
  <si>
    <t xml:space="preserve">Prepayments</t>
  </si>
  <si>
    <t xml:space="preserve">Surety</t>
  </si>
  <si>
    <t xml:space="preserve">Total Budget-Annual</t>
  </si>
  <si>
    <t xml:space="preserve">Budget-USD</t>
  </si>
  <si>
    <t xml:space="preserve">Annual</t>
  </si>
  <si>
    <t xml:space="preserve">Monthly</t>
  </si>
  <si>
    <t xml:space="preserve">Revenues</t>
  </si>
  <si>
    <t xml:space="preserve">Expenses-Direct</t>
  </si>
  <si>
    <t xml:space="preserve">Cost of Standby's*</t>
  </si>
  <si>
    <t xml:space="preserve">Gross Margin </t>
  </si>
  <si>
    <t xml:space="preserve">Expense Allocation</t>
  </si>
  <si>
    <t xml:space="preserve">EBIT</t>
  </si>
  <si>
    <t xml:space="preserve">Direct Expense Breakdown </t>
  </si>
  <si>
    <t xml:space="preserve">Salaries &amp; Benefits</t>
  </si>
  <si>
    <t xml:space="preserve">T/E</t>
  </si>
  <si>
    <t xml:space="preserve">Communications</t>
  </si>
  <si>
    <t xml:space="preserve">General &amp; Admin</t>
  </si>
  <si>
    <t xml:space="preserve">Legal/Tax</t>
  </si>
  <si>
    <t xml:space="preserve">Occupancy Costs</t>
  </si>
  <si>
    <t xml:space="preserve">Office Expenses</t>
  </si>
  <si>
    <t xml:space="preserve">Other</t>
  </si>
  <si>
    <t xml:space="preserve">  Total</t>
  </si>
  <si>
    <t xml:space="preserve">#hours</t>
  </si>
  <si>
    <t xml:space="preserve">Annual Assumptions</t>
  </si>
  <si>
    <t xml:space="preserve">Enron Global Markets-Structured Finance Group</t>
  </si>
  <si>
    <t xml:space="preserve">Country</t>
  </si>
  <si>
    <t xml:space="preserve">Strategy</t>
  </si>
  <si>
    <t xml:space="preserve">Annual Volume</t>
  </si>
  <si>
    <t xml:space="preserve">Flat %</t>
  </si>
  <si>
    <t xml:space="preserve">P/L</t>
  </si>
  <si>
    <t xml:space="preserve">Total</t>
  </si>
  <si>
    <t xml:space="preserve">Trade Flow</t>
  </si>
  <si>
    <t xml:space="preserve">Enron Flow</t>
  </si>
  <si>
    <t xml:space="preserve">3rd Pty</t>
  </si>
  <si>
    <t xml:space="preserve">3rd Party US Grain to Indonesia</t>
  </si>
  <si>
    <t xml:space="preserve">Bunker Fuel, A-1 Jet</t>
  </si>
  <si>
    <t xml:space="preserve">PPMTS</t>
  </si>
  <si>
    <t xml:space="preserve">Jet Fuel</t>
  </si>
  <si>
    <t xml:space="preserve">Trade Funding</t>
  </si>
  <si>
    <t xml:space="preserve">Crude/Liquids</t>
  </si>
  <si>
    <t xml:space="preserve">Latin America</t>
  </si>
  <si>
    <t xml:space="preserve">3rd Party US Grain to Andean</t>
  </si>
  <si>
    <t xml:space="preserve">South American Coal/Fuels/Petrochemical Origin/Destination</t>
  </si>
  <si>
    <t xml:space="preserve">Summary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</si>
</sst>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0.00%"/>
    <numFmt numFmtId="167" formatCode="_-* #,##0_-;\-* #,##0_-;_-* \-_-;_-@_-"/>
    <numFmt numFmtId="168" formatCode="_-* #,##0.00_-;\-* #,##0.00_-;_-* \-??_-;_-@_-"/>
    <numFmt numFmtId="169" formatCode="_-\$* #,##0_-;&quot;-$&quot;* #,##0_-;_-\$* \-_-;_-@_-"/>
    <numFmt numFmtId="170" formatCode="_-\$* #,##0.00_-;&quot;-$&quot;* #,##0.00_-;_-\$* \-??_-;_-@_-"/>
    <numFmt numFmtId="171" formatCode="#,##0"/>
    <numFmt numFmtId="172" formatCode="_(* #,##0.00_);_(* \(#,##0.00\);_(* \-??_);_(@_)"/>
    <numFmt numFmtId="173" formatCode="_(* #,##0_);_(* \(#,##0\);_(* \-??_);_(@_)"/>
    <numFmt numFmtId="174" formatCode="#,##0.00"/>
    <numFmt numFmtId="175" formatCode="0.000"/>
    <numFmt numFmtId="176" formatCode="0%"/>
    <numFmt numFmtId="177" formatCode="0.0000%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16"/>
      <name val="Arial"/>
      <family val="0"/>
    </font>
    <font>
      <b val="true"/>
      <sz val="12"/>
      <name val="Arial"/>
      <family val="2"/>
    </font>
    <font>
      <sz val="11"/>
      <name val="Arial"/>
      <family val="2"/>
    </font>
    <font>
      <b val="true"/>
      <sz val="11"/>
      <name val="Arial"/>
      <family val="2"/>
    </font>
    <font>
      <b val="true"/>
      <sz val="11"/>
      <color rgb="FF0000FF"/>
      <name val="Arial"/>
      <family val="2"/>
    </font>
    <font>
      <sz val="11"/>
      <color rgb="FF0000FF"/>
      <name val="Arial"/>
      <family val="2"/>
    </font>
    <font>
      <b val="true"/>
      <sz val="11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rmal - Style1" xfId="22"/>
    <cellStyle name="Percent [2]" xfId="23"/>
    <cellStyle name="Tusental (0)_pldt" xfId="24"/>
    <cellStyle name="Tusental_pldt" xfId="25"/>
    <cellStyle name="Valuta (0)_pldt" xfId="26"/>
    <cellStyle name="Valuta_pldt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6.14"/>
    <col collapsed="false" customWidth="true" hidden="false" outlineLevel="0" max="2" min="2" style="0" width="13.85"/>
    <col collapsed="false" customWidth="true" hidden="false" outlineLevel="0" max="3" min="3" style="0" width="15.99"/>
    <col collapsed="false" customWidth="true" hidden="false" outlineLevel="0" max="4" min="4" style="0" width="13.99"/>
    <col collapsed="false" customWidth="true" hidden="false" outlineLevel="0" max="5" min="5" style="0" width="10.13"/>
    <col collapsed="false" customWidth="true" hidden="false" outlineLevel="0" max="6" min="6" style="0" width="13.99"/>
    <col collapsed="false" customWidth="true" hidden="false" outlineLevel="0" max="7" min="7" style="0" width="12.7"/>
    <col collapsed="false" customWidth="true" hidden="false" outlineLevel="0" max="8" min="8" style="0" width="11.56"/>
    <col collapsed="false" customWidth="true" hidden="false" outlineLevel="0" max="9" min="9" style="0" width="12.7"/>
    <col collapsed="false" customWidth="true" hidden="false" outlineLevel="0" max="10" min="10" style="0" width="11.28"/>
    <col collapsed="false" customWidth="true" hidden="false" outlineLevel="0" max="19" min="19" style="0" width="37.99"/>
    <col collapsed="false" customWidth="true" hidden="false" outlineLevel="0" max="20" min="20" style="0" width="19.56"/>
    <col collapsed="false" customWidth="true" hidden="false" outlineLevel="0" max="21" min="21" style="0" width="10.99"/>
    <col collapsed="false" customWidth="true" hidden="false" outlineLevel="0" max="22" min="22" style="0" width="41.28"/>
  </cols>
  <sheetData>
    <row r="1" customFormat="false" ht="15.75" hidden="false" customHeight="false" outlineLevel="0" collapsed="false">
      <c r="A1" s="1" t="s">
        <v>0</v>
      </c>
      <c r="B1" s="2"/>
      <c r="C1" s="3"/>
      <c r="D1" s="3"/>
      <c r="E1" s="3"/>
      <c r="F1" s="3"/>
      <c r="G1" s="3"/>
      <c r="H1" s="3"/>
      <c r="K1" s="2"/>
      <c r="L1" s="2"/>
      <c r="M1" s="2"/>
      <c r="N1" s="2"/>
    </row>
    <row r="2" customFormat="false" ht="15.75" hidden="false" customHeight="false" outlineLevel="0" collapsed="false">
      <c r="A2" s="4" t="s">
        <v>1</v>
      </c>
      <c r="B2" s="2"/>
      <c r="C2" s="3"/>
      <c r="D2" s="3"/>
      <c r="E2" s="3"/>
      <c r="F2" s="3"/>
      <c r="G2" s="3"/>
      <c r="H2" s="3"/>
      <c r="K2" s="2"/>
      <c r="L2" s="2"/>
      <c r="M2" s="2"/>
      <c r="N2" s="2"/>
    </row>
    <row r="3" customFormat="false" ht="15.75" hidden="false" customHeight="false" outlineLevel="0" collapsed="false">
      <c r="A3" s="5"/>
      <c r="B3" s="2"/>
      <c r="C3" s="3"/>
      <c r="D3" s="3"/>
      <c r="E3" s="3"/>
      <c r="F3" s="3"/>
      <c r="G3" s="3"/>
      <c r="H3" s="3"/>
      <c r="K3" s="2"/>
      <c r="L3" s="2"/>
      <c r="M3" s="2"/>
      <c r="N3" s="2"/>
    </row>
    <row r="4" customFormat="false" ht="15" hidden="false" customHeight="false" outlineLevel="0" collapsed="false">
      <c r="A4" s="6" t="s">
        <v>2</v>
      </c>
      <c r="B4" s="7"/>
      <c r="C4" s="8" t="s">
        <v>3</v>
      </c>
      <c r="D4" s="8"/>
      <c r="E4" s="9"/>
      <c r="F4" s="10"/>
      <c r="G4" s="11" t="s">
        <v>4</v>
      </c>
      <c r="H4" s="12"/>
      <c r="K4" s="2"/>
      <c r="L4" s="2"/>
      <c r="M4" s="2"/>
      <c r="N4" s="2"/>
    </row>
    <row r="5" customFormat="false" ht="15.75" hidden="false" customHeight="false" outlineLevel="0" collapsed="false">
      <c r="A5" s="13" t="s">
        <v>5</v>
      </c>
      <c r="B5" s="14" t="s">
        <v>6</v>
      </c>
      <c r="C5" s="15" t="s">
        <v>7</v>
      </c>
      <c r="D5" s="15" t="s">
        <v>8</v>
      </c>
      <c r="E5" s="15" t="s">
        <v>9</v>
      </c>
      <c r="F5" s="16" t="s">
        <v>10</v>
      </c>
      <c r="G5" s="17" t="s">
        <v>11</v>
      </c>
      <c r="H5" s="18"/>
      <c r="K5" s="2"/>
      <c r="L5" s="2"/>
      <c r="M5" s="2"/>
      <c r="N5" s="2"/>
    </row>
    <row r="6" customFormat="false" ht="15" hidden="false" customHeight="false" outlineLevel="0" collapsed="false">
      <c r="A6" s="19" t="s">
        <v>12</v>
      </c>
      <c r="B6" s="20"/>
      <c r="C6" s="21" t="n">
        <v>1250000</v>
      </c>
      <c r="D6" s="21"/>
      <c r="E6" s="21" t="n">
        <f aca="false">'Assumptions-Most Likely'!E15</f>
        <v>1215000</v>
      </c>
      <c r="F6" s="22" t="n">
        <v>1275000</v>
      </c>
      <c r="G6" s="23" t="n">
        <f aca="false">C6+E6+F6</f>
        <v>3740000</v>
      </c>
      <c r="H6" s="24"/>
      <c r="K6" s="2"/>
      <c r="L6" s="2"/>
      <c r="M6" s="2"/>
      <c r="N6" s="2"/>
    </row>
    <row r="7" customFormat="false" ht="15" hidden="false" customHeight="false" outlineLevel="0" collapsed="false">
      <c r="A7" s="25" t="s">
        <v>13</v>
      </c>
      <c r="B7" s="26" t="n">
        <v>1650000</v>
      </c>
      <c r="C7" s="24"/>
      <c r="D7" s="24" t="n">
        <v>500000</v>
      </c>
      <c r="E7" s="24"/>
      <c r="F7" s="27"/>
      <c r="G7" s="28" t="n">
        <f aca="false">B7+D7</f>
        <v>2150000</v>
      </c>
      <c r="H7" s="24"/>
      <c r="K7" s="2"/>
      <c r="L7" s="2"/>
      <c r="M7" s="2"/>
      <c r="N7" s="2"/>
    </row>
    <row r="8" customFormat="false" ht="15" hidden="false" customHeight="false" outlineLevel="0" collapsed="false">
      <c r="A8" s="25" t="s">
        <v>14</v>
      </c>
      <c r="B8" s="26" t="n">
        <v>900000</v>
      </c>
      <c r="C8" s="24"/>
      <c r="D8" s="24"/>
      <c r="E8" s="24"/>
      <c r="F8" s="27"/>
      <c r="G8" s="28" t="n">
        <f aca="false">B8</f>
        <v>900000</v>
      </c>
      <c r="H8" s="24"/>
      <c r="K8" s="2"/>
      <c r="L8" s="2"/>
      <c r="M8" s="2"/>
      <c r="N8" s="2"/>
    </row>
    <row r="9" customFormat="false" ht="15.75" hidden="false" customHeight="false" outlineLevel="0" collapsed="false">
      <c r="A9" s="29" t="s">
        <v>15</v>
      </c>
      <c r="B9" s="30"/>
      <c r="C9" s="31"/>
      <c r="D9" s="31"/>
      <c r="E9" s="31" t="n">
        <v>900000</v>
      </c>
      <c r="F9" s="32"/>
      <c r="G9" s="33" t="n">
        <f aca="false">E9</f>
        <v>900000</v>
      </c>
      <c r="H9" s="24"/>
      <c r="K9" s="2"/>
      <c r="L9" s="2"/>
      <c r="M9" s="2"/>
      <c r="N9" s="2"/>
    </row>
    <row r="10" customFormat="false" ht="15.75" hidden="false" customHeight="false" outlineLevel="0" collapsed="false">
      <c r="A10" s="34" t="s">
        <v>16</v>
      </c>
      <c r="B10" s="35" t="n">
        <f aca="false">SUM(B6:B8)</f>
        <v>2550000</v>
      </c>
      <c r="C10" s="36" t="n">
        <f aca="false">SUM(C6:C8)</f>
        <v>1250000</v>
      </c>
      <c r="D10" s="36" t="n">
        <f aca="false">SUM(D6:D8)</f>
        <v>500000</v>
      </c>
      <c r="E10" s="36" t="n">
        <f aca="false">SUM(E6:E8)</f>
        <v>1215000</v>
      </c>
      <c r="F10" s="37" t="n">
        <f aca="false">SUM(F6:F8)</f>
        <v>1275000</v>
      </c>
      <c r="G10" s="38" t="n">
        <f aca="false">SUM(G6:G9)</f>
        <v>7690000</v>
      </c>
      <c r="H10" s="39"/>
      <c r="K10" s="2"/>
      <c r="L10" s="2"/>
      <c r="M10" s="2"/>
      <c r="N10" s="2"/>
    </row>
    <row r="11" customFormat="false" ht="15" hidden="false" customHeight="false" outlineLevel="0" collapsed="false">
      <c r="B11" s="40"/>
      <c r="C11" s="40"/>
      <c r="D11" s="40"/>
      <c r="E11" s="40"/>
      <c r="F11" s="39"/>
      <c r="G11" s="39"/>
      <c r="H11" s="39"/>
      <c r="K11" s="2"/>
      <c r="L11" s="2"/>
      <c r="M11" s="2"/>
      <c r="N11" s="2"/>
    </row>
    <row r="12" customFormat="false" ht="15.75" hidden="false" customHeight="false" outlineLevel="0" collapsed="false">
      <c r="A12" s="41" t="s">
        <v>17</v>
      </c>
      <c r="B12" s="42" t="s">
        <v>18</v>
      </c>
      <c r="C12" s="10" t="s">
        <v>19</v>
      </c>
      <c r="D12" s="40"/>
      <c r="E12" s="40"/>
      <c r="F12" s="39"/>
      <c r="G12" s="39"/>
      <c r="H12" s="39"/>
      <c r="K12" s="2"/>
      <c r="L12" s="2"/>
      <c r="M12" s="2"/>
      <c r="N12" s="2"/>
    </row>
    <row r="13" customFormat="false" ht="15" hidden="false" customHeight="false" outlineLevel="0" collapsed="false">
      <c r="A13" s="19" t="s">
        <v>20</v>
      </c>
      <c r="B13" s="43" t="n">
        <v>7690000</v>
      </c>
      <c r="C13" s="44" t="n">
        <f aca="false">B13/12</f>
        <v>640833.333333333</v>
      </c>
      <c r="D13" s="40"/>
      <c r="E13" s="40"/>
      <c r="F13" s="39"/>
      <c r="G13" s="39"/>
      <c r="H13" s="39"/>
      <c r="K13" s="2"/>
      <c r="L13" s="2"/>
      <c r="M13" s="2"/>
      <c r="N13" s="2"/>
    </row>
    <row r="14" customFormat="false" ht="15" hidden="false" customHeight="false" outlineLevel="0" collapsed="false">
      <c r="A14" s="25" t="s">
        <v>21</v>
      </c>
      <c r="B14" s="40" t="n">
        <f aca="false">C30</f>
        <v>753800</v>
      </c>
      <c r="C14" s="45" t="n">
        <f aca="false">B30</f>
        <v>62816.6666666667</v>
      </c>
      <c r="D14" s="40"/>
      <c r="E14" s="40"/>
      <c r="F14" s="39"/>
      <c r="G14" s="39"/>
      <c r="H14" s="39"/>
      <c r="K14" s="2"/>
      <c r="L14" s="2"/>
      <c r="M14" s="2"/>
      <c r="N14" s="2"/>
    </row>
    <row r="15" customFormat="false" ht="15" hidden="false" customHeight="false" outlineLevel="0" collapsed="false">
      <c r="A15" s="25" t="s">
        <v>22</v>
      </c>
      <c r="B15" s="40" t="n">
        <v>90000</v>
      </c>
      <c r="C15" s="45" t="n">
        <f aca="false">B15/12</f>
        <v>7500</v>
      </c>
      <c r="D15" s="40"/>
      <c r="E15" s="40"/>
      <c r="F15" s="39"/>
      <c r="G15" s="39"/>
      <c r="H15" s="39"/>
      <c r="K15" s="2"/>
      <c r="L15" s="2"/>
      <c r="M15" s="2"/>
      <c r="N15" s="2"/>
    </row>
    <row r="16" customFormat="false" ht="15" hidden="false" customHeight="false" outlineLevel="0" collapsed="false">
      <c r="A16" s="25" t="s">
        <v>23</v>
      </c>
      <c r="B16" s="40" t="n">
        <v>6847000</v>
      </c>
      <c r="C16" s="45" t="n">
        <v>570516</v>
      </c>
      <c r="D16" s="40"/>
      <c r="E16" s="40"/>
      <c r="F16" s="39"/>
      <c r="G16" s="39"/>
      <c r="H16" s="39"/>
      <c r="K16" s="2"/>
      <c r="L16" s="2"/>
      <c r="M16" s="2"/>
      <c r="N16" s="2"/>
    </row>
    <row r="17" customFormat="false" ht="15.75" hidden="false" customHeight="false" outlineLevel="0" collapsed="false">
      <c r="A17" s="29" t="s">
        <v>24</v>
      </c>
      <c r="B17" s="46" t="n">
        <v>300000</v>
      </c>
      <c r="C17" s="47" t="n">
        <f aca="false">B17/12</f>
        <v>25000</v>
      </c>
      <c r="D17" s="40"/>
      <c r="E17" s="40"/>
      <c r="F17" s="39"/>
      <c r="G17" s="39"/>
      <c r="H17" s="39"/>
      <c r="K17" s="2"/>
      <c r="L17" s="2"/>
      <c r="M17" s="2"/>
      <c r="N17" s="2"/>
    </row>
    <row r="18" customFormat="false" ht="15.75" hidden="false" customHeight="false" outlineLevel="0" collapsed="false">
      <c r="A18" s="48" t="s">
        <v>25</v>
      </c>
      <c r="B18" s="49" t="n">
        <v>6547000</v>
      </c>
      <c r="C18" s="50" t="n">
        <f aca="false">B18/12</f>
        <v>545583.333333333</v>
      </c>
      <c r="D18" s="51"/>
      <c r="E18" s="52"/>
      <c r="F18" s="39"/>
      <c r="G18" s="39"/>
      <c r="H18" s="39"/>
      <c r="I18" s="39"/>
      <c r="J18" s="39"/>
      <c r="K18" s="2"/>
      <c r="L18" s="2"/>
      <c r="M18" s="2"/>
      <c r="N18" s="2"/>
    </row>
    <row r="19" customFormat="false" ht="15" hidden="false" customHeight="false" outlineLevel="0" collapsed="false">
      <c r="A19" s="53"/>
      <c r="B19" s="54"/>
      <c r="C19" s="54"/>
      <c r="D19" s="51"/>
      <c r="E19" s="52"/>
      <c r="F19" s="39"/>
      <c r="G19" s="39"/>
      <c r="H19" s="39"/>
      <c r="I19" s="39"/>
      <c r="J19" s="39"/>
      <c r="K19" s="2"/>
      <c r="L19" s="2"/>
      <c r="M19" s="2"/>
      <c r="N19" s="2"/>
    </row>
    <row r="20" customFormat="false" ht="15.75" hidden="false" customHeight="false" outlineLevel="0" collapsed="false">
      <c r="A20" s="53"/>
      <c r="B20" s="54"/>
      <c r="C20" s="54"/>
      <c r="D20" s="51"/>
      <c r="E20" s="52"/>
      <c r="F20" s="39"/>
      <c r="G20" s="39"/>
      <c r="H20" s="39"/>
      <c r="I20" s="39"/>
      <c r="J20" s="39"/>
      <c r="K20" s="2"/>
      <c r="L20" s="2"/>
      <c r="M20" s="2"/>
      <c r="N20" s="2"/>
    </row>
    <row r="21" customFormat="false" ht="15.75" hidden="false" customHeight="false" outlineLevel="0" collapsed="false">
      <c r="A21" s="41" t="s">
        <v>26</v>
      </c>
      <c r="B21" s="55" t="s">
        <v>19</v>
      </c>
      <c r="C21" s="56" t="s">
        <v>18</v>
      </c>
      <c r="D21" s="57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5" hidden="false" customHeight="false" outlineLevel="0" collapsed="false">
      <c r="A22" s="19" t="s">
        <v>27</v>
      </c>
      <c r="B22" s="45" t="n">
        <f aca="false">C22/12</f>
        <v>43833.3333333333</v>
      </c>
      <c r="C22" s="23" t="n">
        <v>526000</v>
      </c>
      <c r="D22" s="24"/>
      <c r="G22" s="2"/>
      <c r="H22" s="2"/>
      <c r="I22" s="2"/>
      <c r="J22" s="2" t="s">
        <v>3</v>
      </c>
      <c r="K22" s="2"/>
      <c r="L22" s="2"/>
      <c r="M22" s="2"/>
      <c r="N22" s="2"/>
    </row>
    <row r="23" customFormat="false" ht="15" hidden="false" customHeight="false" outlineLevel="0" collapsed="false">
      <c r="A23" s="25" t="s">
        <v>28</v>
      </c>
      <c r="B23" s="45" t="n">
        <f aca="false">C23/12</f>
        <v>7250</v>
      </c>
      <c r="C23" s="28" t="n">
        <v>87000</v>
      </c>
      <c r="D23" s="24"/>
      <c r="F23" s="58"/>
      <c r="G23" s="2"/>
      <c r="H23" s="2"/>
      <c r="I23" s="2"/>
      <c r="J23" s="2" t="s">
        <v>3</v>
      </c>
      <c r="K23" s="2"/>
      <c r="L23" s="2"/>
      <c r="M23" s="2"/>
      <c r="N23" s="2"/>
    </row>
    <row r="24" customFormat="false" ht="15" hidden="false" customHeight="false" outlineLevel="0" collapsed="false">
      <c r="A24" s="25" t="s">
        <v>29</v>
      </c>
      <c r="B24" s="45" t="n">
        <f aca="false">C24/12</f>
        <v>1833.33333333333</v>
      </c>
      <c r="C24" s="28" t="n">
        <v>22000</v>
      </c>
      <c r="D24" s="24"/>
      <c r="E24" s="59"/>
      <c r="F24" s="59"/>
      <c r="G24" s="2"/>
      <c r="H24" s="2"/>
      <c r="I24" s="2"/>
      <c r="J24" s="2"/>
      <c r="K24" s="2"/>
      <c r="L24" s="2"/>
      <c r="M24" s="2"/>
      <c r="N24" s="2"/>
    </row>
    <row r="25" customFormat="false" ht="15" hidden="false" customHeight="false" outlineLevel="0" collapsed="false">
      <c r="A25" s="25" t="s">
        <v>30</v>
      </c>
      <c r="B25" s="45" t="n">
        <f aca="false">C25/12</f>
        <v>1400</v>
      </c>
      <c r="C25" s="28" t="n">
        <v>16800</v>
      </c>
      <c r="D25" s="24"/>
      <c r="E25" s="59" t="s">
        <v>3</v>
      </c>
      <c r="F25" s="59" t="s">
        <v>3</v>
      </c>
      <c r="G25" s="2"/>
      <c r="H25" s="2"/>
      <c r="I25" s="2"/>
      <c r="J25" s="2"/>
      <c r="K25" s="2"/>
      <c r="L25" s="2"/>
      <c r="M25" s="2"/>
      <c r="N25" s="2"/>
    </row>
    <row r="26" customFormat="false" ht="15" hidden="false" customHeight="false" outlineLevel="0" collapsed="false">
      <c r="A26" s="25" t="s">
        <v>31</v>
      </c>
      <c r="B26" s="45" t="n">
        <f aca="false">C26/12</f>
        <v>4166.66666666667</v>
      </c>
      <c r="C26" s="28" t="n">
        <v>50000</v>
      </c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customFormat="false" ht="15" hidden="false" customHeight="false" outlineLevel="0" collapsed="false">
      <c r="A27" s="25" t="s">
        <v>32</v>
      </c>
      <c r="B27" s="45" t="n">
        <f aca="false">C27/12</f>
        <v>833.333333333333</v>
      </c>
      <c r="C27" s="28" t="n">
        <v>10000</v>
      </c>
      <c r="D27" s="3"/>
      <c r="E27" s="3"/>
      <c r="F27" s="2"/>
      <c r="G27" s="2"/>
      <c r="H27" s="2"/>
      <c r="I27" s="2"/>
      <c r="J27" s="2"/>
      <c r="K27" s="2"/>
      <c r="L27" s="2"/>
      <c r="M27" s="2"/>
      <c r="N27" s="2"/>
    </row>
    <row r="28" customFormat="false" ht="15" hidden="false" customHeight="false" outlineLevel="0" collapsed="false">
      <c r="A28" s="25" t="s">
        <v>33</v>
      </c>
      <c r="B28" s="45" t="n">
        <f aca="false">C28/12</f>
        <v>1250</v>
      </c>
      <c r="C28" s="28" t="n">
        <v>15000</v>
      </c>
      <c r="D28" s="40"/>
      <c r="E28" s="40"/>
      <c r="F28" s="2"/>
      <c r="G28" s="2"/>
      <c r="H28" s="2"/>
      <c r="I28" s="2"/>
      <c r="J28" s="2"/>
      <c r="K28" s="2"/>
      <c r="L28" s="2"/>
      <c r="M28" s="2"/>
      <c r="N28" s="2"/>
      <c r="T28" s="0" t="s">
        <v>3</v>
      </c>
    </row>
    <row r="29" customFormat="false" ht="15.75" hidden="false" customHeight="false" outlineLevel="0" collapsed="false">
      <c r="A29" s="29" t="s">
        <v>34</v>
      </c>
      <c r="B29" s="45" t="n">
        <f aca="false">C29/12</f>
        <v>2250</v>
      </c>
      <c r="C29" s="28" t="n">
        <v>27000</v>
      </c>
      <c r="D29" s="40"/>
      <c r="E29" s="40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5.75" hidden="false" customHeight="false" outlineLevel="0" collapsed="false">
      <c r="A30" s="60" t="s">
        <v>35</v>
      </c>
      <c r="B30" s="49" t="n">
        <f aca="false">SUM(B22:B29)</f>
        <v>62816.6666666667</v>
      </c>
      <c r="C30" s="61" t="n">
        <f aca="false">SUM(C22:C29)</f>
        <v>753800</v>
      </c>
      <c r="D30" s="40"/>
      <c r="E30" s="40"/>
      <c r="F30" s="2"/>
      <c r="G30" s="2"/>
      <c r="H30" s="2"/>
      <c r="I30" s="2"/>
      <c r="J30" s="2"/>
      <c r="K30" s="2"/>
      <c r="L30" s="2"/>
      <c r="M30" s="2"/>
      <c r="N30" s="2"/>
      <c r="S30" s="62"/>
    </row>
    <row r="31" customFormat="false" ht="14.25" hidden="false" customHeight="false" outlineLevel="0" collapsed="false">
      <c r="D31" s="40"/>
      <c r="E31" s="40"/>
      <c r="F31" s="2"/>
      <c r="G31" s="2"/>
      <c r="H31" s="2"/>
      <c r="I31" s="2"/>
      <c r="J31" s="2"/>
      <c r="K31" s="2"/>
      <c r="L31" s="2"/>
      <c r="M31" s="2"/>
      <c r="N31" s="2"/>
    </row>
    <row r="32" customFormat="false" ht="15" hidden="false" customHeight="false" outlineLevel="0" collapsed="false">
      <c r="A32" s="18"/>
      <c r="B32" s="63"/>
      <c r="C32" s="64"/>
      <c r="D32" s="40"/>
      <c r="E32" s="40"/>
      <c r="F32" s="2"/>
      <c r="G32" s="2"/>
      <c r="H32" s="2"/>
      <c r="I32" s="2"/>
      <c r="J32" s="2"/>
      <c r="K32" s="2"/>
      <c r="L32" s="2"/>
      <c r="M32" s="2"/>
      <c r="N32" s="2"/>
    </row>
    <row r="33" customFormat="false" ht="14.25" hidden="false" customHeight="false" outlineLevel="0" collapsed="false">
      <c r="A33" s="65"/>
      <c r="B33" s="39"/>
      <c r="C33" s="66"/>
      <c r="D33" s="40"/>
      <c r="E33" s="40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5" hidden="false" customHeight="false" outlineLevel="0" collapsed="false">
      <c r="A34" s="67"/>
      <c r="B34" s="40"/>
      <c r="D34" s="40"/>
      <c r="E34" s="40"/>
      <c r="F34" s="2"/>
      <c r="G34" s="2"/>
      <c r="H34" s="2"/>
      <c r="I34" s="2"/>
      <c r="J34" s="2"/>
      <c r="K34" s="2"/>
      <c r="L34" s="2"/>
      <c r="M34" s="2"/>
      <c r="N34" s="2"/>
      <c r="S34" s="62"/>
    </row>
    <row r="35" customFormat="false" ht="15" hidden="false" customHeight="false" outlineLevel="0" collapsed="false">
      <c r="A35" s="67"/>
      <c r="B35" s="40"/>
      <c r="D35" s="40"/>
      <c r="E35" s="40"/>
      <c r="F35" s="2"/>
      <c r="G35" s="2"/>
      <c r="H35" s="2"/>
      <c r="I35" s="2"/>
      <c r="J35" s="2"/>
      <c r="K35" s="2"/>
      <c r="L35" s="2"/>
      <c r="M35" s="2"/>
      <c r="N35" s="2"/>
      <c r="O35" s="0" t="s">
        <v>3</v>
      </c>
      <c r="T35" s="0" t="e">
        <f aca="false">U35*250</f>
        <v>#VALUE!</v>
      </c>
      <c r="U35" s="0" t="s">
        <v>36</v>
      </c>
    </row>
    <row r="36" customFormat="false" ht="15" hidden="false" customHeight="false" outlineLevel="0" collapsed="false">
      <c r="A36" s="67"/>
      <c r="B36" s="40"/>
      <c r="D36" s="40"/>
      <c r="E36" s="40"/>
      <c r="F36" s="2"/>
      <c r="G36" s="2"/>
      <c r="H36" s="2"/>
      <c r="I36" s="2"/>
      <c r="J36" s="2"/>
      <c r="K36" s="2"/>
      <c r="L36" s="2"/>
      <c r="M36" s="2"/>
      <c r="N36" s="2"/>
    </row>
    <row r="37" customFormat="false" ht="15" hidden="false" customHeight="false" outlineLevel="0" collapsed="false">
      <c r="A37" s="67"/>
      <c r="B37" s="40"/>
      <c r="D37" s="40"/>
      <c r="E37" s="40"/>
      <c r="F37" s="2"/>
      <c r="G37" s="2"/>
      <c r="H37" s="2"/>
      <c r="I37" s="2"/>
      <c r="J37" s="2"/>
      <c r="K37" s="2"/>
      <c r="L37" s="2"/>
      <c r="M37" s="2"/>
      <c r="N37" s="2"/>
    </row>
    <row r="38" customFormat="false" ht="15" hidden="false" customHeight="false" outlineLevel="0" collapsed="false">
      <c r="A38" s="5"/>
      <c r="B38" s="68"/>
      <c r="D38" s="40"/>
      <c r="E38" s="40"/>
      <c r="F38" s="2"/>
      <c r="G38" s="2"/>
      <c r="H38" s="2"/>
      <c r="I38" s="2"/>
      <c r="J38" s="2"/>
      <c r="K38" s="2"/>
      <c r="L38" s="2"/>
      <c r="M38" s="2"/>
      <c r="N38" s="2"/>
    </row>
    <row r="40" customFormat="false" ht="15" hidden="false" customHeight="false" outlineLevel="0" collapsed="false">
      <c r="A40" s="18"/>
      <c r="B40" s="63"/>
      <c r="C40" s="64"/>
    </row>
    <row r="41" customFormat="false" ht="14.25" hidden="false" customHeight="false" outlineLevel="0" collapsed="false">
      <c r="A41" s="65"/>
      <c r="B41" s="39"/>
      <c r="C41" s="39"/>
    </row>
    <row r="42" customFormat="false" ht="14.25" hidden="false" customHeight="false" outlineLevel="0" collapsed="false">
      <c r="A42" s="69"/>
      <c r="B42" s="70"/>
      <c r="C42" s="71"/>
    </row>
    <row r="51" customFormat="false" ht="12.75" hidden="false" customHeight="false" outlineLevel="0" collapsed="false">
      <c r="C51" s="72"/>
    </row>
    <row r="53" customFormat="false" ht="12.75" hidden="false" customHeight="false" outlineLevel="0" collapsed="false">
      <c r="C53" s="72"/>
    </row>
    <row r="54" customFormat="false" ht="12.75" hidden="false" customHeight="false" outlineLevel="0" collapsed="false">
      <c r="C54" s="72"/>
    </row>
    <row r="55" customFormat="false" ht="12.75" hidden="false" customHeight="false" outlineLevel="0" collapsed="false">
      <c r="C55" s="72"/>
    </row>
    <row r="56" customFormat="false" ht="12.75" hidden="false" customHeight="false" outlineLevel="0" collapsed="false">
      <c r="C56" s="72"/>
    </row>
    <row r="57" customFormat="false" ht="12.75" hidden="false" customHeight="false" outlineLevel="0" collapsed="false">
      <c r="C57" s="72"/>
    </row>
    <row r="58" customFormat="false" ht="12.75" hidden="false" customHeight="false" outlineLevel="0" collapsed="false">
      <c r="C58" s="73"/>
    </row>
    <row r="59" customFormat="false" ht="12.75" hidden="false" customHeight="false" outlineLevel="0" collapsed="false">
      <c r="C59" s="73"/>
    </row>
    <row r="60" customFormat="false" ht="12.75" hidden="false" customHeight="false" outlineLevel="0" collapsed="false">
      <c r="C60" s="73"/>
    </row>
    <row r="61" customFormat="false" ht="12.75" hidden="false" customHeight="false" outlineLevel="0" collapsed="false">
      <c r="C61" s="73"/>
    </row>
    <row r="62" customFormat="false" ht="12.75" hidden="false" customHeight="false" outlineLevel="0" collapsed="false">
      <c r="C6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N23 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20.13"/>
    <col collapsed="false" customWidth="true" hidden="false" outlineLevel="0" max="3" min="3" style="0" width="15.56"/>
    <col collapsed="false" customWidth="true" hidden="false" outlineLevel="0" max="4" min="4" style="0" width="7.28"/>
    <col collapsed="false" customWidth="true" hidden="false" outlineLevel="0" max="5" min="5" style="0" width="16.56"/>
    <col collapsed="false" customWidth="true" hidden="false" outlineLevel="0" max="6" min="6" style="0" width="11.28"/>
    <col collapsed="false" customWidth="true" hidden="false" outlineLevel="0" max="7" min="7" style="0" width="17.85"/>
    <col collapsed="false" customWidth="true" hidden="false" outlineLevel="0" max="12" min="12" style="0" width="14.99"/>
    <col collapsed="false" customWidth="true" hidden="false" outlineLevel="0" max="14" min="13" style="0" width="13.99"/>
  </cols>
  <sheetData>
    <row r="1" customFormat="false" ht="15.75" hidden="false" customHeight="false" outlineLevel="0" collapsed="false">
      <c r="A1" s="1" t="s">
        <v>37</v>
      </c>
      <c r="C1" s="74"/>
      <c r="E1" s="74"/>
    </row>
    <row r="2" customFormat="false" ht="15.75" hidden="false" customHeight="false" outlineLevel="0" collapsed="false">
      <c r="A2" s="1" t="s">
        <v>38</v>
      </c>
      <c r="C2" s="74"/>
      <c r="E2" s="74"/>
    </row>
    <row r="3" customFormat="false" ht="15.75" hidden="false" customHeight="false" outlineLevel="0" collapsed="false">
      <c r="A3" s="1"/>
      <c r="C3" s="74"/>
      <c r="E3" s="74"/>
    </row>
    <row r="4" customFormat="false" ht="13.5" hidden="false" customHeight="false" outlineLevel="0" collapsed="false">
      <c r="A4" s="75"/>
      <c r="C4" s="74"/>
      <c r="E4" s="74"/>
    </row>
    <row r="5" customFormat="false" ht="13.5" hidden="false" customHeight="false" outlineLevel="0" collapsed="false">
      <c r="A5" s="76" t="s">
        <v>39</v>
      </c>
      <c r="B5" s="76" t="s">
        <v>40</v>
      </c>
      <c r="C5" s="77" t="s">
        <v>41</v>
      </c>
      <c r="D5" s="78" t="s">
        <v>42</v>
      </c>
      <c r="E5" s="79" t="s">
        <v>43</v>
      </c>
      <c r="F5" s="80" t="s">
        <v>44</v>
      </c>
      <c r="G5" s="78" t="s">
        <v>45</v>
      </c>
      <c r="H5" s="81"/>
      <c r="I5" s="81"/>
      <c r="J5" s="81"/>
      <c r="K5" s="82"/>
      <c r="L5" s="78" t="s">
        <v>46</v>
      </c>
      <c r="M5" s="76" t="s">
        <v>47</v>
      </c>
    </row>
    <row r="6" customFormat="false" ht="12.75" hidden="false" customHeight="false" outlineLevel="0" collapsed="false">
      <c r="A6" s="83" t="s">
        <v>7</v>
      </c>
      <c r="B6" s="84" t="s">
        <v>12</v>
      </c>
      <c r="C6" s="85" t="n">
        <v>50000000</v>
      </c>
      <c r="D6" s="86" t="n">
        <v>0.025</v>
      </c>
      <c r="E6" s="85" t="n">
        <f aca="false">D6*C6</f>
        <v>1250000</v>
      </c>
      <c r="F6" s="69" t="s">
        <v>3</v>
      </c>
      <c r="G6" s="87" t="s">
        <v>48</v>
      </c>
      <c r="H6" s="69"/>
      <c r="I6" s="69"/>
      <c r="J6" s="69"/>
      <c r="K6" s="88"/>
      <c r="L6" s="85" t="s">
        <v>3</v>
      </c>
      <c r="M6" s="85" t="n">
        <f aca="false">C6</f>
        <v>50000000</v>
      </c>
    </row>
    <row r="7" customFormat="false" ht="13.5" hidden="false" customHeight="false" outlineLevel="0" collapsed="false">
      <c r="A7" s="89" t="s">
        <v>3</v>
      </c>
      <c r="B7" s="89"/>
      <c r="C7" s="90" t="s">
        <v>3</v>
      </c>
      <c r="D7" s="91"/>
      <c r="E7" s="90" t="s">
        <v>3</v>
      </c>
      <c r="F7" s="92" t="n">
        <f aca="false">SUM(E6)</f>
        <v>1250000</v>
      </c>
      <c r="G7" s="93"/>
      <c r="H7" s="94"/>
      <c r="I7" s="94"/>
      <c r="J7" s="94"/>
      <c r="K7" s="95"/>
      <c r="L7" s="85"/>
      <c r="M7" s="85"/>
    </row>
    <row r="8" customFormat="false" ht="12.75" hidden="false" customHeight="false" outlineLevel="0" collapsed="false">
      <c r="A8" s="83" t="s">
        <v>6</v>
      </c>
      <c r="B8" s="96" t="s">
        <v>13</v>
      </c>
      <c r="C8" s="85" t="n">
        <v>165000000</v>
      </c>
      <c r="D8" s="86" t="n">
        <v>0.01</v>
      </c>
      <c r="E8" s="85" t="n">
        <f aca="false">C8*D8</f>
        <v>1650000</v>
      </c>
      <c r="F8" s="97"/>
      <c r="G8" s="87" t="s">
        <v>49</v>
      </c>
      <c r="H8" s="69"/>
      <c r="I8" s="69"/>
      <c r="J8" s="69"/>
      <c r="K8" s="88"/>
      <c r="L8" s="85" t="n">
        <v>125000000</v>
      </c>
      <c r="M8" s="85"/>
    </row>
    <row r="9" customFormat="false" ht="12.75" hidden="false" customHeight="false" outlineLevel="0" collapsed="false">
      <c r="A9" s="84"/>
      <c r="B9" s="98" t="s">
        <v>50</v>
      </c>
      <c r="C9" s="85" t="n">
        <v>100000000</v>
      </c>
      <c r="D9" s="86" t="n">
        <v>0.009</v>
      </c>
      <c r="E9" s="85" t="n">
        <f aca="false">C9*D9</f>
        <v>900000</v>
      </c>
      <c r="F9" s="97"/>
      <c r="G9" s="87" t="s">
        <v>51</v>
      </c>
      <c r="H9" s="69"/>
      <c r="I9" s="69"/>
      <c r="J9" s="69"/>
      <c r="K9" s="88"/>
      <c r="L9" s="85" t="n">
        <v>100000000</v>
      </c>
      <c r="M9" s="85"/>
    </row>
    <row r="10" customFormat="false" ht="13.5" hidden="false" customHeight="false" outlineLevel="0" collapsed="false">
      <c r="A10" s="89"/>
      <c r="B10" s="98"/>
      <c r="C10" s="90"/>
      <c r="D10" s="91"/>
      <c r="E10" s="90"/>
      <c r="F10" s="92" t="n">
        <f aca="false">SUM(E8:E10)</f>
        <v>2550000</v>
      </c>
      <c r="G10" s="93"/>
      <c r="H10" s="94"/>
      <c r="I10" s="94"/>
      <c r="J10" s="94"/>
      <c r="K10" s="95"/>
      <c r="L10" s="85"/>
      <c r="M10" s="85"/>
    </row>
    <row r="11" customFormat="false" ht="12.75" hidden="false" customHeight="false" outlineLevel="0" collapsed="false">
      <c r="A11" s="83" t="s">
        <v>8</v>
      </c>
      <c r="B11" s="99" t="s">
        <v>52</v>
      </c>
      <c r="C11" s="85" t="n">
        <v>100000000</v>
      </c>
      <c r="D11" s="86" t="n">
        <v>0.005</v>
      </c>
      <c r="E11" s="85" t="n">
        <f aca="false">C11*D11</f>
        <v>500000</v>
      </c>
      <c r="F11" s="69"/>
      <c r="G11" s="87" t="s">
        <v>53</v>
      </c>
      <c r="H11" s="69"/>
      <c r="I11" s="69"/>
      <c r="J11" s="69"/>
      <c r="K11" s="88"/>
      <c r="L11" s="85" t="n">
        <f aca="false">C11</f>
        <v>100000000</v>
      </c>
      <c r="M11" s="85"/>
    </row>
    <row r="12" customFormat="false" ht="13.5" hidden="false" customHeight="false" outlineLevel="0" collapsed="false">
      <c r="A12" s="89"/>
      <c r="B12" s="89"/>
      <c r="C12" s="90"/>
      <c r="D12" s="100"/>
      <c r="E12" s="90"/>
      <c r="F12" s="92" t="n">
        <f aca="false">SUM(E11)</f>
        <v>500000</v>
      </c>
      <c r="G12" s="93"/>
      <c r="H12" s="94"/>
      <c r="I12" s="94"/>
      <c r="J12" s="94"/>
      <c r="K12" s="95"/>
      <c r="L12" s="85" t="s">
        <v>3</v>
      </c>
      <c r="M12" s="85"/>
    </row>
    <row r="13" customFormat="false" ht="12.75" hidden="false" customHeight="false" outlineLevel="0" collapsed="false">
      <c r="A13" s="101" t="s">
        <v>54</v>
      </c>
      <c r="B13" s="99" t="s">
        <v>12</v>
      </c>
      <c r="C13" s="102" t="n">
        <v>75000000</v>
      </c>
      <c r="D13" s="103" t="n">
        <v>0.017</v>
      </c>
      <c r="E13" s="85" t="n">
        <f aca="false">C13*D13</f>
        <v>1275000</v>
      </c>
      <c r="F13" s="104"/>
      <c r="G13" s="105" t="s">
        <v>55</v>
      </c>
      <c r="H13" s="104"/>
      <c r="I13" s="104"/>
      <c r="J13" s="104"/>
      <c r="K13" s="106"/>
      <c r="L13" s="85"/>
      <c r="M13" s="85" t="n">
        <v>75000000</v>
      </c>
    </row>
    <row r="14" customFormat="false" ht="13.5" hidden="false" customHeight="false" outlineLevel="0" collapsed="false">
      <c r="A14" s="84"/>
      <c r="E14" s="90"/>
      <c r="F14" s="97" t="n">
        <f aca="false">SUM(E13)</f>
        <v>1275000</v>
      </c>
      <c r="G14" s="93"/>
      <c r="H14" s="94"/>
      <c r="I14" s="94"/>
      <c r="J14" s="94"/>
      <c r="K14" s="95"/>
      <c r="L14" s="85"/>
      <c r="M14" s="85"/>
    </row>
    <row r="15" customFormat="false" ht="12.75" hidden="false" customHeight="false" outlineLevel="0" collapsed="false">
      <c r="A15" s="101" t="s">
        <v>9</v>
      </c>
      <c r="B15" s="99" t="s">
        <v>12</v>
      </c>
      <c r="C15" s="102" t="n">
        <v>90000000</v>
      </c>
      <c r="D15" s="107" t="n">
        <v>0.0135</v>
      </c>
      <c r="E15" s="85" t="n">
        <f aca="false">C15*D15</f>
        <v>1215000</v>
      </c>
      <c r="F15" s="104"/>
      <c r="G15" s="87" t="s">
        <v>55</v>
      </c>
      <c r="H15" s="69"/>
      <c r="I15" s="69"/>
      <c r="J15" s="69"/>
      <c r="K15" s="88"/>
      <c r="L15" s="85"/>
      <c r="M15" s="85" t="n">
        <f aca="false">C15</f>
        <v>90000000</v>
      </c>
    </row>
    <row r="16" customFormat="false" ht="12.75" hidden="false" customHeight="false" outlineLevel="0" collapsed="false">
      <c r="A16" s="84"/>
      <c r="B16" s="84" t="s">
        <v>15</v>
      </c>
      <c r="C16" s="85" t="n">
        <v>45000000</v>
      </c>
      <c r="D16" s="86" t="n">
        <v>0.02</v>
      </c>
      <c r="E16" s="85" t="n">
        <f aca="false">C16*D16</f>
        <v>900000</v>
      </c>
      <c r="F16" s="69"/>
      <c r="G16" s="87" t="s">
        <v>56</v>
      </c>
      <c r="H16" s="69"/>
      <c r="I16" s="69"/>
      <c r="J16" s="69"/>
      <c r="K16" s="88"/>
      <c r="L16" s="85" t="n">
        <f aca="false">C16</f>
        <v>45000000</v>
      </c>
      <c r="M16" s="85"/>
    </row>
    <row r="17" customFormat="false" ht="13.5" hidden="false" customHeight="false" outlineLevel="0" collapsed="false">
      <c r="A17" s="89"/>
      <c r="B17" s="89"/>
      <c r="C17" s="90"/>
      <c r="D17" s="91"/>
      <c r="E17" s="90"/>
      <c r="F17" s="92" t="n">
        <f aca="false">SUM(E15:E17)</f>
        <v>2115000</v>
      </c>
      <c r="G17" s="93"/>
      <c r="H17" s="94"/>
      <c r="I17" s="94"/>
      <c r="J17" s="94"/>
      <c r="K17" s="95"/>
      <c r="L17" s="85"/>
      <c r="M17" s="85"/>
    </row>
    <row r="18" customFormat="false" ht="13.5" hidden="false" customHeight="false" outlineLevel="0" collapsed="false">
      <c r="A18" s="108" t="s">
        <v>44</v>
      </c>
      <c r="B18" s="109"/>
      <c r="C18" s="110" t="n">
        <f aca="false">SUM(C6:C17)</f>
        <v>625000000</v>
      </c>
      <c r="D18" s="109"/>
      <c r="E18" s="109"/>
      <c r="F18" s="111" t="n">
        <f aca="false">SUM(E6:E17)</f>
        <v>7690000</v>
      </c>
      <c r="G18" s="93"/>
      <c r="H18" s="94"/>
      <c r="I18" s="94"/>
      <c r="J18" s="94"/>
      <c r="K18" s="95"/>
      <c r="L18" s="112" t="n">
        <f aca="false">SUM(L6:L17)</f>
        <v>370000000</v>
      </c>
      <c r="M18" s="113" t="n">
        <f aca="false">SUM(M6:M17)</f>
        <v>215000000</v>
      </c>
      <c r="N18" s="114" t="n">
        <f aca="false">L18+M18</f>
        <v>585000000</v>
      </c>
    </row>
    <row r="19" customFormat="false" ht="13.5" hidden="false" customHeight="false" outlineLevel="0" collapsed="false"/>
    <row r="20" customFormat="false" ht="12.75" hidden="false" customHeight="false" outlineLevel="0" collapsed="false">
      <c r="A20" s="115" t="s">
        <v>57</v>
      </c>
      <c r="B20" s="116" t="s">
        <v>12</v>
      </c>
      <c r="C20" s="117" t="n">
        <f aca="false">C6+C13+C15</f>
        <v>215000000</v>
      </c>
      <c r="D20" s="118" t="s">
        <v>3</v>
      </c>
      <c r="E20" s="116"/>
      <c r="F20" s="119" t="n">
        <f aca="false">E6+E13+E15</f>
        <v>3740000</v>
      </c>
    </row>
    <row r="21" customFormat="false" ht="12.75" hidden="false" customHeight="false" outlineLevel="0" collapsed="false">
      <c r="A21" s="120"/>
      <c r="B21" s="120" t="s">
        <v>50</v>
      </c>
      <c r="C21" s="121" t="n">
        <f aca="false">C9</f>
        <v>100000000</v>
      </c>
      <c r="D21" s="122"/>
      <c r="E21" s="120"/>
      <c r="F21" s="123" t="n">
        <f aca="false">E9</f>
        <v>900000</v>
      </c>
    </row>
    <row r="22" customFormat="false" ht="12.75" hidden="false" customHeight="false" outlineLevel="0" collapsed="false">
      <c r="A22" s="120"/>
      <c r="B22" s="120" t="s">
        <v>13</v>
      </c>
      <c r="C22" s="121" t="n">
        <f aca="false">C11+C8</f>
        <v>265000000</v>
      </c>
      <c r="D22" s="122"/>
      <c r="E22" s="120"/>
      <c r="F22" s="123" t="n">
        <f aca="false">E8+E11</f>
        <v>2150000</v>
      </c>
    </row>
    <row r="23" customFormat="false" ht="12.75" hidden="false" customHeight="false" outlineLevel="0" collapsed="false">
      <c r="A23" s="120"/>
      <c r="B23" s="120" t="s">
        <v>15</v>
      </c>
      <c r="C23" s="124" t="n">
        <f aca="false">C16</f>
        <v>45000000</v>
      </c>
      <c r="D23" s="122"/>
      <c r="E23" s="120"/>
      <c r="F23" s="125" t="n">
        <f aca="false">E16</f>
        <v>900000</v>
      </c>
    </row>
    <row r="24" customFormat="false" ht="13.5" hidden="false" customHeight="false" outlineLevel="0" collapsed="false">
      <c r="A24" s="126" t="s">
        <v>44</v>
      </c>
      <c r="B24" s="127"/>
      <c r="C24" s="128" t="n">
        <f aca="false">SUM(C20:C23)</f>
        <v>625000000</v>
      </c>
      <c r="D24" s="129"/>
      <c r="E24" s="127"/>
      <c r="F24" s="130" t="n">
        <f aca="false">SUM(F20:F23)</f>
        <v>7690000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1998-11-06T17:22:03Z</dcterms:created>
  <dc:creator/>
  <dc:description/>
  <dc:language>en-US</dc:language>
  <cp:lastModifiedBy>gdelcant</cp:lastModifiedBy>
  <cp:lastPrinted>2001-10-19T10:04:23Z</cp:lastPrinted>
  <dcterms:modified xsi:type="dcterms:W3CDTF">2001-10-19T11:53:09Z</dcterms:modified>
  <cp:revision>0</cp:revision>
  <dc:subject/>
  <dc:title/>
</cp:coreProperties>
</file>