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<sst xmlns="http://schemas.openxmlformats.org/spreadsheetml/2006/main" count="283" uniqueCount="77">
  <si>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</si>
  <si>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</si>
  <si>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</si>
  <si>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</si>
  <si>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</si>
  <si>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</si>
  <si>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</si>
  <si>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</si>
  <si>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</si>
  <si>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</si>
  <si>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</si>
  <si>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</si>
  <si>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</si>
  <si>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</si>
  <si>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</si>
  <si>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</si>
  <si>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</si>
  <si>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</si>
  <si>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</si>
  <si>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</si>
  <si>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</si>
  <si>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</si>
  <si>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</si>
  <si>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</si>
  <si>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</si>
  <si>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</si>
  <si>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</si>
  <si>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</si>
  <si>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</si>
  <si>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</si>
  <si>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</si>
  <si>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</si>
  <si>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</si>
  <si>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</si>
  <si>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</si>
  <si>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</si>
  <si>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</si>
  <si>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</si>
  <si>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</si>
  <si>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</si>
  <si>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</si>
  <si>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</si>
  <si>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</si>
  <si>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</si>
  <si>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</si>
  <si>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</si>
  <si>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</si>
  <si>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</si>
  <si>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</si>
  <si>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</si>
  <si>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</si>
  <si>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</si>
  <si>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</si>
  <si>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</si>
  <si>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</si>
  <si>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</si>
  <si>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</si>
  <si>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</si>
  <si>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</si>
  <si>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</si>
  <si>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</si>
  <si>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</si>
  <si>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</si>
  <si>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</si>
  <si>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</si>
  <si>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</si>
  <si>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</si>
  <si>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</si>
  <si>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</si>
  <si>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</si>
  <si>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</si>
  <si>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</si>
  <si>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</si>
  <si>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</si>
  <si>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</si>
  <si>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</si>
  <si>
    <t xml:space="preserve">EMW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</si>
</sst>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863938"/>
        <c:axId val="52858665"/>
      </c:lineChart>
      <c:catAx>
        <c:axId val="908639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858665"/>
        <c:crossesAt val="0"/>
        <c:auto val="1"/>
        <c:lblAlgn val="ctr"/>
        <c:lblOffset val="100"/>
        <c:noMultiLvlLbl val="0"/>
      </c:catAx>
      <c:valAx>
        <c:axId val="5285866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86393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708452"/>
        <c:axId val="26757350"/>
      </c:lineChart>
      <c:catAx>
        <c:axId val="187084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57350"/>
        <c:crossesAt val="0"/>
        <c:auto val="1"/>
        <c:lblAlgn val="ctr"/>
        <c:lblOffset val="100"/>
        <c:noMultiLvlLbl val="0"/>
      </c:catAx>
      <c:valAx>
        <c:axId val="2675735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70845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996642"/>
        <c:axId val="48603948"/>
      </c:lineChart>
      <c:catAx>
        <c:axId val="999966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603948"/>
        <c:crossesAt val="0"/>
        <c:auto val="1"/>
        <c:lblAlgn val="ctr"/>
        <c:lblOffset val="100"/>
        <c:noMultiLvlLbl val="0"/>
      </c:catAx>
      <c:valAx>
        <c:axId val="4860394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99664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004848"/>
        <c:axId val="85096454"/>
      </c:lineChart>
      <c:catAx>
        <c:axId val="4000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096454"/>
        <c:crossesAt val="-40000"/>
        <c:auto val="1"/>
        <c:lblAlgn val="ctr"/>
        <c:lblOffset val="100"/>
        <c:noMultiLvlLbl val="0"/>
      </c:catAx>
      <c:valAx>
        <c:axId val="8509645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0048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354097"/>
        <c:axId val="57064672"/>
      </c:lineChart>
      <c:catAx>
        <c:axId val="5635409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064672"/>
        <c:crossesAt val="0"/>
        <c:auto val="1"/>
        <c:lblAlgn val="ctr"/>
        <c:lblOffset val="100"/>
        <c:noMultiLvlLbl val="0"/>
      </c:catAx>
      <c:valAx>
        <c:axId val="5706467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35409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86609"/>
        <c:axId val="11848937"/>
      </c:lineChart>
      <c:catAx>
        <c:axId val="437866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848937"/>
        <c:crossesAt val="0"/>
        <c:auto val="1"/>
        <c:lblAlgn val="ctr"/>
        <c:lblOffset val="100"/>
        <c:noMultiLvlLbl val="0"/>
      </c:catAx>
      <c:valAx>
        <c:axId val="1184893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866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225289"/>
        <c:axId val="22735834"/>
      </c:lineChart>
      <c:catAx>
        <c:axId val="8422528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35834"/>
        <c:crossesAt val="0"/>
        <c:auto val="1"/>
        <c:lblAlgn val="ctr"/>
        <c:lblOffset val="100"/>
        <c:noMultiLvlLbl val="0"/>
      </c:catAx>
      <c:valAx>
        <c:axId val="2273583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22528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77633"/>
        <c:axId val="62490011"/>
      </c:lineChart>
      <c:catAx>
        <c:axId val="62776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90011"/>
        <c:crossesAt val="0"/>
        <c:auto val="1"/>
        <c:lblAlgn val="ctr"/>
        <c:lblOffset val="100"/>
        <c:noMultiLvlLbl val="0"/>
      </c:catAx>
      <c:valAx>
        <c:axId val="6249001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7763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537287"/>
        <c:axId val="93245391"/>
      </c:lineChart>
      <c:catAx>
        <c:axId val="51537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245391"/>
        <c:crossesAt val="0"/>
        <c:auto val="1"/>
        <c:lblAlgn val="ctr"/>
        <c:lblOffset val="100"/>
        <c:noMultiLvlLbl val="0"/>
      </c:catAx>
      <c:valAx>
        <c:axId val="9324539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3728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261009"/>
        <c:axId val="94039330"/>
      </c:lineChart>
      <c:catAx>
        <c:axId val="932610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039330"/>
        <c:crossesAt val="-40000"/>
        <c:auto val="1"/>
        <c:lblAlgn val="ctr"/>
        <c:lblOffset val="100"/>
        <c:noMultiLvlLbl val="0"/>
      </c:catAx>
      <c:valAx>
        <c:axId val="9403933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2610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328055"/>
        <c:axId val="88566137"/>
      </c:lineChart>
      <c:catAx>
        <c:axId val="4732805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566137"/>
        <c:crossesAt val="0"/>
        <c:auto val="1"/>
        <c:lblAlgn val="ctr"/>
        <c:lblOffset val="100"/>
        <c:noMultiLvlLbl val="0"/>
      </c:catAx>
      <c:valAx>
        <c:axId val="8856613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2805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399029"/>
        <c:axId val="39217298"/>
      </c:lineChart>
      <c:catAx>
        <c:axId val="673990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217298"/>
        <c:crossesAt val="0"/>
        <c:auto val="1"/>
        <c:lblAlgn val="ctr"/>
        <c:lblOffset val="100"/>
        <c:noMultiLvlLbl val="0"/>
      </c:catAx>
      <c:valAx>
        <c:axId val="3921729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3990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34545"/>
        <c:axId val="51383920"/>
      </c:lineChart>
      <c:catAx>
        <c:axId val="153454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83920"/>
        <c:crossesAt val="0"/>
        <c:auto val="1"/>
        <c:lblAlgn val="ctr"/>
        <c:lblOffset val="100"/>
        <c:noMultiLvlLbl val="0"/>
      </c:catAx>
      <c:valAx>
        <c:axId val="513839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3454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776235"/>
        <c:axId val="80482690"/>
      </c:lineChart>
      <c:catAx>
        <c:axId val="5977623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82690"/>
        <c:crossesAt val="0"/>
        <c:auto val="1"/>
        <c:lblAlgn val="ctr"/>
        <c:lblOffset val="100"/>
        <c:noMultiLvlLbl val="0"/>
      </c:catAx>
      <c:valAx>
        <c:axId val="8048269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77623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310481"/>
        <c:axId val="65686833"/>
      </c:lineChart>
      <c:catAx>
        <c:axId val="123104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686833"/>
        <c:crossesAt val="0"/>
        <c:auto val="1"/>
        <c:lblAlgn val="ctr"/>
        <c:lblOffset val="100"/>
        <c:noMultiLvlLbl val="0"/>
      </c:catAx>
      <c:valAx>
        <c:axId val="6568683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31048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6593101"/>
        <c:axId val="16036528"/>
      </c:lineChart>
      <c:catAx>
        <c:axId val="665931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036528"/>
        <c:crossesAt val="0"/>
        <c:auto val="1"/>
        <c:lblAlgn val="ctr"/>
        <c:lblOffset val="100"/>
        <c:noMultiLvlLbl val="0"/>
      </c:catAx>
      <c:valAx>
        <c:axId val="1603652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5931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581459"/>
        <c:axId val="83760901"/>
      </c:lineChart>
      <c:catAx>
        <c:axId val="815814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760901"/>
        <c:crossesAt val="-40000"/>
        <c:auto val="1"/>
        <c:lblAlgn val="ctr"/>
        <c:lblOffset val="100"/>
        <c:noMultiLvlLbl val="0"/>
      </c:catAx>
      <c:valAx>
        <c:axId val="8376090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58145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387085"/>
        <c:axId val="74834138"/>
      </c:lineChart>
      <c:catAx>
        <c:axId val="2638708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834138"/>
        <c:crossesAt val="0"/>
        <c:auto val="1"/>
        <c:lblAlgn val="ctr"/>
        <c:lblOffset val="100"/>
        <c:noMultiLvlLbl val="0"/>
      </c:catAx>
      <c:valAx>
        <c:axId val="7483413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8708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715994"/>
        <c:axId val="62551826"/>
      </c:lineChart>
      <c:catAx>
        <c:axId val="687159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551826"/>
        <c:crossesAt val="0"/>
        <c:auto val="1"/>
        <c:lblAlgn val="ctr"/>
        <c:lblOffset val="100"/>
        <c:noMultiLvlLbl val="0"/>
      </c:catAx>
      <c:valAx>
        <c:axId val="6255182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7159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894215"/>
        <c:axId val="30556930"/>
      </c:lineChart>
      <c:catAx>
        <c:axId val="9389421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56930"/>
        <c:crossesAt val="0"/>
        <c:auto val="1"/>
        <c:lblAlgn val="ctr"/>
        <c:lblOffset val="100"/>
        <c:noMultiLvlLbl val="0"/>
      </c:catAx>
      <c:valAx>
        <c:axId val="3055693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89421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325683"/>
        <c:axId val="18805010"/>
      </c:lineChart>
      <c:catAx>
        <c:axId val="223256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805010"/>
        <c:crossesAt val="0"/>
        <c:auto val="1"/>
        <c:lblAlgn val="ctr"/>
        <c:lblOffset val="100"/>
        <c:noMultiLvlLbl val="0"/>
      </c:catAx>
      <c:valAx>
        <c:axId val="1880501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2568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887479"/>
        <c:axId val="5906380"/>
      </c:lineChart>
      <c:catAx>
        <c:axId val="14887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6380"/>
        <c:crossesAt val="0"/>
        <c:auto val="1"/>
        <c:lblAlgn val="ctr"/>
        <c:lblOffset val="100"/>
        <c:noMultiLvlLbl val="0"/>
      </c:catAx>
      <c:valAx>
        <c:axId val="590638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8874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087868"/>
        <c:axId val="2229290"/>
      </c:lineChart>
      <c:catAx>
        <c:axId val="360878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29290"/>
        <c:crossesAt val="0"/>
        <c:auto val="1"/>
        <c:lblAlgn val="ctr"/>
        <c:lblOffset val="100"/>
        <c:noMultiLvlLbl val="0"/>
      </c:catAx>
      <c:valAx>
        <c:axId val="222929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08786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165518"/>
        <c:axId val="85658344"/>
      </c:lineChart>
      <c:catAx>
        <c:axId val="8016551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658344"/>
        <c:crossesAt val="-40000"/>
        <c:auto val="1"/>
        <c:lblAlgn val="ctr"/>
        <c:lblOffset val="100"/>
        <c:noMultiLvlLbl val="0"/>
      </c:catAx>
      <c:valAx>
        <c:axId val="8565834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16551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320000</c:v>
                </c:pt>
                <c:pt idx="5">
                  <c:v>367000</c:v>
                </c:pt>
                <c:pt idx="6">
                  <c:v>318000</c:v>
                </c:pt>
                <c:pt idx="7">
                  <c:v>252000</c:v>
                </c:pt>
                <c:pt idx="8">
                  <c:v>234000</c:v>
                </c:pt>
                <c:pt idx="9">
                  <c:v>237000</c:v>
                </c:pt>
                <c:pt idx="10">
                  <c:v>270000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326957</c:v>
                </c:pt>
                <c:pt idx="1">
                  <c:v>369852</c:v>
                </c:pt>
                <c:pt idx="2">
                  <c:v>399083</c:v>
                </c:pt>
                <c:pt idx="3">
                  <c:v>444232</c:v>
                </c:pt>
                <c:pt idx="4">
                  <c:v>411594</c:v>
                </c:pt>
                <c:pt idx="5">
                  <c:v>360000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850514"/>
        <c:axId val="45889022"/>
      </c:lineChart>
      <c:catAx>
        <c:axId val="2285051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889022"/>
        <c:crossesAt val="0"/>
        <c:auto val="1"/>
        <c:lblAlgn val="ctr"/>
        <c:lblOffset val="100"/>
        <c:noMultiLvlLbl val="0"/>
      </c:catAx>
      <c:valAx>
        <c:axId val="45889022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850514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11345</c:v>
                </c:pt>
                <c:pt idx="1">
                  <c:v>0</c:v>
                </c:pt>
                <c:pt idx="2">
                  <c:v>0</c:v>
                </c:pt>
                <c:pt idx="3">
                  <c:v>7000</c:v>
                </c:pt>
                <c:pt idx="4">
                  <c:v>111</c:v>
                </c:pt>
                <c:pt idx="5">
                  <c:v>1600</c:v>
                </c:pt>
                <c:pt idx="6">
                  <c:v>9900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91684"/>
        <c:axId val="6883964"/>
      </c:lineChart>
      <c:catAx>
        <c:axId val="429168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83964"/>
        <c:crossesAt val="0"/>
        <c:auto val="1"/>
        <c:lblAlgn val="ctr"/>
        <c:lblOffset val="100"/>
        <c:noMultiLvlLbl val="0"/>
      </c:catAx>
      <c:valAx>
        <c:axId val="6883964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916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  <c:pt idx="1">
                  <c:v>148524</c:v>
                </c:pt>
                <c:pt idx="2">
                  <c:v>148524</c:v>
                </c:pt>
                <c:pt idx="3">
                  <c:v>148524</c:v>
                </c:pt>
                <c:pt idx="4">
                  <c:v>135865</c:v>
                </c:pt>
                <c:pt idx="5">
                  <c:v>137353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59298"/>
        <c:axId val="28050629"/>
      </c:lineChart>
      <c:catAx>
        <c:axId val="1259298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050629"/>
        <c:crossesAt val="0"/>
        <c:auto val="1"/>
        <c:lblAlgn val="ctr"/>
        <c:lblOffset val="100"/>
        <c:noMultiLvlLbl val="0"/>
      </c:catAx>
      <c:valAx>
        <c:axId val="28050629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5929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194178974804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374307.1012</c:v>
                </c:pt>
                <c:pt idx="1">
                  <c:v>391474.1012</c:v>
                </c:pt>
                <c:pt idx="2">
                  <c:v>408641.1012</c:v>
                </c:pt>
                <c:pt idx="3">
                  <c:v>418808.1012</c:v>
                </c:pt>
                <c:pt idx="4">
                  <c:v>421097.1012</c:v>
                </c:pt>
                <c:pt idx="5">
                  <c:v>421897.1012</c:v>
                </c:pt>
                <c:pt idx="6">
                  <c:v>413197.1012</c:v>
                </c:pt>
                <c:pt idx="7">
                  <c:v>413197.1012</c:v>
                </c:pt>
                <c:pt idx="8">
                  <c:v>413197.1012</c:v>
                </c:pt>
                <c:pt idx="9">
                  <c:v>413197.1012</c:v>
                </c:pt>
                <c:pt idx="10">
                  <c:v>413197.1012</c:v>
                </c:pt>
                <c:pt idx="11">
                  <c:v>413197.1012</c:v>
                </c:pt>
                <c:pt idx="12">
                  <c:v>413197.1012</c:v>
                </c:pt>
                <c:pt idx="13">
                  <c:v>413197.1012</c:v>
                </c:pt>
                <c:pt idx="14">
                  <c:v>413197.1012</c:v>
                </c:pt>
                <c:pt idx="15">
                  <c:v>413197.1012</c:v>
                </c:pt>
                <c:pt idx="16">
                  <c:v>413197.1012</c:v>
                </c:pt>
                <c:pt idx="17">
                  <c:v>413197.1012</c:v>
                </c:pt>
                <c:pt idx="18">
                  <c:v>413197.1012</c:v>
                </c:pt>
                <c:pt idx="19">
                  <c:v>413197.1012</c:v>
                </c:pt>
                <c:pt idx="20">
                  <c:v>413197.1012</c:v>
                </c:pt>
                <c:pt idx="21">
                  <c:v>413197.1012</c:v>
                </c:pt>
                <c:pt idx="22">
                  <c:v>413197.1012</c:v>
                </c:pt>
                <c:pt idx="23">
                  <c:v>413197.1012</c:v>
                </c:pt>
                <c:pt idx="24">
                  <c:v>413197.1012</c:v>
                </c:pt>
                <c:pt idx="25">
                  <c:v>413197.1012</c:v>
                </c:pt>
                <c:pt idx="26">
                  <c:v>413197.1012</c:v>
                </c:pt>
                <c:pt idx="27">
                  <c:v>413197.1012</c:v>
                </c:pt>
                <c:pt idx="28">
                  <c:v>413197.1012</c:v>
                </c:pt>
                <c:pt idx="29">
                  <c:v>413197.1012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217729"/>
        <c:axId val="74719408"/>
      </c:lineChart>
      <c:catAx>
        <c:axId val="1621772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19408"/>
        <c:crossesAt val="50000"/>
        <c:auto val="1"/>
        <c:lblAlgn val="ctr"/>
        <c:lblOffset val="100"/>
        <c:noMultiLvlLbl val="0"/>
      </c:catAx>
      <c:valAx>
        <c:axId val="74719408"/>
        <c:scaling>
          <c:orientation val="minMax"/>
          <c:max val="500000"/>
          <c:min val="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21772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27095990279465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9313</c:v>
                </c:pt>
                <c:pt idx="1">
                  <c:v>6801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821430"/>
        <c:axId val="49965241"/>
      </c:lineChart>
      <c:catAx>
        <c:axId val="9282143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965241"/>
        <c:crossesAt val="0"/>
        <c:auto val="1"/>
        <c:lblAlgn val="ctr"/>
        <c:lblOffset val="100"/>
        <c:noMultiLvlLbl val="0"/>
      </c:catAx>
      <c:valAx>
        <c:axId val="49965241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8214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-25028</c:v>
                </c:pt>
                <c:pt idx="1">
                  <c:v>-29329</c:v>
                </c:pt>
                <c:pt idx="2">
                  <c:v>-26829</c:v>
                </c:pt>
                <c:pt idx="3">
                  <c:v>-24329</c:v>
                </c:pt>
                <c:pt idx="4">
                  <c:v>-8829</c:v>
                </c:pt>
                <c:pt idx="5">
                  <c:v>-8829</c:v>
                </c:pt>
                <c:pt idx="6">
                  <c:v>-8829</c:v>
                </c:pt>
                <c:pt idx="7">
                  <c:v>-8829</c:v>
                </c:pt>
                <c:pt idx="8">
                  <c:v>-8829</c:v>
                </c:pt>
                <c:pt idx="9">
                  <c:v>-8829</c:v>
                </c:pt>
                <c:pt idx="10">
                  <c:v>-8829</c:v>
                </c:pt>
                <c:pt idx="11">
                  <c:v>-8829</c:v>
                </c:pt>
                <c:pt idx="12">
                  <c:v>-8829</c:v>
                </c:pt>
                <c:pt idx="13">
                  <c:v>-8829</c:v>
                </c:pt>
                <c:pt idx="14">
                  <c:v>-8829</c:v>
                </c:pt>
                <c:pt idx="15">
                  <c:v>-8829</c:v>
                </c:pt>
                <c:pt idx="16">
                  <c:v>-8829</c:v>
                </c:pt>
                <c:pt idx="17">
                  <c:v>-8829</c:v>
                </c:pt>
                <c:pt idx="18">
                  <c:v>-8829</c:v>
                </c:pt>
                <c:pt idx="19">
                  <c:v>-8829</c:v>
                </c:pt>
                <c:pt idx="20">
                  <c:v>-8829</c:v>
                </c:pt>
                <c:pt idx="21">
                  <c:v>-8829</c:v>
                </c:pt>
                <c:pt idx="22">
                  <c:v>-8829</c:v>
                </c:pt>
                <c:pt idx="23">
                  <c:v>-8829</c:v>
                </c:pt>
                <c:pt idx="24">
                  <c:v>-8829</c:v>
                </c:pt>
                <c:pt idx="25">
                  <c:v>-8829</c:v>
                </c:pt>
                <c:pt idx="26">
                  <c:v>-8829</c:v>
                </c:pt>
                <c:pt idx="27">
                  <c:v>-8829</c:v>
                </c:pt>
                <c:pt idx="28">
                  <c:v>-8829</c:v>
                </c:pt>
                <c:pt idx="29">
                  <c:v>-8829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895991"/>
        <c:axId val="53517906"/>
      </c:lineChart>
      <c:catAx>
        <c:axId val="8289599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17906"/>
        <c:crossesAt val="-40000"/>
        <c:auto val="1"/>
        <c:lblAlgn val="ctr"/>
        <c:lblOffset val="100"/>
        <c:noMultiLvlLbl val="0"/>
      </c:catAx>
      <c:valAx>
        <c:axId val="53517906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8959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127167"/>
        <c:axId val="42634522"/>
      </c:lineChart>
      <c:catAx>
        <c:axId val="52127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34522"/>
        <c:crossesAt val="0"/>
        <c:auto val="1"/>
        <c:lblAlgn val="ctr"/>
        <c:lblOffset val="100"/>
        <c:noMultiLvlLbl val="0"/>
      </c:catAx>
      <c:valAx>
        <c:axId val="4263452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12716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5879110"/>
        <c:axId val="57714019"/>
      </c:lineChart>
      <c:catAx>
        <c:axId val="858791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714019"/>
        <c:crossesAt val="0"/>
        <c:auto val="1"/>
        <c:lblAlgn val="ctr"/>
        <c:lblOffset val="100"/>
        <c:noMultiLvlLbl val="0"/>
      </c:catAx>
      <c:valAx>
        <c:axId val="5771401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87911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7687920"/>
        <c:axId val="16094833"/>
      </c:lineChart>
      <c:catAx>
        <c:axId val="6768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094833"/>
        <c:crossesAt val="-40000"/>
        <c:auto val="1"/>
        <c:lblAlgn val="ctr"/>
        <c:lblOffset val="100"/>
        <c:noMultiLvlLbl val="0"/>
      </c:catAx>
      <c:valAx>
        <c:axId val="1609483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879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9946952"/>
        <c:axId val="15087908"/>
      </c:lineChart>
      <c:catAx>
        <c:axId val="299469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087908"/>
        <c:crossesAt val="0"/>
        <c:auto val="1"/>
        <c:lblAlgn val="ctr"/>
        <c:lblOffset val="100"/>
        <c:noMultiLvlLbl val="0"/>
      </c:catAx>
      <c:valAx>
        <c:axId val="1508790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94695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014743"/>
        <c:axId val="49160257"/>
      </c:lineChart>
      <c:catAx>
        <c:axId val="45014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60257"/>
        <c:crossesAt val="0"/>
        <c:auto val="1"/>
        <c:lblAlgn val="ctr"/>
        <c:lblOffset val="100"/>
        <c:noMultiLvlLbl val="0"/>
      </c:catAx>
      <c:valAx>
        <c:axId val="4916025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01474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771744"/>
        <c:axId val="76199545"/>
      </c:lineChart>
      <c:catAx>
        <c:axId val="97717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99545"/>
        <c:crossesAt val="0"/>
        <c:auto val="1"/>
        <c:lblAlgn val="ctr"/>
        <c:lblOffset val="100"/>
        <c:noMultiLvlLbl val="0"/>
      </c:catAx>
      <c:valAx>
        <c:axId val="7619954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7174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4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6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8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9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0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2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4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5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6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8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0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1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2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4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6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7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8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0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2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3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4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5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6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7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8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9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0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50</v>
      </c>
      <c r="D4" s="9" t="n">
        <f aca="false">AVERAGE(B4,C4)</f>
        <v>57.5</v>
      </c>
      <c r="G4" s="2" t="s">
        <v>5</v>
      </c>
      <c r="H4" s="7" t="n">
        <v>62</v>
      </c>
      <c r="I4" s="8" t="n">
        <v>47</v>
      </c>
      <c r="J4" s="9" t="n">
        <f aca="false">AVERAGE(H4,I4)</f>
        <v>54.5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-240000</v>
      </c>
      <c r="C6" s="14" t="n">
        <v>-286000</v>
      </c>
      <c r="D6" s="12" t="s">
        <v>8</v>
      </c>
      <c r="E6" s="13" t="n">
        <v>-51000</v>
      </c>
      <c r="F6" s="14" t="n">
        <v>-55000</v>
      </c>
      <c r="G6" s="12" t="s">
        <v>7</v>
      </c>
      <c r="H6" s="13" t="n">
        <v>-290000</v>
      </c>
      <c r="I6" s="14" t="n">
        <v>-330000</v>
      </c>
      <c r="J6" s="12" t="s">
        <v>8</v>
      </c>
      <c r="K6" s="13" t="n">
        <v>-63000</v>
      </c>
      <c r="L6" s="14" t="n">
        <v>-63000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2" t="s">
        <v>13</v>
      </c>
      <c r="H9" s="13" t="n">
        <v>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2" t="s">
        <v>21</v>
      </c>
      <c r="H13" s="13" t="n">
        <v>0</v>
      </c>
      <c r="I13" s="6"/>
      <c r="J13" s="12" t="s">
        <v>22</v>
      </c>
      <c r="K13" s="13" t="n">
        <v>0</v>
      </c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-84340</v>
      </c>
      <c r="G14" s="12" t="s">
        <v>23</v>
      </c>
      <c r="H14" s="13" t="n">
        <v>-20000</v>
      </c>
      <c r="I14" s="16"/>
      <c r="J14" s="17" t="s">
        <v>24</v>
      </c>
      <c r="K14" s="18" t="n">
        <f aca="false">SUM(K6:K13)</f>
        <v>-96340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19987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-14337</v>
      </c>
      <c r="D19" s="12" t="s">
        <v>31</v>
      </c>
      <c r="E19" s="13" t="n">
        <v>17191</v>
      </c>
      <c r="G19" s="12" t="s">
        <v>30</v>
      </c>
      <c r="H19" s="13" t="n">
        <v>0</v>
      </c>
      <c r="J19" s="12" t="s">
        <v>31</v>
      </c>
      <c r="K19" s="13" t="n">
        <v>17191</v>
      </c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2" t="s">
        <v>32</v>
      </c>
      <c r="H20" s="13" t="n">
        <v>-70000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 t="s">
        <v>16</v>
      </c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11577</v>
      </c>
      <c r="F24" s="16"/>
      <c r="G24" s="12" t="s">
        <v>14</v>
      </c>
      <c r="H24" s="13" t="n">
        <v>0</v>
      </c>
      <c r="J24" s="12" t="s">
        <v>22</v>
      </c>
      <c r="K24" s="13" t="n">
        <v>23577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-503535</v>
      </c>
      <c r="C29" s="16"/>
      <c r="D29" s="17" t="s">
        <v>45</v>
      </c>
      <c r="E29" s="18" t="n">
        <f aca="false">SUM(E16:E28)</f>
        <v>84340</v>
      </c>
      <c r="G29" s="17" t="s">
        <v>24</v>
      </c>
      <c r="H29" s="18" t="n">
        <f aca="false">SUM(H6:H28)</f>
        <v>-539198</v>
      </c>
      <c r="I29" s="16"/>
      <c r="J29" s="17" t="s">
        <v>45</v>
      </c>
      <c r="K29" s="18" t="n">
        <f aca="false">SUM(K16:K28)</f>
        <v>96340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2" t="s">
        <v>28</v>
      </c>
      <c r="H32" s="13" t="n">
        <v>125000</v>
      </c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2" t="s">
        <v>29</v>
      </c>
      <c r="H33" s="13" t="n">
        <v>0</v>
      </c>
      <c r="J33" s="21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2" t="s">
        <v>31</v>
      </c>
      <c r="H34" s="13" t="n">
        <v>124369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7000</v>
      </c>
      <c r="G40" s="12" t="s">
        <v>23</v>
      </c>
      <c r="H40" s="13" t="n">
        <v>7000</v>
      </c>
    </row>
    <row r="41" customFormat="false" ht="12.75" hidden="false" customHeight="false" outlineLevel="0" collapsed="false">
      <c r="A41" s="12" t="s">
        <v>25</v>
      </c>
      <c r="B41" s="13" t="n">
        <v>2500</v>
      </c>
      <c r="G41" s="12" t="s">
        <v>25</v>
      </c>
      <c r="H41" s="13" t="n">
        <v>2500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  <c r="G56" s="12" t="s">
        <v>57</v>
      </c>
      <c r="H56" s="13" t="n">
        <v>42338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35663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503535</v>
      </c>
      <c r="E59" s="14"/>
      <c r="G59" s="17" t="s">
        <v>45</v>
      </c>
      <c r="H59" s="18" t="n">
        <f aca="false">SUM(H31:H58)</f>
        <v>539198</v>
      </c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E21" activeCellId="0" sqref="E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250000</v>
      </c>
      <c r="H1" s="28"/>
      <c r="I1" s="29" t="s">
        <v>60</v>
      </c>
      <c r="J1" s="30" t="n">
        <v>44000</v>
      </c>
      <c r="O1" s="31" t="s">
        <v>61</v>
      </c>
      <c r="P1" s="32" t="n">
        <f aca="true">TODAY()+2</f>
        <v>45928</v>
      </c>
      <c r="Q1" s="14" t="n">
        <v>200000</v>
      </c>
      <c r="S1" s="31" t="s">
        <v>62</v>
      </c>
      <c r="T1" s="32" t="n">
        <f aca="true">TODAY()+2</f>
        <v>45928</v>
      </c>
      <c r="U1" s="14" t="n">
        <v>34000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200000</v>
      </c>
      <c r="T2" s="32" t="n">
        <f aca="true">TODAY()+3</f>
        <v>45929</v>
      </c>
      <c r="U2" s="14" t="n">
        <v>37000</v>
      </c>
      <c r="W2" s="32" t="n">
        <v>37043</v>
      </c>
      <c r="X2" s="16" t="n">
        <v>11345</v>
      </c>
      <c r="Y2" s="16" t="n">
        <v>4667</v>
      </c>
      <c r="Z2" s="34" t="n">
        <f aca="false">380985.1012-X2+Y2</f>
        <v>374307.1012</v>
      </c>
      <c r="AA2" s="34"/>
      <c r="AB2" s="16" t="n">
        <v>9313</v>
      </c>
      <c r="AC2" s="16" t="n">
        <v>0</v>
      </c>
      <c r="AD2" s="16" t="n">
        <f aca="false">-15715-AB2+AC2</f>
        <v>-25028</v>
      </c>
      <c r="AF2" s="32" t="n">
        <v>37043</v>
      </c>
      <c r="AG2" s="14" t="n">
        <f aca="false">300000+61000</f>
        <v>361000</v>
      </c>
      <c r="AH2" s="14" t="n">
        <f aca="false">276377+50580</f>
        <v>326957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230000</v>
      </c>
      <c r="T3" s="32" t="n">
        <f aca="true">TODAY()+4</f>
        <v>45930</v>
      </c>
      <c r="U3" s="14" t="n">
        <v>40000</v>
      </c>
      <c r="W3" s="32" t="n">
        <v>37044</v>
      </c>
      <c r="X3" s="16" t="n">
        <v>0</v>
      </c>
      <c r="Y3" s="16" t="n">
        <v>17167</v>
      </c>
      <c r="Z3" s="34" t="n">
        <f aca="false">Z2-X3+Y3</f>
        <v>391474.1012</v>
      </c>
      <c r="AA3" s="34"/>
      <c r="AB3" s="16" t="n">
        <v>6801</v>
      </c>
      <c r="AC3" s="16" t="n">
        <v>2500</v>
      </c>
      <c r="AD3" s="16" t="n">
        <f aca="false">AD2-AB3+AC3</f>
        <v>-29329</v>
      </c>
      <c r="AF3" s="32" t="n">
        <v>37044</v>
      </c>
      <c r="AG3" s="14" t="n">
        <f aca="false">280000+59000</f>
        <v>339000</v>
      </c>
      <c r="AH3" s="14" t="n">
        <f aca="false">306565+63287</f>
        <v>369852</v>
      </c>
      <c r="AI3" s="16"/>
      <c r="AJ3" s="35" t="n">
        <f aca="false">+AF3</f>
        <v>37044</v>
      </c>
      <c r="AK3" s="14" t="n">
        <f aca="false">131287+17237</f>
        <v>148524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73</v>
      </c>
      <c r="C4" s="8" t="n">
        <v>54</v>
      </c>
      <c r="D4" s="9" t="n">
        <f aca="false">AVERAGE(B4,C4)</f>
        <v>63.5</v>
      </c>
      <c r="J4" s="12" t="s">
        <v>73</v>
      </c>
      <c r="K4" s="40" t="n">
        <v>1600</v>
      </c>
      <c r="L4" s="14" t="n">
        <v>9900</v>
      </c>
      <c r="M4" s="41" t="n">
        <f aca="false">+L4-K4</f>
        <v>8300</v>
      </c>
      <c r="Q4" s="14"/>
      <c r="R4" s="32" t="s">
        <v>16</v>
      </c>
      <c r="W4" s="32" t="n">
        <v>37045</v>
      </c>
      <c r="X4" s="16" t="n">
        <v>0</v>
      </c>
      <c r="Y4" s="16" t="n">
        <v>17167</v>
      </c>
      <c r="Z4" s="34" t="n">
        <f aca="false">Z3-X4+Y4</f>
        <v>408641.1012</v>
      </c>
      <c r="AA4" s="34"/>
      <c r="AB4" s="16" t="n">
        <v>0</v>
      </c>
      <c r="AC4" s="16" t="n">
        <v>2500</v>
      </c>
      <c r="AD4" s="16" t="n">
        <f aca="false">AD3-AB4+AC4</f>
        <v>-26829</v>
      </c>
      <c r="AF4" s="32" t="n">
        <v>37045</v>
      </c>
      <c r="AG4" s="14" t="n">
        <f aca="false">240000+51000</f>
        <v>291000</v>
      </c>
      <c r="AH4" s="14" t="n">
        <f aca="false">335296+63787</f>
        <v>399083</v>
      </c>
      <c r="AI4" s="16"/>
      <c r="AJ4" s="35" t="n">
        <f aca="false">+AF4</f>
        <v>37045</v>
      </c>
      <c r="AK4" s="14" t="n">
        <f aca="false">131287+17237</f>
        <v>148524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2400</v>
      </c>
      <c r="L5" s="14" t="n">
        <v>1200</v>
      </c>
      <c r="M5" s="43" t="n">
        <f aca="false">+L5-K5</f>
        <v>-1200</v>
      </c>
      <c r="W5" s="32" t="n">
        <v>37046</v>
      </c>
      <c r="X5" s="16" t="n">
        <v>7000</v>
      </c>
      <c r="Y5" s="16" t="n">
        <v>17167</v>
      </c>
      <c r="Z5" s="34" t="n">
        <f aca="false">Z4-X5+Y5</f>
        <v>418808.1012</v>
      </c>
      <c r="AA5" s="34"/>
      <c r="AB5" s="16" t="n">
        <v>0</v>
      </c>
      <c r="AC5" s="16" t="n">
        <v>2500</v>
      </c>
      <c r="AD5" s="16" t="n">
        <f aca="false">AD4-AB5+AC5</f>
        <v>-24329</v>
      </c>
      <c r="AF5" s="32" t="n">
        <v>37046</v>
      </c>
      <c r="AG5" s="14" t="n">
        <f aca="false">290000+63000</f>
        <v>353000</v>
      </c>
      <c r="AH5" s="14" t="n">
        <f aca="false">371085+73147</f>
        <v>444232</v>
      </c>
      <c r="AI5" s="16"/>
      <c r="AJ5" s="35" t="n">
        <f aca="false">+AF5</f>
        <v>37046</v>
      </c>
      <c r="AK5" s="14" t="n">
        <f aca="false">131287+17237</f>
        <v>148524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-215000</v>
      </c>
      <c r="C6" s="14" t="n">
        <v>-230000</v>
      </c>
      <c r="D6" s="12" t="s">
        <v>8</v>
      </c>
      <c r="E6" s="13" t="n">
        <v>-37000</v>
      </c>
      <c r="F6" s="14" t="n">
        <v>-44000</v>
      </c>
      <c r="H6" s="14"/>
      <c r="J6" s="19" t="s">
        <v>75</v>
      </c>
      <c r="K6" s="44" t="n">
        <f aca="false">(+K4-K5)/2</f>
        <v>-400</v>
      </c>
      <c r="L6" s="45" t="n">
        <f aca="false">(+L4-L5)/2</f>
        <v>4350</v>
      </c>
      <c r="M6" s="46" t="n">
        <f aca="false">+L6-K6</f>
        <v>4750</v>
      </c>
      <c r="W6" s="32" t="n">
        <v>37047</v>
      </c>
      <c r="X6" s="16" t="n">
        <v>111</v>
      </c>
      <c r="Y6" s="16" t="n">
        <v>2400</v>
      </c>
      <c r="Z6" s="34" t="n">
        <f aca="false">Z5-X6+Y6</f>
        <v>421097.1012</v>
      </c>
      <c r="AA6" s="34"/>
      <c r="AB6" s="16" t="n">
        <v>0</v>
      </c>
      <c r="AC6" s="16" t="n">
        <v>15500</v>
      </c>
      <c r="AD6" s="16" t="n">
        <f aca="false">AD5-AB6+AC6</f>
        <v>-8829</v>
      </c>
      <c r="AF6" s="32" t="n">
        <v>37047</v>
      </c>
      <c r="AG6" s="14" t="n">
        <f aca="false">270000+50000</f>
        <v>320000</v>
      </c>
      <c r="AH6" s="14" t="n">
        <f aca="false">344137+67457</f>
        <v>411594</v>
      </c>
      <c r="AJ6" s="35" t="n">
        <f aca="false">+AF6</f>
        <v>37047</v>
      </c>
      <c r="AK6" s="14" t="n">
        <f aca="false">118626+17239</f>
        <v>135865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1600</v>
      </c>
      <c r="Y7" s="16" t="n">
        <v>2400</v>
      </c>
      <c r="Z7" s="34" t="n">
        <f aca="false">Z6-X7+Y7</f>
        <v>421897.1012</v>
      </c>
      <c r="AA7" s="34"/>
      <c r="AB7" s="16" t="n">
        <v>0</v>
      </c>
      <c r="AC7" s="16" t="n">
        <v>0</v>
      </c>
      <c r="AD7" s="16" t="n">
        <f aca="false">AD6-AB7+AC7</f>
        <v>-8829</v>
      </c>
      <c r="AF7" s="32" t="n">
        <v>37048</v>
      </c>
      <c r="AG7" s="14" t="n">
        <f aca="false">310000+57000</f>
        <v>367000</v>
      </c>
      <c r="AH7" s="47" t="n">
        <f aca="false">300000+60000</f>
        <v>360000</v>
      </c>
      <c r="AJ7" s="35" t="n">
        <f aca="false">+AF7</f>
        <v>37048</v>
      </c>
      <c r="AK7" s="14" t="n">
        <f aca="false">120029+17324</f>
        <v>137353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9900</v>
      </c>
      <c r="Y8" s="16" t="n">
        <v>1200</v>
      </c>
      <c r="Z8" s="34" t="n">
        <f aca="false">Z7-X8+Y8</f>
        <v>413197.1012</v>
      </c>
      <c r="AA8" s="34"/>
      <c r="AB8" s="16" t="n">
        <v>0</v>
      </c>
      <c r="AC8" s="16" t="n">
        <v>0</v>
      </c>
      <c r="AD8" s="16" t="n">
        <f aca="false">AD7-AB8+AC8</f>
        <v>-8829</v>
      </c>
      <c r="AF8" s="32" t="n">
        <v>37049</v>
      </c>
      <c r="AG8" s="14" t="n">
        <f aca="false">270000+48000</f>
        <v>318000</v>
      </c>
      <c r="AH8" s="14"/>
      <c r="AJ8" s="35" t="n">
        <f aca="false">+AF8</f>
        <v>37049</v>
      </c>
      <c r="AK8" s="14"/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-40000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0</v>
      </c>
      <c r="Y9" s="16" t="n">
        <v>0</v>
      </c>
      <c r="Z9" s="34" t="n">
        <f aca="false">Z8-X9+Y9</f>
        <v>413197.1012</v>
      </c>
      <c r="AA9" s="34"/>
      <c r="AB9" s="16" t="n">
        <v>0</v>
      </c>
      <c r="AC9" s="16" t="n">
        <v>0</v>
      </c>
      <c r="AD9" s="16" t="n">
        <f aca="false">AD8-AB9+AC9</f>
        <v>-8829</v>
      </c>
      <c r="AF9" s="32" t="n">
        <v>37050</v>
      </c>
      <c r="AG9" s="14" t="n">
        <f aca="false">215000+37000</f>
        <v>252000</v>
      </c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-18000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0</v>
      </c>
      <c r="Y10" s="16" t="n">
        <v>0</v>
      </c>
      <c r="Z10" s="34" t="n">
        <f aca="false">Z9-X10+Y10</f>
        <v>413197.1012</v>
      </c>
      <c r="AA10" s="34"/>
      <c r="AB10" s="16" t="n">
        <v>0</v>
      </c>
      <c r="AC10" s="16" t="n">
        <v>0</v>
      </c>
      <c r="AD10" s="16" t="n">
        <f aca="false">AD9-AB10+AC10</f>
        <v>-8829</v>
      </c>
      <c r="AF10" s="32" t="n">
        <v>37051</v>
      </c>
      <c r="AG10" s="14" t="n">
        <f aca="false">200000+34000</f>
        <v>234000</v>
      </c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0</v>
      </c>
      <c r="Y11" s="16" t="n">
        <v>0</v>
      </c>
      <c r="Z11" s="34" t="n">
        <f aca="false">Z10-X11+Y11</f>
        <v>413197.1012</v>
      </c>
      <c r="AA11" s="34"/>
      <c r="AB11" s="16" t="n">
        <v>0</v>
      </c>
      <c r="AC11" s="16" t="n">
        <v>0</v>
      </c>
      <c r="AD11" s="16" t="n">
        <f aca="false">AD10-AB11+AC11</f>
        <v>-8829</v>
      </c>
      <c r="AF11" s="32" t="n">
        <v>37052</v>
      </c>
      <c r="AG11" s="14" t="n">
        <f aca="false">200000+37000</f>
        <v>237000</v>
      </c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0</v>
      </c>
      <c r="Y12" s="16" t="n">
        <v>0</v>
      </c>
      <c r="Z12" s="34" t="n">
        <f aca="false">Z11-X12+Y12</f>
        <v>413197.1012</v>
      </c>
      <c r="AA12" s="34"/>
      <c r="AB12" s="16" t="n">
        <v>0</v>
      </c>
      <c r="AC12" s="16" t="n">
        <v>0</v>
      </c>
      <c r="AD12" s="16" t="n">
        <f aca="false">AD11-AB12+AC12</f>
        <v>-8829</v>
      </c>
      <c r="AF12" s="32" t="n">
        <v>37053</v>
      </c>
      <c r="AG12" s="14" t="n">
        <f aca="false">230000+40000</f>
        <v>270000</v>
      </c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413197.1012</v>
      </c>
      <c r="AA13" s="34"/>
      <c r="AB13" s="16" t="n">
        <v>0</v>
      </c>
      <c r="AC13" s="16" t="n">
        <v>0</v>
      </c>
      <c r="AD13" s="16" t="n">
        <f aca="false">AD12-AB13+AC13</f>
        <v>-8829</v>
      </c>
      <c r="AF13" s="32" t="n">
        <v>37054</v>
      </c>
      <c r="AG13" s="14"/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-10000</v>
      </c>
      <c r="C14" s="16"/>
      <c r="D14" s="17" t="s">
        <v>24</v>
      </c>
      <c r="E14" s="18" t="n">
        <f aca="false">SUM(E6:E13)</f>
        <v>-70340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413197.1012</v>
      </c>
      <c r="AA14" s="34"/>
      <c r="AB14" s="16" t="n">
        <v>0</v>
      </c>
      <c r="AC14" s="16" t="n">
        <v>0</v>
      </c>
      <c r="AD14" s="16" t="n">
        <f aca="false">AD13-AB14+AC14</f>
        <v>-8829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413197.1012</v>
      </c>
      <c r="AA15" s="34"/>
      <c r="AB15" s="16" t="n">
        <v>0</v>
      </c>
      <c r="AC15" s="16" t="n">
        <v>0</v>
      </c>
      <c r="AD15" s="16" t="n">
        <f aca="false">AD14-AB15+AC15</f>
        <v>-8829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413197.1012</v>
      </c>
      <c r="AA16" s="34"/>
      <c r="AB16" s="16" t="n">
        <v>0</v>
      </c>
      <c r="AC16" s="16" t="n">
        <v>0</v>
      </c>
      <c r="AD16" s="16" t="n">
        <f aca="false">AD15-AB16+AC16</f>
        <v>-8829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413197.1012</v>
      </c>
      <c r="AA17" s="34"/>
      <c r="AB17" s="16" t="n">
        <v>0</v>
      </c>
      <c r="AC17" s="16" t="n">
        <v>0</v>
      </c>
      <c r="AD17" s="16" t="n">
        <f aca="false">AD16-AB17+AC17</f>
        <v>-8829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17781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413197.1012</v>
      </c>
      <c r="AA18" s="34"/>
      <c r="AB18" s="16" t="n">
        <v>0</v>
      </c>
      <c r="AC18" s="16" t="n">
        <v>0</v>
      </c>
      <c r="AD18" s="16" t="n">
        <f aca="false">AD17-AB18+AC18</f>
        <v>-8829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16974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413197.1012</v>
      </c>
      <c r="AA19" s="34"/>
      <c r="AB19" s="16" t="n">
        <v>0</v>
      </c>
      <c r="AC19" s="16" t="n">
        <v>0</v>
      </c>
      <c r="AD19" s="16" t="n">
        <f aca="false">AD18-AB19+AC19</f>
        <v>-8829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-56038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413197.1012</v>
      </c>
      <c r="AA20" s="34"/>
      <c r="AB20" s="16" t="n">
        <v>0</v>
      </c>
      <c r="AC20" s="16" t="n">
        <v>0</v>
      </c>
      <c r="AD20" s="16" t="n">
        <f aca="false">AD19-AB20+AC20</f>
        <v>-8829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413197.1012</v>
      </c>
      <c r="AA21" s="34"/>
      <c r="AB21" s="16" t="n">
        <v>0</v>
      </c>
      <c r="AC21" s="16" t="n">
        <v>0</v>
      </c>
      <c r="AD21" s="16" t="n">
        <f aca="false">AD20-AB21+AC21</f>
        <v>-8829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413197.1012</v>
      </c>
      <c r="AA22" s="34"/>
      <c r="AB22" s="16" t="n">
        <v>0</v>
      </c>
      <c r="AC22" s="16" t="n">
        <v>0</v>
      </c>
      <c r="AD22" s="16" t="n">
        <f aca="false">AD21-AB22+AC22</f>
        <v>-8829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/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413197.1012</v>
      </c>
      <c r="AA23" s="34"/>
      <c r="AB23" s="16" t="n">
        <v>0</v>
      </c>
      <c r="AC23" s="16" t="n">
        <v>0</v>
      </c>
      <c r="AD23" s="16" t="n">
        <f aca="false">AD22-AB23+AC23</f>
        <v>-8829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C24" s="16"/>
      <c r="D24" s="12" t="s">
        <v>22</v>
      </c>
      <c r="E24" s="13" t="n">
        <v>0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413197.1012</v>
      </c>
      <c r="AA24" s="34"/>
      <c r="AB24" s="16" t="n">
        <v>0</v>
      </c>
      <c r="AC24" s="16" t="n">
        <v>0</v>
      </c>
      <c r="AD24" s="16" t="n">
        <f aca="false">AD23-AB24+AC24</f>
        <v>-8829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413197.1012</v>
      </c>
      <c r="AA25" s="34"/>
      <c r="AB25" s="16" t="n">
        <v>0</v>
      </c>
      <c r="AC25" s="16" t="n">
        <v>0</v>
      </c>
      <c r="AD25" s="16" t="n">
        <f aca="false">AD24-AB25+AC25</f>
        <v>-8829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2600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413197.1012</v>
      </c>
      <c r="AA26" s="34"/>
      <c r="AB26" s="16" t="n">
        <v>0</v>
      </c>
      <c r="AC26" s="16" t="n">
        <v>0</v>
      </c>
      <c r="AD26" s="16" t="n">
        <f aca="false">AD25-AB26+AC26</f>
        <v>-8829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413197.1012</v>
      </c>
      <c r="AA27" s="34"/>
      <c r="AB27" s="16" t="n">
        <v>0</v>
      </c>
      <c r="AC27" s="16" t="n">
        <v>0</v>
      </c>
      <c r="AD27" s="16" t="n">
        <f aca="false">AD26-AB27+AC27</f>
        <v>-8829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-25015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413197.1012</v>
      </c>
      <c r="AA28" s="34"/>
      <c r="AB28" s="16" t="n">
        <v>0</v>
      </c>
      <c r="AC28" s="16" t="n">
        <v>0</v>
      </c>
      <c r="AD28" s="16" t="n">
        <f aca="false">AD27-AB28+AC28</f>
        <v>-8829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-520651</v>
      </c>
      <c r="C29" s="16"/>
      <c r="D29" s="17" t="s">
        <v>45</v>
      </c>
      <c r="E29" s="18" t="n">
        <f aca="false">SUM(E16:E28)</f>
        <v>70340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413197.1012</v>
      </c>
      <c r="AA29" s="34"/>
      <c r="AB29" s="16" t="n">
        <v>0</v>
      </c>
      <c r="AC29" s="16" t="n">
        <v>0</v>
      </c>
      <c r="AD29" s="16" t="n">
        <f aca="false">AD28-AB29+AC29</f>
        <v>-8829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413197.1012</v>
      </c>
      <c r="AA30" s="34"/>
      <c r="AB30" s="16" t="n">
        <v>0</v>
      </c>
      <c r="AC30" s="16" t="n">
        <v>0</v>
      </c>
      <c r="AD30" s="16" t="n">
        <f aca="false">AD29-AB30+AC30</f>
        <v>-8829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413197.1012</v>
      </c>
      <c r="AA31" s="34"/>
      <c r="AB31" s="16" t="n">
        <v>0</v>
      </c>
      <c r="AC31" s="16" t="n">
        <v>0</v>
      </c>
      <c r="AD31" s="16" t="n">
        <f aca="false">AD30-AB31+AC31</f>
        <v>-8829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C32" s="16"/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C33" s="16"/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131274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76</v>
      </c>
      <c r="B36" s="13" t="n">
        <v>10000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5000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48007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42049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520651</v>
      </c>
      <c r="C59" s="16"/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2001-06-07T10:40:53Z</dcterms:modified>
  <cp:revision>0</cp:revision>
  <dc:subject/>
  <dc:title/>
</cp:coreProperties>
</file>