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WEEKEND!$A$1:$L$54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<sst xmlns="http://schemas.openxmlformats.org/spreadsheetml/2006/main" count="284" uniqueCount="76">
  <si>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</si>
  <si>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</si>
  <si>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</si>
  <si>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</si>
  <si>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</si>
  <si>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</si>
  <si>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</si>
  <si>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PGL SENDOUT</t>
  </si>
  <si>
    <t xml:space="preserve">NS SENDOUT</t>
  </si>
  <si>
    <t xml:space="preserve">OFF SYSTEM SALES:</t>
  </si>
  <si>
    <t xml:space="preserve">OFF SYSTEM SALES</t>
  </si>
  <si>
    <t xml:space="preserve">    ENOVATE</t>
  </si>
  <si>
    <t xml:space="preserve">INJECTIONS:</t>
  </si>
  <si>
    <t xml:space="preserve">    ENA SELL BACK</t>
  </si>
  <si>
    <t xml:space="preserve">     MANLOVE</t>
  </si>
  <si>
    <t xml:space="preserve">    MISC</t>
  </si>
  <si>
    <t xml:space="preserve"> </t>
  </si>
  <si>
    <t xml:space="preserve">     NGPL (DSS)</t>
  </si>
  <si>
    <t xml:space="preserve">HUB:</t>
  </si>
  <si>
    <t xml:space="preserve">     ANR </t>
  </si>
  <si>
    <t xml:space="preserve">     NICOR BALANCING</t>
  </si>
  <si>
    <t xml:space="preserve">     ENOVATE</t>
  </si>
  <si>
    <t xml:space="preserve">     ANR (NO-NOTICE)</t>
  </si>
  <si>
    <t xml:space="preserve">ELWOOD</t>
  </si>
  <si>
    <t xml:space="preserve">TOTAL REQUIREMENTS</t>
  </si>
  <si>
    <t xml:space="preserve">LINCOLN CENTER</t>
  </si>
  <si>
    <t xml:space="preserve">ENA BASELOAD</t>
  </si>
  <si>
    <t xml:space="preserve">     ANR</t>
  </si>
  <si>
    <t xml:space="preserve">ENA SIQ</t>
  </si>
  <si>
    <t xml:space="preserve">ENA DIQ</t>
  </si>
  <si>
    <t xml:space="preserve">     NGPL (NO-NOTICE)</t>
  </si>
  <si>
    <t xml:space="preserve">RIDER GAS</t>
  </si>
  <si>
    <t xml:space="preserve">     NGPL</t>
  </si>
  <si>
    <t xml:space="preserve">WITHDRAWALS:</t>
  </si>
  <si>
    <t xml:space="preserve">     COENERGY</t>
  </si>
  <si>
    <t xml:space="preserve">     NGPL DSS</t>
  </si>
  <si>
    <t xml:space="preserve">     ENGAGE</t>
  </si>
  <si>
    <t xml:space="preserve">     NGPL FT - AMR</t>
  </si>
  <si>
    <t xml:space="preserve">     PANHANDLE</t>
  </si>
  <si>
    <t xml:space="preserve">     ALLIANCE UNDER DELIVERY</t>
  </si>
  <si>
    <t xml:space="preserve">     FUEL</t>
  </si>
  <si>
    <t xml:space="preserve">LNG LIQUIFACTION</t>
  </si>
  <si>
    <t xml:space="preserve">CITYGATE PURCHASES</t>
  </si>
  <si>
    <t xml:space="preserve">LINE PACK / IMBALANCE</t>
  </si>
  <si>
    <t xml:space="preserve">IMBALANCES</t>
  </si>
  <si>
    <t xml:space="preserve">TOTAL SOURCES</t>
  </si>
  <si>
    <t xml:space="preserve">SOUTH TX (REFILL)</t>
  </si>
  <si>
    <t xml:space="preserve">ENOVATE</t>
  </si>
  <si>
    <t xml:space="preserve">ANR IMBALANCE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</si>
  <si>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</si>
  <si>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</si>
  <si>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</si>
  <si>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</si>
  <si>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</si>
  <si>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</si>
  <si>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</si>
  <si>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     NGPL AM (DSS REFILL)</t>
  </si>
  <si>
    <t xml:space="preserve">     NGPL GS (DSS REFILL)</t>
  </si>
  <si>
    <t xml:space="preserve">     MOBIL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</si>
  <si>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</si>
  <si>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</si>
  <si>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</si>
  <si>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</si>
  <si>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</si>
  <si>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</si>
  <si>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</si>
  <si>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Lincoln Ctr. Burn</t>
  </si>
  <si>
    <t xml:space="preserve">Lincoln Ctr. Injection</t>
  </si>
  <si>
    <t xml:space="preserve">Lincoln Ctr. Bank Balance</t>
  </si>
  <si>
    <t xml:space="preserve">Gas Control Estimate</t>
  </si>
  <si>
    <t xml:space="preserve">Gas Control Actual</t>
  </si>
  <si>
    <t xml:space="preserve">Rider Gas</t>
  </si>
  <si>
    <t xml:space="preserve">Change</t>
  </si>
  <si>
    <t xml:space="preserve">Total Burn:</t>
  </si>
  <si>
    <t xml:space="preserve">Cinergy Nomination:</t>
  </si>
  <si>
    <t xml:space="preserve">PGL Balancing: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</si>
</sst>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  <numFmt numFmtId="169" formatCode="_(\$* #,##0.00_);_(\$* \(#,##0.00\);_(\$* \-??_);_(@_)"/>
    <numFmt numFmtId="170" formatCode="_(\$* #,##0_);_(\$* \(#,##0\);_(\$* \-??_);_(@_)"/>
    <numFmt numFmtId="171" formatCode="_(* #,##0.000_);_(* \(#,##0.0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50250250250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6661549"/>
        <c:axId val="68232846"/>
      </c:lineChart>
      <c:catAx>
        <c:axId val="8666154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232846"/>
        <c:crossesAt val="0"/>
        <c:auto val="1"/>
        <c:lblAlgn val="ctr"/>
        <c:lblOffset val="100"/>
        <c:noMultiLvlLbl val="0"/>
      </c:catAx>
      <c:valAx>
        <c:axId val="68232846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66154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2902902902903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0374169"/>
        <c:axId val="68007899"/>
      </c:lineChart>
      <c:catAx>
        <c:axId val="5037416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007899"/>
        <c:crossesAt val="0"/>
        <c:auto val="1"/>
        <c:lblAlgn val="ctr"/>
        <c:lblOffset val="100"/>
        <c:noMultiLvlLbl val="0"/>
      </c:catAx>
      <c:valAx>
        <c:axId val="68007899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37416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8896628"/>
        <c:axId val="86804747"/>
      </c:lineChart>
      <c:catAx>
        <c:axId val="788966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804747"/>
        <c:crossesAt val="0"/>
        <c:auto val="1"/>
        <c:lblAlgn val="ctr"/>
        <c:lblOffset val="100"/>
        <c:noMultiLvlLbl val="0"/>
      </c:catAx>
      <c:valAx>
        <c:axId val="86804747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89662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0609178"/>
        <c:axId val="99113122"/>
      </c:lineChart>
      <c:catAx>
        <c:axId val="5060917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113122"/>
        <c:crossesAt val="-40000"/>
        <c:auto val="1"/>
        <c:lblAlgn val="ctr"/>
        <c:lblOffset val="100"/>
        <c:noMultiLvlLbl val="0"/>
      </c:catAx>
      <c:valAx>
        <c:axId val="99113122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60917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5056977"/>
        <c:axId val="63723082"/>
      </c:lineChart>
      <c:catAx>
        <c:axId val="9505697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723082"/>
        <c:crossesAt val="0"/>
        <c:auto val="1"/>
        <c:lblAlgn val="ctr"/>
        <c:lblOffset val="100"/>
        <c:noMultiLvlLbl val="0"/>
      </c:catAx>
      <c:valAx>
        <c:axId val="63723082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05697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281140"/>
        <c:axId val="68280478"/>
      </c:lineChart>
      <c:catAx>
        <c:axId val="282811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280478"/>
        <c:crossesAt val="0"/>
        <c:auto val="1"/>
        <c:lblAlgn val="ctr"/>
        <c:lblOffset val="100"/>
        <c:noMultiLvlLbl val="0"/>
      </c:catAx>
      <c:valAx>
        <c:axId val="6828047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28114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2484607"/>
        <c:axId val="3276824"/>
      </c:lineChart>
      <c:catAx>
        <c:axId val="7248460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76824"/>
        <c:crossesAt val="0"/>
        <c:auto val="1"/>
        <c:lblAlgn val="ctr"/>
        <c:lblOffset val="100"/>
        <c:noMultiLvlLbl val="0"/>
      </c:catAx>
      <c:valAx>
        <c:axId val="3276824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48460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3581742"/>
        <c:axId val="5765821"/>
      </c:lineChart>
      <c:catAx>
        <c:axId val="5358174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65821"/>
        <c:crossesAt val="0"/>
        <c:auto val="1"/>
        <c:lblAlgn val="ctr"/>
        <c:lblOffset val="100"/>
        <c:noMultiLvlLbl val="0"/>
      </c:catAx>
      <c:valAx>
        <c:axId val="5765821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8174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099723"/>
        <c:axId val="13685991"/>
      </c:lineChart>
      <c:catAx>
        <c:axId val="650997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685991"/>
        <c:crossesAt val="0"/>
        <c:auto val="1"/>
        <c:lblAlgn val="ctr"/>
        <c:lblOffset val="100"/>
        <c:noMultiLvlLbl val="0"/>
      </c:catAx>
      <c:valAx>
        <c:axId val="1368599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09972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2608523"/>
        <c:axId val="34603951"/>
      </c:lineChart>
      <c:catAx>
        <c:axId val="726085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603951"/>
        <c:crossesAt val="-40000"/>
        <c:auto val="1"/>
        <c:lblAlgn val="ctr"/>
        <c:lblOffset val="100"/>
        <c:noMultiLvlLbl val="0"/>
      </c:catAx>
      <c:valAx>
        <c:axId val="34603951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60852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96296296296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5307351"/>
        <c:axId val="49614357"/>
      </c:lineChart>
      <c:catAx>
        <c:axId val="6530735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614357"/>
        <c:crossesAt val="0"/>
        <c:auto val="1"/>
        <c:lblAlgn val="ctr"/>
        <c:lblOffset val="100"/>
        <c:noMultiLvlLbl val="0"/>
      </c:catAx>
      <c:valAx>
        <c:axId val="4961435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30735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1651651651652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818201"/>
        <c:axId val="59500818"/>
      </c:lineChart>
      <c:catAx>
        <c:axId val="318182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500818"/>
        <c:crossesAt val="0"/>
        <c:auto val="1"/>
        <c:lblAlgn val="ctr"/>
        <c:lblOffset val="100"/>
        <c:noMultiLvlLbl val="0"/>
      </c:catAx>
      <c:valAx>
        <c:axId val="5950081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81820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8679523"/>
        <c:axId val="11491250"/>
      </c:lineChart>
      <c:catAx>
        <c:axId val="186795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491250"/>
        <c:crossesAt val="0"/>
        <c:auto val="1"/>
        <c:lblAlgn val="ctr"/>
        <c:lblOffset val="100"/>
        <c:noMultiLvlLbl val="0"/>
      </c:catAx>
      <c:valAx>
        <c:axId val="1149125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67952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56168210557271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7139513"/>
        <c:axId val="24738610"/>
      </c:lineChart>
      <c:catAx>
        <c:axId val="5713951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738610"/>
        <c:crossesAt val="0"/>
        <c:auto val="1"/>
        <c:lblAlgn val="ctr"/>
        <c:lblOffset val="100"/>
        <c:noMultiLvlLbl val="0"/>
      </c:catAx>
      <c:valAx>
        <c:axId val="2473861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13951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7470061"/>
        <c:axId val="27711150"/>
      </c:lineChart>
      <c:catAx>
        <c:axId val="8747006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711150"/>
        <c:crossesAt val="0"/>
        <c:auto val="1"/>
        <c:lblAlgn val="ctr"/>
        <c:lblOffset val="100"/>
        <c:noMultiLvlLbl val="0"/>
      </c:catAx>
      <c:valAx>
        <c:axId val="27711150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470061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0285252168798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859531772575"/>
          <c:w val="1"/>
          <c:h val="0.87274247491638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1119189"/>
        <c:axId val="92423603"/>
      </c:lineChart>
      <c:catAx>
        <c:axId val="2111918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423603"/>
        <c:crossesAt val="0"/>
        <c:auto val="1"/>
        <c:lblAlgn val="ctr"/>
        <c:lblOffset val="100"/>
        <c:noMultiLvlLbl val="0"/>
      </c:catAx>
      <c:valAx>
        <c:axId val="9242360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11918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3827759197324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3687390"/>
        <c:axId val="91399620"/>
      </c:lineChart>
      <c:catAx>
        <c:axId val="336873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399620"/>
        <c:crossesAt val="-40000"/>
        <c:auto val="1"/>
        <c:lblAlgn val="ctr"/>
        <c:lblOffset val="100"/>
        <c:noMultiLvlLbl val="0"/>
      </c:catAx>
      <c:valAx>
        <c:axId val="9139962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68739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694994961370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25825825825826"/>
          <c:w val="1"/>
          <c:h val="0.878753753753754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8836174"/>
        <c:axId val="42788130"/>
      </c:lineChart>
      <c:catAx>
        <c:axId val="8883617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788130"/>
        <c:crossesAt val="0"/>
        <c:auto val="1"/>
        <c:lblAlgn val="ctr"/>
        <c:lblOffset val="100"/>
        <c:noMultiLvlLbl val="0"/>
      </c:catAx>
      <c:valAx>
        <c:axId val="4278813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83617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52852852852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2374564684638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563652779569199"/>
          <c:w val="1"/>
          <c:h val="0.938733393525087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2773703"/>
        <c:axId val="17548015"/>
      </c:lineChart>
      <c:catAx>
        <c:axId val="827737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548015"/>
        <c:crossesAt val="0"/>
        <c:auto val="1"/>
        <c:lblAlgn val="ctr"/>
        <c:lblOffset val="100"/>
        <c:noMultiLvlLbl val="0"/>
      </c:catAx>
      <c:valAx>
        <c:axId val="1754801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773703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26854120985425"/>
          <c:w val="383"/>
          <c:h val="0.1911518122017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407404"/>
        <c:axId val="26571953"/>
      </c:lineChart>
      <c:catAx>
        <c:axId val="7740740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571953"/>
        <c:crossesAt val="0"/>
        <c:auto val="1"/>
        <c:lblAlgn val="ctr"/>
        <c:lblOffset val="100"/>
        <c:noMultiLvlLbl val="0"/>
      </c:catAx>
      <c:valAx>
        <c:axId val="2657195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40740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59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0"/>
          <c:y val="0.045272797626725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9308654714304"/>
          <c:w val="1"/>
          <c:h val="0.873468334838127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7886855"/>
        <c:axId val="72298478"/>
      </c:lineChart>
      <c:catAx>
        <c:axId val="478868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298478"/>
        <c:crossesAt val="0"/>
        <c:auto val="1"/>
        <c:lblAlgn val="ctr"/>
        <c:lblOffset val="100"/>
        <c:noMultiLvlLbl val="0"/>
      </c:catAx>
      <c:valAx>
        <c:axId val="7229847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88685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64620147039855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215653342290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07658716829023"/>
          <c:w val="1"/>
          <c:h val="0.87302653678199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1023112"/>
        <c:axId val="99154829"/>
      </c:lineChart>
      <c:catAx>
        <c:axId val="31023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154829"/>
        <c:crossesAt val="0"/>
        <c:auto val="1"/>
        <c:lblAlgn val="ctr"/>
        <c:lblOffset val="100"/>
        <c:noMultiLvlLbl val="0"/>
      </c:catAx>
      <c:valAx>
        <c:axId val="99154829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02311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7"/>
          <c:y val="0.3842794759825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9082590"/>
        <c:axId val="85291032"/>
      </c:lineChart>
      <c:catAx>
        <c:axId val="8908259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291032"/>
        <c:crossesAt val="0"/>
        <c:auto val="1"/>
        <c:lblAlgn val="ctr"/>
        <c:lblOffset val="100"/>
        <c:noMultiLvlLbl val="0"/>
      </c:catAx>
      <c:valAx>
        <c:axId val="8529103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082590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2179854901299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14459254260165"/>
          <c:w val="1"/>
          <c:h val="0.9085540745739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3004769"/>
        <c:axId val="57320806"/>
      </c:lineChart>
      <c:catAx>
        <c:axId val="2300476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320806"/>
        <c:crossesAt val="-40000"/>
        <c:auto val="1"/>
        <c:lblAlgn val="ctr"/>
        <c:lblOffset val="100"/>
        <c:noMultiLvlLbl val="0"/>
      </c:catAx>
      <c:valAx>
        <c:axId val="57320806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00476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51543782689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50773153479191"/>
          <c:y val="0.026645435244161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88090146405659"/>
          <c:y val="0.0621019108280255"/>
          <c:w val="0.98124691561112"/>
          <c:h val="0.820276008492569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361000</c:v>
                </c:pt>
                <c:pt idx="1">
                  <c:v>339000</c:v>
                </c:pt>
                <c:pt idx="2">
                  <c:v>291000</c:v>
                </c:pt>
                <c:pt idx="3">
                  <c:v>353000</c:v>
                </c:pt>
                <c:pt idx="4">
                  <c:v>353000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361000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3870842"/>
        <c:axId val="51153652"/>
      </c:lineChart>
      <c:catAx>
        <c:axId val="13870842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153652"/>
        <c:crossesAt val="0"/>
        <c:auto val="1"/>
        <c:lblAlgn val="ctr"/>
        <c:lblOffset val="100"/>
        <c:noMultiLvlLbl val="0"/>
      </c:catAx>
      <c:valAx>
        <c:axId val="51153652"/>
        <c:scaling>
          <c:orientation val="minMax"/>
          <c:max val="1050000"/>
          <c:min val="5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870842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2404178318802"/>
          <c:y val="0.871231422505308"/>
          <c:w val="0.0486099687448594"/>
          <c:h val="0.1272823779193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92887338829"/>
          <c:y val="0.03020820796726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2107376875925"/>
          <c:y val="0.0622216873269948"/>
          <c:w val="0.95149017121116"/>
          <c:h val="0.905524130460946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20000</c:v>
                </c:pt>
                <c:pt idx="2">
                  <c:v>20000</c:v>
                </c:pt>
                <c:pt idx="3">
                  <c:v>20000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08382"/>
        <c:axId val="94264088"/>
      </c:lineChart>
      <c:catAx>
        <c:axId val="8408382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264088"/>
        <c:crossesAt val="0"/>
        <c:auto val="1"/>
        <c:lblAlgn val="ctr"/>
        <c:lblOffset val="100"/>
        <c:noMultiLvlLbl val="0"/>
      </c:catAx>
      <c:valAx>
        <c:axId val="94264088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08382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569647009089"/>
          <c:y val="0.92177157299314"/>
          <c:w val="0.169625871908687"/>
          <c:h val="0.050908653267541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1552769414773"/>
          <c:y val="0.0781928757602085"/>
          <c:w val="0.986926217676414"/>
          <c:h val="0.888683753258037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141560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9910946"/>
        <c:axId val="54950010"/>
      </c:lineChart>
      <c:catAx>
        <c:axId val="69910946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950010"/>
        <c:crossesAt val="0"/>
        <c:auto val="1"/>
        <c:lblAlgn val="ctr"/>
        <c:lblOffset val="100"/>
        <c:noMultiLvlLbl val="0"/>
      </c:catAx>
      <c:valAx>
        <c:axId val="54950010"/>
        <c:scaling>
          <c:orientation val="minMax"/>
          <c:max val="6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910946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1540396750113"/>
          <c:y val="0.9194178974804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1224722596702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19433786166"/>
          <c:y val="0.0907654921020656"/>
          <c:w val="0.949030384735041"/>
          <c:h val="0.868408262454435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1000</c:v>
                </c:pt>
                <c:pt idx="1">
                  <c:v>-12000</c:v>
                </c:pt>
                <c:pt idx="2">
                  <c:v>-25000</c:v>
                </c:pt>
                <c:pt idx="3">
                  <c:v>-38000</c:v>
                </c:pt>
                <c:pt idx="4">
                  <c:v>-38000</c:v>
                </c:pt>
                <c:pt idx="5">
                  <c:v>-38000</c:v>
                </c:pt>
                <c:pt idx="6">
                  <c:v>-38000</c:v>
                </c:pt>
                <c:pt idx="7">
                  <c:v>-38000</c:v>
                </c:pt>
                <c:pt idx="8">
                  <c:v>-38000</c:v>
                </c:pt>
                <c:pt idx="9">
                  <c:v>-38000</c:v>
                </c:pt>
                <c:pt idx="10">
                  <c:v>-38000</c:v>
                </c:pt>
                <c:pt idx="11">
                  <c:v>-38000</c:v>
                </c:pt>
                <c:pt idx="12">
                  <c:v>-38000</c:v>
                </c:pt>
                <c:pt idx="13">
                  <c:v>-38000</c:v>
                </c:pt>
                <c:pt idx="14">
                  <c:v>-38000</c:v>
                </c:pt>
                <c:pt idx="15">
                  <c:v>-38000</c:v>
                </c:pt>
                <c:pt idx="16">
                  <c:v>-38000</c:v>
                </c:pt>
                <c:pt idx="17">
                  <c:v>-38000</c:v>
                </c:pt>
                <c:pt idx="18">
                  <c:v>-38000</c:v>
                </c:pt>
                <c:pt idx="19">
                  <c:v>-38000</c:v>
                </c:pt>
                <c:pt idx="20">
                  <c:v>-38000</c:v>
                </c:pt>
                <c:pt idx="21">
                  <c:v>-38000</c:v>
                </c:pt>
                <c:pt idx="22">
                  <c:v>-38000</c:v>
                </c:pt>
                <c:pt idx="23">
                  <c:v>-38000</c:v>
                </c:pt>
                <c:pt idx="24">
                  <c:v>-38000</c:v>
                </c:pt>
                <c:pt idx="25">
                  <c:v>-38000</c:v>
                </c:pt>
                <c:pt idx="26">
                  <c:v>-38000</c:v>
                </c:pt>
                <c:pt idx="27">
                  <c:v>-38000</c:v>
                </c:pt>
                <c:pt idx="28">
                  <c:v>-38000</c:v>
                </c:pt>
                <c:pt idx="29">
                  <c:v>-38000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3623917"/>
        <c:axId val="27410634"/>
      </c:lineChart>
      <c:catAx>
        <c:axId val="8362391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410634"/>
        <c:crossesAt val="0"/>
        <c:auto val="1"/>
        <c:lblAlgn val="ctr"/>
        <c:lblOffset val="100"/>
        <c:noMultiLvlLbl val="0"/>
      </c:catAx>
      <c:valAx>
        <c:axId val="27410634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3623917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16084206159909"/>
          <c:y val="0.918955042527339"/>
          <c:w val="0.117079746966712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BURN</a:t>
            </a:r>
          </a:p>
        </c:rich>
      </c:tx>
      <c:layout>
        <c:manualLayout>
          <c:xMode val="edge"/>
          <c:yMode val="edge"/>
          <c:x val="0.34104320337197"/>
          <c:y val="0.034183919114106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1717597471022"/>
          <c:y val="0.0705344246509389"/>
          <c:w val="0.955426765015806"/>
          <c:h val="0.89359653346172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356997"/>
        <c:axId val="60288497"/>
      </c:lineChart>
      <c:catAx>
        <c:axId val="42356997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288497"/>
        <c:crossesAt val="0"/>
        <c:auto val="1"/>
        <c:lblAlgn val="ctr"/>
        <c:lblOffset val="100"/>
        <c:noMultiLvlLbl val="0"/>
      </c:catAx>
      <c:valAx>
        <c:axId val="60288497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35699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7776606954689"/>
          <c:y val="0.918512277323062"/>
          <c:w val="0.0929399367755532"/>
          <c:h val="0.055247953779489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LINCOLN CENTER BANK BALANCE</a:t>
            </a:r>
          </a:p>
        </c:rich>
      </c:tx>
      <c:layout>
        <c:manualLayout>
          <c:xMode val="edge"/>
          <c:yMode val="edge"/>
          <c:x val="0.314690761800904"/>
          <c:y val="0.03395910558412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29822921535026"/>
          <c:y val="0.0698314002152338"/>
          <c:w val="0.956846860881757"/>
          <c:h val="0.8899916297979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6/1/2001</c:v>
                </c:pt>
                <c:pt idx="1">
                  <c:v>6/2/2001</c:v>
                </c:pt>
                <c:pt idx="2">
                  <c:v>6/3/2001</c:v>
                </c:pt>
                <c:pt idx="3">
                  <c:v>6/4/2001</c:v>
                </c:pt>
                <c:pt idx="4">
                  <c:v>6/5/2001</c:v>
                </c:pt>
                <c:pt idx="5">
                  <c:v>6/6/2001</c:v>
                </c:pt>
                <c:pt idx="6">
                  <c:v>6/7/2001</c:v>
                </c:pt>
                <c:pt idx="7">
                  <c:v>6/8/2001</c:v>
                </c:pt>
                <c:pt idx="8">
                  <c:v>6/9/2001</c:v>
                </c:pt>
                <c:pt idx="9">
                  <c:v>6/10/2001</c:v>
                </c:pt>
                <c:pt idx="10">
                  <c:v>6/11/2001</c:v>
                </c:pt>
                <c:pt idx="11">
                  <c:v>6/12/2001</c:v>
                </c:pt>
                <c:pt idx="12">
                  <c:v>6/13/2001</c:v>
                </c:pt>
                <c:pt idx="13">
                  <c:v>6/14/2001</c:v>
                </c:pt>
                <c:pt idx="14">
                  <c:v>6/15/2001</c:v>
                </c:pt>
                <c:pt idx="15">
                  <c:v>6/16/2001</c:v>
                </c:pt>
                <c:pt idx="16">
                  <c:v>6/17/2001</c:v>
                </c:pt>
                <c:pt idx="17">
                  <c:v>6/18/2001</c:v>
                </c:pt>
                <c:pt idx="18">
                  <c:v>6/19/2001</c:v>
                </c:pt>
                <c:pt idx="19">
                  <c:v>6/20/2001</c:v>
                </c:pt>
                <c:pt idx="20">
                  <c:v>6/21/2001</c:v>
                </c:pt>
                <c:pt idx="21">
                  <c:v>6/22/2001</c:v>
                </c:pt>
                <c:pt idx="22">
                  <c:v>6/23/2001</c:v>
                </c:pt>
                <c:pt idx="23">
                  <c:v>6/24/2001</c:v>
                </c:pt>
                <c:pt idx="24">
                  <c:v>6/25/2001</c:v>
                </c:pt>
                <c:pt idx="25">
                  <c:v>6/26/2001</c:v>
                </c:pt>
                <c:pt idx="26">
                  <c:v>6/27/2001</c:v>
                </c:pt>
                <c:pt idx="27">
                  <c:v>6/28/2001</c:v>
                </c:pt>
                <c:pt idx="28">
                  <c:v>6/29/2001</c:v>
                </c:pt>
                <c:pt idx="29">
                  <c:v>6/30/2001</c:v>
                </c:pt>
                <c:pt idx="30">
                  <c:v/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-14500</c:v>
                </c:pt>
                <c:pt idx="1">
                  <c:v>-12000</c:v>
                </c:pt>
                <c:pt idx="2">
                  <c:v>-9500</c:v>
                </c:pt>
                <c:pt idx="3">
                  <c:v>-7000</c:v>
                </c:pt>
                <c:pt idx="4">
                  <c:v>-7000</c:v>
                </c:pt>
                <c:pt idx="5">
                  <c:v>-7000</c:v>
                </c:pt>
                <c:pt idx="6">
                  <c:v>-7000</c:v>
                </c:pt>
                <c:pt idx="7">
                  <c:v>-7000</c:v>
                </c:pt>
                <c:pt idx="8">
                  <c:v>-7000</c:v>
                </c:pt>
                <c:pt idx="9">
                  <c:v>-7000</c:v>
                </c:pt>
                <c:pt idx="10">
                  <c:v>-7000</c:v>
                </c:pt>
                <c:pt idx="11">
                  <c:v>-7000</c:v>
                </c:pt>
                <c:pt idx="12">
                  <c:v>-7000</c:v>
                </c:pt>
                <c:pt idx="13">
                  <c:v>-7000</c:v>
                </c:pt>
                <c:pt idx="14">
                  <c:v>-7000</c:v>
                </c:pt>
                <c:pt idx="15">
                  <c:v>-7000</c:v>
                </c:pt>
                <c:pt idx="16">
                  <c:v>-7000</c:v>
                </c:pt>
                <c:pt idx="17">
                  <c:v>-7000</c:v>
                </c:pt>
                <c:pt idx="18">
                  <c:v>-7000</c:v>
                </c:pt>
                <c:pt idx="19">
                  <c:v>-7000</c:v>
                </c:pt>
                <c:pt idx="20">
                  <c:v>-7000</c:v>
                </c:pt>
                <c:pt idx="21">
                  <c:v>-7000</c:v>
                </c:pt>
                <c:pt idx="22">
                  <c:v>-7000</c:v>
                </c:pt>
                <c:pt idx="23">
                  <c:v>-7000</c:v>
                </c:pt>
                <c:pt idx="24">
                  <c:v>-7000</c:v>
                </c:pt>
                <c:pt idx="25">
                  <c:v>-7000</c:v>
                </c:pt>
                <c:pt idx="26">
                  <c:v>-7000</c:v>
                </c:pt>
                <c:pt idx="27">
                  <c:v>-7000</c:v>
                </c:pt>
                <c:pt idx="28">
                  <c:v>-7000</c:v>
                </c:pt>
                <c:pt idx="29">
                  <c:v>-7000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2575765"/>
        <c:axId val="77280174"/>
      </c:lineChart>
      <c:catAx>
        <c:axId val="42575765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80174"/>
        <c:crossesAt val="-40000"/>
        <c:auto val="1"/>
        <c:lblAlgn val="ctr"/>
        <c:lblOffset val="100"/>
        <c:noMultiLvlLbl val="0"/>
      </c:catAx>
      <c:valAx>
        <c:axId val="77280174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57576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926416368074"/>
          <c:y val="0.922874566543107"/>
          <c:w val="0.128213117307992"/>
          <c:h val="0.046394834389573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2.1428571428571"/>
          <c:y val="0.05146302014409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37332745184532"/>
          <c:w val="1"/>
          <c:h val="0.85340391118953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182679"/>
        <c:axId val="92414405"/>
      </c:lineChart>
      <c:catAx>
        <c:axId val="51826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414405"/>
        <c:crossesAt val="0"/>
        <c:auto val="1"/>
        <c:lblAlgn val="ctr"/>
        <c:lblOffset val="100"/>
        <c:noMultiLvlLbl val="0"/>
      </c:catAx>
      <c:valAx>
        <c:axId val="9241440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82679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0.8571428571429"/>
          <c:y val="0.5993236288781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39.2857142857143"/>
          <c:y val="0.041973244147157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0702341137124"/>
          <c:w val="1"/>
          <c:h val="0.869732441471572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8688656"/>
        <c:axId val="19888628"/>
      </c:lineChart>
      <c:catAx>
        <c:axId val="68688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888628"/>
        <c:crossesAt val="0"/>
        <c:auto val="1"/>
        <c:lblAlgn val="ctr"/>
        <c:lblOffset val="100"/>
        <c:noMultiLvlLbl val="0"/>
      </c:catAx>
      <c:valAx>
        <c:axId val="19888628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68865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0.4285714285714"/>
          <c:y val="0.49331103678929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0.7142857142857"/>
          <c:y val="0.04198857910648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5505542492442"/>
          <c:w val="1"/>
          <c:h val="0.906449445750756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245941"/>
        <c:axId val="81121970"/>
      </c:lineChart>
      <c:catAx>
        <c:axId val="82459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121970"/>
        <c:crossesAt val="-40000"/>
        <c:auto val="1"/>
        <c:lblAlgn val="ctr"/>
        <c:lblOffset val="100"/>
        <c:noMultiLvlLbl val="0"/>
      </c:catAx>
      <c:valAx>
        <c:axId val="8112197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4594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72.7142857142857"/>
          <c:y val="0.53543836076587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0"/>
          <c:y val="0.03128128128128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842092092092092"/>
          <c:w val="1"/>
          <c:h val="0.877127127127127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698981"/>
        <c:axId val="16518223"/>
      </c:lineChart>
      <c:catAx>
        <c:axId val="1469898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6518223"/>
        <c:crossesAt val="0"/>
        <c:auto val="1"/>
        <c:lblAlgn val="ctr"/>
        <c:lblOffset val="100"/>
        <c:noMultiLvlLbl val="0"/>
      </c:catAx>
      <c:valAx>
        <c:axId val="1651822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698981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2.5714285714286"/>
          <c:y val="0.903778778778779"/>
          <c:w val="332.571428571429"/>
          <c:h val="0.15002502502502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1.4285714285714"/>
          <c:y val="0.03675930010292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29319217762094"/>
          <c:w val="1"/>
          <c:h val="0.93265696221144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6185170"/>
        <c:axId val="65977964"/>
      </c:lineChart>
      <c:catAx>
        <c:axId val="8618517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977964"/>
        <c:crossesAt val="0"/>
        <c:auto val="1"/>
        <c:lblAlgn val="ctr"/>
        <c:lblOffset val="100"/>
        <c:noMultiLvlLbl val="0"/>
      </c:catAx>
      <c:valAx>
        <c:axId val="659779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18517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2.2857142857143"/>
          <c:y val="0.0617556241729157"/>
          <c:w val="383"/>
          <c:h val="0.2179091310101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9993478"/>
        <c:axId val="28625732"/>
      </c:lineChart>
      <c:catAx>
        <c:axId val="4999347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625732"/>
        <c:crossesAt val="0"/>
        <c:auto val="1"/>
        <c:lblAlgn val="ctr"/>
        <c:lblOffset val="100"/>
        <c:noMultiLvlLbl val="0"/>
      </c:catAx>
      <c:valAx>
        <c:axId val="28625732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9993478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1.7142857142857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0" name="Text 4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1" name="Text 5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402480</xdr:colOff>
      <xdr:row>30</xdr:row>
      <xdr:rowOff>37800</xdr:rowOff>
    </xdr:from>
    <xdr:to>
      <xdr:col>2</xdr:col>
      <xdr:colOff>513720</xdr:colOff>
      <xdr:row>31</xdr:row>
      <xdr:rowOff>75960</xdr:rowOff>
    </xdr:to>
    <xdr:sp>
      <xdr:nvSpPr>
        <xdr:cNvPr id="2" name="Text 6"/>
        <xdr:cNvSpPr/>
      </xdr:nvSpPr>
      <xdr:spPr>
        <a:xfrm>
          <a:off x="332100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402480</xdr:colOff>
      <xdr:row>30</xdr:row>
      <xdr:rowOff>37800</xdr:rowOff>
    </xdr:from>
    <xdr:to>
      <xdr:col>8</xdr:col>
      <xdr:colOff>513720</xdr:colOff>
      <xdr:row>31</xdr:row>
      <xdr:rowOff>75960</xdr:rowOff>
    </xdr:to>
    <xdr:sp>
      <xdr:nvSpPr>
        <xdr:cNvPr id="3" name="Text 7"/>
        <xdr:cNvSpPr/>
      </xdr:nvSpPr>
      <xdr:spPr>
        <a:xfrm>
          <a:off x="10304640" y="5314680"/>
          <a:ext cx="111240" cy="2001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4" name="Chart 1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5" name="Chart 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6" name="Chart 3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7" name="Chart 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8" name="Chart 5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9" name="Chart 6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0" name="Chart 7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1" name="Chart 8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2" name="Chart 9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3" name="Chart 1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14" name="Chart 11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15" name="Chart 12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16" name="Chart 13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7" name="Chart 14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18" name="Chart 15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19" name="Chart 16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0" name="Chart 17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1" name="Chart 18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2160</xdr:colOff>
      <xdr:row>60</xdr:row>
      <xdr:rowOff>95760</xdr:rowOff>
    </xdr:to>
    <xdr:graphicFrame>
      <xdr:nvGraphicFramePr>
        <xdr:cNvPr id="22" name="Chart 19"/>
        <xdr:cNvGraphicFramePr/>
      </xdr:nvGraphicFramePr>
      <xdr:xfrm>
        <a:off x="0" y="753444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3" name="Chart 20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61</xdr:row>
      <xdr:rowOff>28440</xdr:rowOff>
    </xdr:from>
    <xdr:to>
      <xdr:col>0</xdr:col>
      <xdr:colOff>2160</xdr:colOff>
      <xdr:row>78</xdr:row>
      <xdr:rowOff>47160</xdr:rowOff>
    </xdr:to>
    <xdr:graphicFrame>
      <xdr:nvGraphicFramePr>
        <xdr:cNvPr id="24" name="Chart 21"/>
        <xdr:cNvGraphicFramePr/>
      </xdr:nvGraphicFramePr>
      <xdr:xfrm>
        <a:off x="0" y="10505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27</xdr:row>
      <xdr:rowOff>171360</xdr:rowOff>
    </xdr:to>
    <xdr:graphicFrame>
      <xdr:nvGraphicFramePr>
        <xdr:cNvPr id="25" name="Chart 22"/>
        <xdr:cNvGraphicFramePr/>
      </xdr:nvGraphicFramePr>
      <xdr:xfrm>
        <a:off x="0" y="2638440"/>
        <a:ext cx="2160" cy="2448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37800</xdr:rowOff>
    </xdr:to>
    <xdr:graphicFrame>
      <xdr:nvGraphicFramePr>
        <xdr:cNvPr id="26" name="Chart 23"/>
        <xdr:cNvGraphicFramePr/>
      </xdr:nvGraphicFramePr>
      <xdr:xfrm>
        <a:off x="0" y="5257800"/>
        <a:ext cx="216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2160</xdr:colOff>
      <xdr:row>42</xdr:row>
      <xdr:rowOff>28440</xdr:rowOff>
    </xdr:to>
    <xdr:graphicFrame>
      <xdr:nvGraphicFramePr>
        <xdr:cNvPr id="27" name="Chart 24"/>
        <xdr:cNvGraphicFramePr/>
      </xdr:nvGraphicFramePr>
      <xdr:xfrm>
        <a:off x="0" y="525780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2160</xdr:colOff>
      <xdr:row>62</xdr:row>
      <xdr:rowOff>95400</xdr:rowOff>
    </xdr:to>
    <xdr:graphicFrame>
      <xdr:nvGraphicFramePr>
        <xdr:cNvPr id="28" name="Chart 25"/>
        <xdr:cNvGraphicFramePr/>
      </xdr:nvGraphicFramePr>
      <xdr:xfrm>
        <a:off x="0" y="7858080"/>
        <a:ext cx="21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29" name="Chart 26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63</xdr:row>
      <xdr:rowOff>28440</xdr:rowOff>
    </xdr:from>
    <xdr:to>
      <xdr:col>0</xdr:col>
      <xdr:colOff>2160</xdr:colOff>
      <xdr:row>80</xdr:row>
      <xdr:rowOff>47520</xdr:rowOff>
    </xdr:to>
    <xdr:graphicFrame>
      <xdr:nvGraphicFramePr>
        <xdr:cNvPr id="30" name="Chart 27"/>
        <xdr:cNvGraphicFramePr/>
      </xdr:nvGraphicFramePr>
      <xdr:xfrm>
        <a:off x="0" y="10829880"/>
        <a:ext cx="216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2160</xdr:colOff>
      <xdr:row>29</xdr:row>
      <xdr:rowOff>171360</xdr:rowOff>
    </xdr:to>
    <xdr:graphicFrame>
      <xdr:nvGraphicFramePr>
        <xdr:cNvPr id="31" name="Chart 28"/>
        <xdr:cNvGraphicFramePr/>
      </xdr:nvGraphicFramePr>
      <xdr:xfrm>
        <a:off x="0" y="2638440"/>
        <a:ext cx="2160" cy="2790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38160</xdr:rowOff>
    </xdr:to>
    <xdr:graphicFrame>
      <xdr:nvGraphicFramePr>
        <xdr:cNvPr id="32" name="Chart 29"/>
        <xdr:cNvGraphicFramePr/>
      </xdr:nvGraphicFramePr>
      <xdr:xfrm>
        <a:off x="0" y="5591160"/>
        <a:ext cx="216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2160</xdr:colOff>
      <xdr:row>44</xdr:row>
      <xdr:rowOff>28440</xdr:rowOff>
    </xdr:to>
    <xdr:graphicFrame>
      <xdr:nvGraphicFramePr>
        <xdr:cNvPr id="33" name="Chart 30"/>
        <xdr:cNvGraphicFramePr/>
      </xdr:nvGraphicFramePr>
      <xdr:xfrm>
        <a:off x="0" y="5591160"/>
        <a:ext cx="216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19080</xdr:rowOff>
    </xdr:from>
    <xdr:to>
      <xdr:col>21</xdr:col>
      <xdr:colOff>10440</xdr:colOff>
      <xdr:row>65</xdr:row>
      <xdr:rowOff>142920</xdr:rowOff>
    </xdr:to>
    <xdr:graphicFrame>
      <xdr:nvGraphicFramePr>
        <xdr:cNvPr id="34" name="Chart 31"/>
        <xdr:cNvGraphicFramePr/>
      </xdr:nvGraphicFramePr>
      <xdr:xfrm>
        <a:off x="3693240" y="7877160"/>
        <a:ext cx="17507160" cy="339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20160</xdr:colOff>
      <xdr:row>7</xdr:row>
      <xdr:rowOff>18720</xdr:rowOff>
    </xdr:from>
    <xdr:to>
      <xdr:col>13</xdr:col>
      <xdr:colOff>151560</xdr:colOff>
      <xdr:row>25</xdr:row>
      <xdr:rowOff>75960</xdr:rowOff>
    </xdr:to>
    <xdr:graphicFrame>
      <xdr:nvGraphicFramePr>
        <xdr:cNvPr id="35" name="Chart 32"/>
        <xdr:cNvGraphicFramePr/>
      </xdr:nvGraphicFramePr>
      <xdr:xfrm>
        <a:off x="7305480" y="1676160"/>
        <a:ext cx="6812280" cy="2990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684720</xdr:colOff>
      <xdr:row>87</xdr:row>
      <xdr:rowOff>28440</xdr:rowOff>
    </xdr:to>
    <xdr:graphicFrame>
      <xdr:nvGraphicFramePr>
        <xdr:cNvPr id="36" name="Chart 33"/>
        <xdr:cNvGraphicFramePr/>
      </xdr:nvGraphicFramePr>
      <xdr:xfrm>
        <a:off x="3683160" y="11401560"/>
        <a:ext cx="1745748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7" name="Chart 34"/>
        <xdr:cNvGraphicFramePr/>
      </xdr:nvGraphicFramePr>
      <xdr:xfrm>
        <a:off x="14257800" y="1676160"/>
        <a:ext cx="694260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105120</xdr:rowOff>
    </xdr:from>
    <xdr:to>
      <xdr:col>13</xdr:col>
      <xdr:colOff>151560</xdr:colOff>
      <xdr:row>43</xdr:row>
      <xdr:rowOff>152280</xdr:rowOff>
    </xdr:to>
    <xdr:graphicFrame>
      <xdr:nvGraphicFramePr>
        <xdr:cNvPr id="38" name="Chart 35"/>
        <xdr:cNvGraphicFramePr/>
      </xdr:nvGraphicFramePr>
      <xdr:xfrm>
        <a:off x="7285320" y="4696200"/>
        <a:ext cx="6832440" cy="299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75960</xdr:rowOff>
    </xdr:from>
    <xdr:to>
      <xdr:col>21</xdr:col>
      <xdr:colOff>30240</xdr:colOff>
      <xdr:row>43</xdr:row>
      <xdr:rowOff>142920</xdr:rowOff>
    </xdr:to>
    <xdr:graphicFrame>
      <xdr:nvGraphicFramePr>
        <xdr:cNvPr id="39" name="Chart 36"/>
        <xdr:cNvGraphicFramePr/>
      </xdr:nvGraphicFramePr>
      <xdr:xfrm>
        <a:off x="14288040" y="4667040"/>
        <a:ext cx="693216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2</xdr:col>
      <xdr:colOff>402480</xdr:colOff>
      <xdr:row>30</xdr:row>
      <xdr:rowOff>38160</xdr:rowOff>
    </xdr:from>
    <xdr:to>
      <xdr:col>2</xdr:col>
      <xdr:colOff>513720</xdr:colOff>
      <xdr:row>31</xdr:row>
      <xdr:rowOff>75960</xdr:rowOff>
    </xdr:to>
    <xdr:sp>
      <xdr:nvSpPr>
        <xdr:cNvPr id="40" name="Text 37"/>
        <xdr:cNvSpPr/>
      </xdr:nvSpPr>
      <xdr:spPr>
        <a:xfrm>
          <a:off x="3321000" y="5467320"/>
          <a:ext cx="11124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0.41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5" min="5" style="2" width="10.99"/>
    <col collapsed="false" customWidth="true" hidden="false" outlineLevel="0" max="6" min="6" style="2" width="9.28"/>
    <col collapsed="false" customWidth="true" hidden="false" outlineLevel="0" max="7" min="7" style="2" width="30.41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1" min="11" style="2" width="9.28"/>
    <col collapsed="false" customWidth="true" hidden="false" outlineLevel="0" max="12" min="12" style="2" width="11.13"/>
    <col collapsed="false" customWidth="false" hidden="false" outlineLevel="0" max="257" min="13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2" t="s">
        <v>5</v>
      </c>
      <c r="B4" s="7" t="n">
        <v>65</v>
      </c>
      <c r="C4" s="8" t="n">
        <v>50</v>
      </c>
      <c r="D4" s="9" t="n">
        <f aca="false">AVERAGE(B4,C4)</f>
        <v>57.5</v>
      </c>
      <c r="G4" s="2" t="s">
        <v>5</v>
      </c>
      <c r="H4" s="7" t="n">
        <v>62</v>
      </c>
      <c r="I4" s="8" t="n">
        <v>47</v>
      </c>
      <c r="J4" s="9" t="n">
        <f aca="false">AVERAGE(H4,I4)</f>
        <v>54.5</v>
      </c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G5" s="10"/>
      <c r="H5" s="11"/>
      <c r="I5" s="6" t="s">
        <v>6</v>
      </c>
      <c r="J5" s="10"/>
      <c r="K5" s="11"/>
      <c r="L5" s="6" t="s">
        <v>6</v>
      </c>
    </row>
    <row r="6" customFormat="false" ht="12.75" hidden="false" customHeight="false" outlineLevel="0" collapsed="false">
      <c r="A6" s="12" t="s">
        <v>7</v>
      </c>
      <c r="B6" s="13" t="n">
        <v>-240000</v>
      </c>
      <c r="C6" s="14" t="n">
        <v>-286000</v>
      </c>
      <c r="D6" s="12" t="s">
        <v>8</v>
      </c>
      <c r="E6" s="13" t="n">
        <v>-51000</v>
      </c>
      <c r="F6" s="14" t="n">
        <v>-55000</v>
      </c>
      <c r="G6" s="12" t="s">
        <v>7</v>
      </c>
      <c r="H6" s="13" t="n">
        <v>-290000</v>
      </c>
      <c r="I6" s="14" t="n">
        <v>-330000</v>
      </c>
      <c r="J6" s="12" t="s">
        <v>8</v>
      </c>
      <c r="K6" s="13" t="n">
        <v>-63000</v>
      </c>
      <c r="L6" s="14" t="n">
        <v>-63000</v>
      </c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2" t="s">
        <v>9</v>
      </c>
      <c r="H7" s="13"/>
      <c r="J7" s="12" t="s">
        <v>10</v>
      </c>
      <c r="K7" s="13" t="n">
        <v>0</v>
      </c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2" t="s">
        <v>11</v>
      </c>
      <c r="H8" s="13" t="n">
        <v>0</v>
      </c>
      <c r="J8" s="12" t="s">
        <v>12</v>
      </c>
      <c r="K8" s="13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-5000</v>
      </c>
      <c r="G9" s="12" t="s">
        <v>13</v>
      </c>
      <c r="H9" s="13" t="n">
        <v>0</v>
      </c>
      <c r="J9" s="12" t="s">
        <v>14</v>
      </c>
      <c r="K9" s="13" t="n">
        <v>-5000</v>
      </c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5" t="s">
        <v>15</v>
      </c>
      <c r="H10" s="13" t="n">
        <v>0</v>
      </c>
      <c r="I10" s="16" t="s">
        <v>16</v>
      </c>
      <c r="J10" s="12" t="s">
        <v>17</v>
      </c>
      <c r="K10" s="13" t="n">
        <v>-8340</v>
      </c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2" t="s">
        <v>18</v>
      </c>
      <c r="H11" s="13" t="n">
        <v>0</v>
      </c>
      <c r="I11" s="16"/>
      <c r="J11" s="12" t="s">
        <v>19</v>
      </c>
      <c r="K11" s="13" t="n">
        <v>-20000</v>
      </c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2" t="s">
        <v>14</v>
      </c>
      <c r="H12" s="13" t="n">
        <f aca="false">-86993-43007</f>
        <v>-130000</v>
      </c>
      <c r="I12" s="16"/>
      <c r="J12" s="15" t="s">
        <v>20</v>
      </c>
      <c r="K12" s="13" t="n">
        <v>0</v>
      </c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2" t="s">
        <v>21</v>
      </c>
      <c r="H13" s="13" t="n">
        <v>0</v>
      </c>
      <c r="I13" s="6"/>
      <c r="J13" s="12" t="s">
        <v>22</v>
      </c>
      <c r="K13" s="13" t="n">
        <v>0</v>
      </c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-84340</v>
      </c>
      <c r="G14" s="12" t="s">
        <v>23</v>
      </c>
      <c r="H14" s="13" t="n">
        <v>-20000</v>
      </c>
      <c r="I14" s="16"/>
      <c r="J14" s="17" t="s">
        <v>24</v>
      </c>
      <c r="K14" s="18" t="n">
        <f aca="false">SUM(K6:K13)</f>
        <v>-96340</v>
      </c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2" t="s">
        <v>25</v>
      </c>
      <c r="H15" s="13" t="n">
        <v>0</v>
      </c>
      <c r="I15" s="16"/>
      <c r="J15" s="12"/>
      <c r="K15" s="13"/>
      <c r="L15" s="16" t="n">
        <f aca="false">+K14+K29</f>
        <v>0</v>
      </c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2" t="s">
        <v>12</v>
      </c>
      <c r="H16" s="13"/>
      <c r="I16" s="16"/>
      <c r="J16" s="12" t="s">
        <v>26</v>
      </c>
      <c r="K16" s="13" t="n">
        <v>14300</v>
      </c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10000</v>
      </c>
      <c r="G17" s="12" t="s">
        <v>27</v>
      </c>
      <c r="H17" s="13" t="n">
        <v>0</v>
      </c>
      <c r="I17" s="16"/>
      <c r="J17" s="12" t="s">
        <v>28</v>
      </c>
      <c r="K17" s="13" t="n">
        <v>10000</v>
      </c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19987</v>
      </c>
      <c r="F18" s="16" t="s">
        <v>16</v>
      </c>
      <c r="G18" s="12" t="s">
        <v>22</v>
      </c>
      <c r="H18" s="13" t="n">
        <v>0</v>
      </c>
      <c r="J18" s="12" t="s">
        <v>29</v>
      </c>
      <c r="K18" s="13" t="n">
        <v>19987</v>
      </c>
      <c r="L18" s="16" t="s">
        <v>16</v>
      </c>
    </row>
    <row r="19" customFormat="false" ht="12.75" hidden="false" customHeight="false" outlineLevel="0" collapsed="false">
      <c r="A19" s="12" t="s">
        <v>30</v>
      </c>
      <c r="B19" s="13" t="n">
        <v>-14337</v>
      </c>
      <c r="D19" s="12" t="s">
        <v>31</v>
      </c>
      <c r="E19" s="13" t="n">
        <v>17191</v>
      </c>
      <c r="G19" s="12" t="s">
        <v>30</v>
      </c>
      <c r="H19" s="13" t="n">
        <v>0</v>
      </c>
      <c r="J19" s="12" t="s">
        <v>31</v>
      </c>
      <c r="K19" s="13" t="n">
        <v>17191</v>
      </c>
    </row>
    <row r="20" customFormat="false" ht="12.75" hidden="false" customHeight="false" outlineLevel="0" collapsed="false">
      <c r="A20" s="12" t="s">
        <v>32</v>
      </c>
      <c r="B20" s="13" t="n">
        <v>-70000</v>
      </c>
      <c r="C20" s="16"/>
      <c r="D20" s="12" t="s">
        <v>33</v>
      </c>
      <c r="E20" s="13" t="n">
        <v>0</v>
      </c>
      <c r="G20" s="12" t="s">
        <v>32</v>
      </c>
      <c r="H20" s="13" t="n">
        <v>-70000</v>
      </c>
      <c r="I20" s="16"/>
      <c r="J20" s="12" t="s">
        <v>33</v>
      </c>
      <c r="K20" s="13" t="n">
        <v>0</v>
      </c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2" t="s">
        <v>34</v>
      </c>
      <c r="H21" s="13" t="n">
        <v>0</v>
      </c>
      <c r="I21" s="16"/>
      <c r="J21" s="12" t="s">
        <v>35</v>
      </c>
      <c r="K21" s="13" t="n">
        <v>4340</v>
      </c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2" t="s">
        <v>36</v>
      </c>
      <c r="H22" s="13" t="n">
        <v>0</v>
      </c>
      <c r="J22" s="12" t="s">
        <v>37</v>
      </c>
      <c r="K22" s="13" t="n">
        <v>6945</v>
      </c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 t="s">
        <v>16</v>
      </c>
      <c r="D23" s="12" t="s">
        <v>27</v>
      </c>
      <c r="E23" s="13" t="n">
        <v>0</v>
      </c>
      <c r="F23" s="16"/>
      <c r="G23" s="12" t="s">
        <v>38</v>
      </c>
      <c r="H23" s="13" t="n">
        <v>-29198</v>
      </c>
      <c r="I23" s="16" t="s">
        <v>16</v>
      </c>
      <c r="J23" s="12" t="s">
        <v>27</v>
      </c>
      <c r="K23" s="13" t="n">
        <v>0</v>
      </c>
      <c r="L23" s="16"/>
    </row>
    <row r="24" customFormat="false" ht="12.75" hidden="false" customHeight="false" outlineLevel="0" collapsed="false">
      <c r="A24" s="12" t="s">
        <v>14</v>
      </c>
      <c r="B24" s="13" t="n">
        <v>0</v>
      </c>
      <c r="D24" s="12" t="s">
        <v>22</v>
      </c>
      <c r="E24" s="13" t="n">
        <v>11577</v>
      </c>
      <c r="F24" s="16"/>
      <c r="G24" s="12" t="s">
        <v>14</v>
      </c>
      <c r="H24" s="13" t="n">
        <v>0</v>
      </c>
      <c r="J24" s="12" t="s">
        <v>22</v>
      </c>
      <c r="K24" s="13" t="n">
        <v>23577</v>
      </c>
      <c r="L24" s="16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2" t="s">
        <v>39</v>
      </c>
      <c r="H25" s="13" t="n">
        <v>0</v>
      </c>
      <c r="J25" s="12" t="s">
        <v>14</v>
      </c>
      <c r="K25" s="13" t="n">
        <v>0</v>
      </c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2" t="s">
        <v>40</v>
      </c>
      <c r="H26" s="13" t="n">
        <v>0</v>
      </c>
      <c r="J26" s="12" t="s">
        <v>20</v>
      </c>
      <c r="K26" s="13" t="n">
        <v>0</v>
      </c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2" t="s">
        <v>41</v>
      </c>
      <c r="H27" s="13" t="n">
        <v>0</v>
      </c>
      <c r="I27" s="16"/>
      <c r="J27" s="12" t="s">
        <v>42</v>
      </c>
      <c r="K27" s="13" t="n">
        <v>0</v>
      </c>
    </row>
    <row r="28" customFormat="false" ht="13.5" hidden="false" customHeight="false" outlineLevel="0" collapsed="false">
      <c r="A28" s="12" t="s">
        <v>43</v>
      </c>
      <c r="B28" s="13" t="n">
        <v>0</v>
      </c>
      <c r="C28" s="16" t="n">
        <f aca="false">SUM(B29,B59)</f>
        <v>0</v>
      </c>
      <c r="D28" s="12" t="s">
        <v>44</v>
      </c>
      <c r="E28" s="13" t="n">
        <v>0</v>
      </c>
      <c r="G28" s="12" t="s">
        <v>43</v>
      </c>
      <c r="H28" s="13" t="n">
        <v>0</v>
      </c>
      <c r="I28" s="16" t="n">
        <f aca="false">SUM(H29,H59)</f>
        <v>0</v>
      </c>
      <c r="J28" s="12" t="s">
        <v>44</v>
      </c>
      <c r="K28" s="13" t="n">
        <v>0</v>
      </c>
    </row>
    <row r="29" customFormat="false" ht="13.5" hidden="false" customHeight="false" outlineLevel="0" collapsed="false">
      <c r="A29" s="17" t="s">
        <v>24</v>
      </c>
      <c r="B29" s="18" t="n">
        <f aca="false">SUM(B6:B28)</f>
        <v>-503535</v>
      </c>
      <c r="C29" s="16"/>
      <c r="D29" s="17" t="s">
        <v>45</v>
      </c>
      <c r="E29" s="18" t="n">
        <f aca="false">SUM(E16:E28)</f>
        <v>84340</v>
      </c>
      <c r="G29" s="17" t="s">
        <v>24</v>
      </c>
      <c r="H29" s="18" t="n">
        <f aca="false">SUM(H6:H28)</f>
        <v>-539198</v>
      </c>
      <c r="I29" s="16"/>
      <c r="J29" s="17" t="s">
        <v>45</v>
      </c>
      <c r="K29" s="18" t="n">
        <f aca="false">SUM(K16:K28)</f>
        <v>96340</v>
      </c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2"/>
      <c r="H30" s="13"/>
      <c r="I30" s="16"/>
      <c r="J30" s="19"/>
      <c r="K30" s="20"/>
      <c r="L30" s="16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2" t="s">
        <v>26</v>
      </c>
      <c r="H31" s="13" t="n">
        <v>66123</v>
      </c>
      <c r="I31" s="16"/>
      <c r="K31" s="14"/>
    </row>
    <row r="32" customFormat="false" ht="12.75" hidden="false" customHeight="false" outlineLevel="0" collapsed="false">
      <c r="A32" s="12" t="s">
        <v>28</v>
      </c>
      <c r="B32" s="13" t="n">
        <v>125000</v>
      </c>
      <c r="E32" s="14"/>
      <c r="G32" s="12" t="s">
        <v>28</v>
      </c>
      <c r="H32" s="13" t="n">
        <v>125000</v>
      </c>
      <c r="K32" s="14"/>
    </row>
    <row r="33" customFormat="false" ht="12.75" hidden="false" customHeight="false" outlineLevel="0" collapsed="false">
      <c r="A33" s="12" t="s">
        <v>29</v>
      </c>
      <c r="B33" s="13" t="n">
        <v>0</v>
      </c>
      <c r="D33" s="21"/>
      <c r="G33" s="12" t="s">
        <v>29</v>
      </c>
      <c r="H33" s="13" t="n">
        <v>0</v>
      </c>
      <c r="J33" s="21"/>
    </row>
    <row r="34" customFormat="false" ht="12.75" hidden="false" customHeight="false" outlineLevel="0" collapsed="false">
      <c r="A34" s="12" t="s">
        <v>31</v>
      </c>
      <c r="B34" s="13" t="n">
        <v>124369</v>
      </c>
      <c r="C34" s="16"/>
      <c r="G34" s="12" t="s">
        <v>31</v>
      </c>
      <c r="H34" s="13" t="n">
        <v>124369</v>
      </c>
      <c r="I34" s="16"/>
    </row>
    <row r="35" customFormat="false" ht="12.75" hidden="false" customHeight="false" outlineLevel="0" collapsed="false">
      <c r="A35" s="12" t="s">
        <v>46</v>
      </c>
      <c r="B35" s="13" t="n">
        <v>29198</v>
      </c>
      <c r="G35" s="12" t="s">
        <v>46</v>
      </c>
      <c r="H35" s="13" t="n">
        <v>29198</v>
      </c>
    </row>
    <row r="36" customFormat="false" ht="12.75" hidden="false" customHeight="false" outlineLevel="0" collapsed="false">
      <c r="A36" s="12" t="s">
        <v>47</v>
      </c>
      <c r="B36" s="13" t="n">
        <v>0</v>
      </c>
      <c r="G36" s="12" t="s">
        <v>47</v>
      </c>
      <c r="H36" s="13" t="n">
        <v>0</v>
      </c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2" t="s">
        <v>48</v>
      </c>
      <c r="H37" s="13" t="n">
        <v>0</v>
      </c>
      <c r="J37" s="22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2" t="s">
        <v>49</v>
      </c>
      <c r="H38" s="13" t="n">
        <v>0</v>
      </c>
      <c r="J38" s="23"/>
      <c r="K38" s="16"/>
    </row>
    <row r="39" customFormat="false" ht="12.75" hidden="false" customHeight="false" outlineLevel="0" collapsed="false">
      <c r="A39" s="12" t="s">
        <v>42</v>
      </c>
      <c r="B39" s="13" t="n">
        <v>11000</v>
      </c>
      <c r="G39" s="12" t="s">
        <v>42</v>
      </c>
      <c r="H39" s="13" t="n">
        <v>11000</v>
      </c>
    </row>
    <row r="40" customFormat="false" ht="12.75" hidden="false" customHeight="false" outlineLevel="0" collapsed="false">
      <c r="A40" s="12" t="s">
        <v>23</v>
      </c>
      <c r="B40" s="13" t="n">
        <v>7000</v>
      </c>
      <c r="G40" s="12" t="s">
        <v>23</v>
      </c>
      <c r="H40" s="13" t="n">
        <v>7000</v>
      </c>
    </row>
    <row r="41" customFormat="false" ht="12.75" hidden="false" customHeight="false" outlineLevel="0" collapsed="false">
      <c r="A41" s="12" t="s">
        <v>25</v>
      </c>
      <c r="B41" s="13" t="n">
        <v>2500</v>
      </c>
      <c r="G41" s="12" t="s">
        <v>25</v>
      </c>
      <c r="H41" s="13" t="n">
        <v>2500</v>
      </c>
    </row>
    <row r="42" customFormat="false" ht="12.75" hidden="false" customHeight="false" outlineLevel="0" collapsed="false">
      <c r="A42" s="12" t="s">
        <v>18</v>
      </c>
      <c r="B42" s="24"/>
      <c r="G42" s="12" t="s">
        <v>18</v>
      </c>
      <c r="H42" s="2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G43" s="12" t="s">
        <v>50</v>
      </c>
      <c r="H43" s="13" t="n">
        <v>0</v>
      </c>
      <c r="K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  <c r="G44" s="12" t="s">
        <v>14</v>
      </c>
      <c r="H44" s="13" t="n">
        <v>43007</v>
      </c>
      <c r="I44" s="16"/>
      <c r="K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  <c r="G45" s="12" t="s">
        <v>51</v>
      </c>
      <c r="H45" s="13" t="n">
        <v>15000</v>
      </c>
      <c r="K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  <c r="G46" s="12" t="s">
        <v>52</v>
      </c>
      <c r="H46" s="13" t="n">
        <v>1000</v>
      </c>
      <c r="I46" s="16"/>
      <c r="K46" s="14"/>
    </row>
    <row r="47" customFormat="false" ht="12.75" hidden="false" customHeight="false" outlineLevel="0" collapsed="false">
      <c r="A47" s="12" t="s">
        <v>33</v>
      </c>
      <c r="B47" s="13"/>
      <c r="G47" s="12" t="s">
        <v>33</v>
      </c>
      <c r="H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  <c r="G48" s="12" t="s">
        <v>27</v>
      </c>
      <c r="H48" s="13" t="n">
        <v>0</v>
      </c>
      <c r="K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  <c r="G49" s="12" t="s">
        <v>22</v>
      </c>
      <c r="H49" s="13" t="n">
        <v>0</v>
      </c>
      <c r="I49" s="16" t="s">
        <v>16</v>
      </c>
      <c r="K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  <c r="G50" s="12" t="s">
        <v>30</v>
      </c>
      <c r="H50" s="13" t="n">
        <v>0</v>
      </c>
      <c r="K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  <c r="G51" s="12" t="s">
        <v>53</v>
      </c>
      <c r="H51" s="13" t="n">
        <v>0</v>
      </c>
      <c r="K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  <c r="G52" s="12" t="s">
        <v>54</v>
      </c>
      <c r="H52" s="13" t="n">
        <v>0</v>
      </c>
      <c r="I52" s="16"/>
      <c r="K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  <c r="G53" s="12" t="s">
        <v>55</v>
      </c>
      <c r="H53" s="13" t="n">
        <v>0</v>
      </c>
      <c r="K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  <c r="G54" s="12" t="s">
        <v>36</v>
      </c>
      <c r="H54" s="13" t="n">
        <v>1000</v>
      </c>
      <c r="I54" s="16"/>
      <c r="K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  <c r="G55" s="12" t="s">
        <v>56</v>
      </c>
      <c r="H55" s="13" t="n">
        <v>35000</v>
      </c>
      <c r="I55" s="16"/>
      <c r="K55" s="14"/>
    </row>
    <row r="56" customFormat="false" ht="12.75" hidden="false" customHeight="false" outlineLevel="0" collapsed="false">
      <c r="A56" s="12" t="s">
        <v>57</v>
      </c>
      <c r="B56" s="13" t="n">
        <v>42338</v>
      </c>
      <c r="C56" s="16"/>
      <c r="E56" s="14"/>
      <c r="G56" s="12" t="s">
        <v>57</v>
      </c>
      <c r="H56" s="13" t="n">
        <v>42338</v>
      </c>
      <c r="I56" s="16"/>
      <c r="K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  <c r="G57" s="12" t="s">
        <v>58</v>
      </c>
      <c r="H57" s="13" t="n">
        <v>1000</v>
      </c>
      <c r="I57" s="16"/>
      <c r="K57" s="14"/>
    </row>
    <row r="58" customFormat="false" ht="13.5" hidden="false" customHeight="false" outlineLevel="0" collapsed="false">
      <c r="A58" s="12" t="s">
        <v>44</v>
      </c>
      <c r="B58" s="13" t="n">
        <v>0</v>
      </c>
      <c r="C58" s="16"/>
      <c r="G58" s="12" t="s">
        <v>44</v>
      </c>
      <c r="H58" s="13" t="n">
        <v>35663</v>
      </c>
      <c r="I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503535</v>
      </c>
      <c r="E59" s="14"/>
      <c r="G59" s="17" t="s">
        <v>45</v>
      </c>
      <c r="H59" s="18" t="n">
        <f aca="false">SUM(H31:H58)</f>
        <v>539198</v>
      </c>
      <c r="K59" s="14"/>
    </row>
    <row r="60" customFormat="false" ht="13.5" hidden="false" customHeight="false" outlineLevel="0" collapsed="false">
      <c r="A60" s="19"/>
      <c r="B60" s="25"/>
      <c r="G60" s="19"/>
      <c r="H60" s="25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61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30.41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2.42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8.14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41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26" t="s">
        <v>59</v>
      </c>
      <c r="G1" s="27" t="n">
        <v>300000</v>
      </c>
      <c r="H1" s="28"/>
      <c r="I1" s="29" t="s">
        <v>60</v>
      </c>
      <c r="J1" s="30" t="n">
        <v>61000</v>
      </c>
      <c r="O1" s="31" t="s">
        <v>61</v>
      </c>
      <c r="P1" s="32" t="n">
        <f aca="true">TODAY()+2</f>
        <v>45928</v>
      </c>
      <c r="Q1" s="14" t="n">
        <v>240000</v>
      </c>
      <c r="S1" s="31" t="s">
        <v>62</v>
      </c>
      <c r="T1" s="32" t="n">
        <f aca="true">TODAY()+2</f>
        <v>45928</v>
      </c>
      <c r="U1" s="14" t="n">
        <v>51000</v>
      </c>
      <c r="X1" s="33" t="s">
        <v>63</v>
      </c>
      <c r="Y1" s="33" t="s">
        <v>64</v>
      </c>
      <c r="Z1" s="33" t="s">
        <v>65</v>
      </c>
      <c r="AA1" s="33"/>
      <c r="AB1" s="33" t="s">
        <v>66</v>
      </c>
      <c r="AC1" s="33" t="s">
        <v>67</v>
      </c>
      <c r="AD1" s="33" t="s">
        <v>68</v>
      </c>
      <c r="AG1" s="33" t="s">
        <v>69</v>
      </c>
      <c r="AH1" s="33" t="s">
        <v>70</v>
      </c>
      <c r="AK1" s="6" t="s">
        <v>71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16"/>
      <c r="P2" s="32" t="n">
        <f aca="true">TODAY()+3</f>
        <v>45929</v>
      </c>
      <c r="Q2" s="14" t="n">
        <v>290000</v>
      </c>
      <c r="T2" s="32" t="n">
        <f aca="true">TODAY()+3</f>
        <v>45929</v>
      </c>
      <c r="U2" s="14" t="n">
        <v>63000</v>
      </c>
      <c r="W2" s="32" t="n">
        <v>37043</v>
      </c>
      <c r="X2" s="16" t="n">
        <v>0</v>
      </c>
      <c r="Y2" s="16" t="n">
        <v>7000</v>
      </c>
      <c r="Z2" s="34" t="n">
        <v>1000</v>
      </c>
      <c r="AA2" s="34"/>
      <c r="AB2" s="16" t="n">
        <v>0</v>
      </c>
      <c r="AC2" s="16" t="n">
        <v>0</v>
      </c>
      <c r="AD2" s="16" t="n">
        <v>-14500</v>
      </c>
      <c r="AF2" s="32" t="n">
        <v>37043</v>
      </c>
      <c r="AG2" s="14" t="n">
        <f aca="false">300000+61000</f>
        <v>361000</v>
      </c>
      <c r="AH2" s="14" t="n">
        <f aca="false">300000+61000</f>
        <v>361000</v>
      </c>
      <c r="AI2" s="16"/>
      <c r="AJ2" s="35" t="n">
        <f aca="false">+AF2</f>
        <v>37043</v>
      </c>
      <c r="AK2" s="14" t="n">
        <f aca="false">124369+17191</f>
        <v>141560</v>
      </c>
      <c r="AL2" s="14"/>
      <c r="AM2" s="14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36" t="s">
        <v>23</v>
      </c>
      <c r="K3" s="37" t="n">
        <f aca="true">TODAY()-1</f>
        <v>45925</v>
      </c>
      <c r="L3" s="38" t="n">
        <f aca="true">TODAY()</f>
        <v>45926</v>
      </c>
      <c r="M3" s="39" t="s">
        <v>72</v>
      </c>
      <c r="P3" s="32" t="n">
        <f aca="true">TODAY()+4</f>
        <v>45930</v>
      </c>
      <c r="Q3" s="14" t="n">
        <v>290000</v>
      </c>
      <c r="T3" s="32" t="n">
        <f aca="true">TODAY()+4</f>
        <v>45930</v>
      </c>
      <c r="U3" s="14" t="n">
        <v>63000</v>
      </c>
      <c r="W3" s="32" t="n">
        <v>37044</v>
      </c>
      <c r="X3" s="16" t="n">
        <v>20000</v>
      </c>
      <c r="Y3" s="16" t="n">
        <v>7000</v>
      </c>
      <c r="Z3" s="34" t="n">
        <f aca="false">Z2-X3+Y3</f>
        <v>-12000</v>
      </c>
      <c r="AA3" s="34"/>
      <c r="AB3" s="16" t="n">
        <v>0</v>
      </c>
      <c r="AC3" s="16" t="n">
        <v>2500</v>
      </c>
      <c r="AD3" s="16" t="n">
        <f aca="false">AD2-AB3+AC3</f>
        <v>-12000</v>
      </c>
      <c r="AF3" s="32" t="n">
        <v>37044</v>
      </c>
      <c r="AG3" s="14" t="n">
        <f aca="false">280000+59000</f>
        <v>339000</v>
      </c>
      <c r="AH3" s="14"/>
      <c r="AI3" s="16"/>
      <c r="AJ3" s="35" t="n">
        <f aca="false">+AF3</f>
        <v>37044</v>
      </c>
      <c r="AK3" s="14"/>
      <c r="AL3" s="14"/>
      <c r="AM3" s="14"/>
    </row>
    <row r="4" customFormat="false" ht="13.5" hidden="false" customHeight="false" outlineLevel="0" collapsed="false">
      <c r="A4" s="2" t="s">
        <v>5</v>
      </c>
      <c r="B4" s="7" t="n">
        <v>59</v>
      </c>
      <c r="C4" s="8" t="n">
        <v>46</v>
      </c>
      <c r="D4" s="9" t="n">
        <f aca="false">AVERAGE(B4,C4)</f>
        <v>52.5</v>
      </c>
      <c r="J4" s="12" t="s">
        <v>73</v>
      </c>
      <c r="K4" s="40" t="n">
        <v>20000</v>
      </c>
      <c r="L4" s="14" t="n">
        <v>20000</v>
      </c>
      <c r="M4" s="41" t="n">
        <f aca="false">+L4-K4</f>
        <v>0</v>
      </c>
      <c r="Q4" s="14"/>
      <c r="R4" s="32" t="s">
        <v>16</v>
      </c>
      <c r="W4" s="32" t="n">
        <v>37045</v>
      </c>
      <c r="X4" s="16" t="n">
        <v>20000</v>
      </c>
      <c r="Y4" s="16" t="n">
        <v>7000</v>
      </c>
      <c r="Z4" s="34" t="n">
        <f aca="false">Z3-X4+Y4</f>
        <v>-25000</v>
      </c>
      <c r="AA4" s="34"/>
      <c r="AB4" s="16" t="n">
        <v>0</v>
      </c>
      <c r="AC4" s="16" t="n">
        <v>2500</v>
      </c>
      <c r="AD4" s="16" t="n">
        <f aca="false">AD3-AB4+AC4</f>
        <v>-9500</v>
      </c>
      <c r="AF4" s="32" t="n">
        <v>37045</v>
      </c>
      <c r="AG4" s="14" t="n">
        <f aca="false">240000+51000</f>
        <v>291000</v>
      </c>
      <c r="AH4" s="14"/>
      <c r="AI4" s="16"/>
      <c r="AJ4" s="35" t="n">
        <f aca="false">+AF4</f>
        <v>37045</v>
      </c>
      <c r="AK4" s="14"/>
      <c r="AL4" s="14"/>
      <c r="AM4" s="14"/>
    </row>
    <row r="5" customFormat="false" ht="12.75" hidden="false" customHeight="false" outlineLevel="0" collapsed="false">
      <c r="A5" s="10"/>
      <c r="B5" s="11"/>
      <c r="C5" s="6" t="s">
        <v>6</v>
      </c>
      <c r="D5" s="10"/>
      <c r="E5" s="11"/>
      <c r="F5" s="6" t="s">
        <v>6</v>
      </c>
      <c r="H5" s="6"/>
      <c r="J5" s="12" t="s">
        <v>74</v>
      </c>
      <c r="K5" s="42" t="n">
        <v>7000</v>
      </c>
      <c r="L5" s="14" t="n">
        <v>7000</v>
      </c>
      <c r="M5" s="43" t="n">
        <f aca="false">+L5-K5</f>
        <v>0</v>
      </c>
      <c r="W5" s="32" t="n">
        <v>37046</v>
      </c>
      <c r="X5" s="16" t="n">
        <v>20000</v>
      </c>
      <c r="Y5" s="16" t="n">
        <v>7000</v>
      </c>
      <c r="Z5" s="34" t="n">
        <f aca="false">Z4-X5+Y5</f>
        <v>-38000</v>
      </c>
      <c r="AA5" s="34"/>
      <c r="AB5" s="16" t="n">
        <v>0</v>
      </c>
      <c r="AC5" s="16" t="n">
        <v>2500</v>
      </c>
      <c r="AD5" s="16" t="n">
        <f aca="false">AD4-AB5+AC5</f>
        <v>-7000</v>
      </c>
      <c r="AF5" s="32" t="n">
        <v>37046</v>
      </c>
      <c r="AG5" s="14" t="n">
        <f aca="false">290000+63000</f>
        <v>353000</v>
      </c>
      <c r="AH5" s="14"/>
      <c r="AI5" s="16"/>
      <c r="AJ5" s="35" t="n">
        <f aca="false">+AF5</f>
        <v>37046</v>
      </c>
      <c r="AK5" s="14"/>
      <c r="AL5" s="14"/>
      <c r="AM5" s="14"/>
    </row>
    <row r="6" customFormat="false" ht="13.5" hidden="false" customHeight="false" outlineLevel="0" collapsed="false">
      <c r="A6" s="12" t="s">
        <v>7</v>
      </c>
      <c r="B6" s="13" t="n">
        <v>-280000</v>
      </c>
      <c r="C6" s="14" t="n">
        <v>-326000</v>
      </c>
      <c r="D6" s="12" t="s">
        <v>8</v>
      </c>
      <c r="E6" s="13" t="n">
        <v>-59000</v>
      </c>
      <c r="F6" s="14" t="n">
        <v>-61000</v>
      </c>
      <c r="H6" s="14"/>
      <c r="J6" s="19" t="s">
        <v>75</v>
      </c>
      <c r="K6" s="44" t="n">
        <f aca="false">(+K4-K5)/2</f>
        <v>6500</v>
      </c>
      <c r="L6" s="45" t="n">
        <f aca="false">(+L4-L5)/2</f>
        <v>6500</v>
      </c>
      <c r="M6" s="46" t="n">
        <f aca="false">+L6-K6</f>
        <v>0</v>
      </c>
      <c r="W6" s="32" t="n">
        <v>37047</v>
      </c>
      <c r="X6" s="16" t="n">
        <v>0</v>
      </c>
      <c r="Y6" s="16" t="n">
        <v>0</v>
      </c>
      <c r="Z6" s="34" t="n">
        <f aca="false">Z5-X6+Y6</f>
        <v>-38000</v>
      </c>
      <c r="AA6" s="34"/>
      <c r="AB6" s="16" t="n">
        <v>0</v>
      </c>
      <c r="AC6" s="16" t="n">
        <v>0</v>
      </c>
      <c r="AD6" s="16" t="n">
        <f aca="false">AD5-AB6+AC6</f>
        <v>-7000</v>
      </c>
      <c r="AF6" s="32" t="n">
        <v>37047</v>
      </c>
      <c r="AG6" s="14" t="n">
        <f aca="false">290000+63000</f>
        <v>353000</v>
      </c>
      <c r="AH6" s="14"/>
      <c r="AJ6" s="35" t="n">
        <f aca="false">+AF6</f>
        <v>37047</v>
      </c>
      <c r="AK6" s="14"/>
      <c r="AL6" s="14"/>
      <c r="AM6" s="14"/>
    </row>
    <row r="7" customFormat="false" ht="12.75" hidden="false" customHeight="false" outlineLevel="0" collapsed="false">
      <c r="A7" s="12" t="s">
        <v>9</v>
      </c>
      <c r="B7" s="13"/>
      <c r="D7" s="12" t="s">
        <v>10</v>
      </c>
      <c r="E7" s="13" t="n">
        <v>0</v>
      </c>
      <c r="G7" s="14"/>
      <c r="H7" s="14"/>
      <c r="W7" s="32" t="n">
        <v>37048</v>
      </c>
      <c r="X7" s="16" t="n">
        <v>0</v>
      </c>
      <c r="Y7" s="16" t="n">
        <v>0</v>
      </c>
      <c r="Z7" s="34" t="n">
        <f aca="false">Z6-X7+Y7</f>
        <v>-38000</v>
      </c>
      <c r="AA7" s="34"/>
      <c r="AB7" s="16" t="n">
        <v>0</v>
      </c>
      <c r="AC7" s="16" t="n">
        <v>0</v>
      </c>
      <c r="AD7" s="16" t="n">
        <f aca="false">AD6-AB7+AC7</f>
        <v>-7000</v>
      </c>
      <c r="AF7" s="32" t="n">
        <v>37048</v>
      </c>
      <c r="AG7" s="14"/>
      <c r="AH7" s="47"/>
      <c r="AJ7" s="35" t="n">
        <f aca="false">+AF7</f>
        <v>37048</v>
      </c>
      <c r="AK7" s="14"/>
      <c r="AL7" s="14"/>
      <c r="AM7" s="14"/>
    </row>
    <row r="8" customFormat="false" ht="12.75" hidden="false" customHeight="false" outlineLevel="0" collapsed="false">
      <c r="A8" s="12" t="s">
        <v>11</v>
      </c>
      <c r="B8" s="13" t="n">
        <v>0</v>
      </c>
      <c r="D8" s="12" t="s">
        <v>12</v>
      </c>
      <c r="E8" s="13"/>
      <c r="G8" s="14"/>
      <c r="H8" s="14"/>
      <c r="W8" s="32" t="n">
        <v>37049</v>
      </c>
      <c r="X8" s="16" t="n">
        <v>0</v>
      </c>
      <c r="Y8" s="16" t="n">
        <v>0</v>
      </c>
      <c r="Z8" s="34" t="n">
        <f aca="false">Z7-X8+Y8</f>
        <v>-38000</v>
      </c>
      <c r="AA8" s="34"/>
      <c r="AB8" s="16" t="n">
        <v>0</v>
      </c>
      <c r="AC8" s="16" t="n">
        <v>0</v>
      </c>
      <c r="AD8" s="16" t="n">
        <f aca="false">AD7-AB8+AC8</f>
        <v>-7000</v>
      </c>
      <c r="AF8" s="32" t="n">
        <v>37049</v>
      </c>
      <c r="AG8" s="14"/>
      <c r="AH8" s="14"/>
      <c r="AJ8" s="35" t="n">
        <f aca="false">+AF8</f>
        <v>37049</v>
      </c>
      <c r="AK8" s="14"/>
      <c r="AL8" s="14"/>
      <c r="AM8" s="14"/>
    </row>
    <row r="9" customFormat="false" ht="12.75" hidden="false" customHeight="false" outlineLevel="0" collapsed="false">
      <c r="A9" s="12" t="s">
        <v>13</v>
      </c>
      <c r="B9" s="13" t="n">
        <v>0</v>
      </c>
      <c r="D9" s="12" t="s">
        <v>14</v>
      </c>
      <c r="E9" s="13" t="n">
        <v>-5000</v>
      </c>
      <c r="G9" s="14"/>
      <c r="H9" s="14"/>
      <c r="L9" s="14"/>
      <c r="W9" s="32" t="n">
        <v>37050</v>
      </c>
      <c r="X9" s="16" t="n">
        <v>0</v>
      </c>
      <c r="Y9" s="16" t="n">
        <v>0</v>
      </c>
      <c r="Z9" s="34" t="n">
        <f aca="false">Z8-X9+Y9</f>
        <v>-38000</v>
      </c>
      <c r="AA9" s="34"/>
      <c r="AB9" s="16" t="n">
        <v>0</v>
      </c>
      <c r="AC9" s="16" t="n">
        <v>0</v>
      </c>
      <c r="AD9" s="16" t="n">
        <f aca="false">AD8-AB9+AC9</f>
        <v>-7000</v>
      </c>
      <c r="AF9" s="32" t="n">
        <v>37050</v>
      </c>
      <c r="AG9" s="14"/>
      <c r="AH9" s="14"/>
      <c r="AJ9" s="35" t="n">
        <f aca="false">+AF9</f>
        <v>37050</v>
      </c>
      <c r="AK9" s="14"/>
      <c r="AL9" s="14"/>
      <c r="AM9" s="14"/>
    </row>
    <row r="10" customFormat="false" ht="12.75" hidden="false" customHeight="false" outlineLevel="0" collapsed="false">
      <c r="A10" s="15" t="s">
        <v>15</v>
      </c>
      <c r="B10" s="13" t="n">
        <v>0</v>
      </c>
      <c r="C10" s="16" t="s">
        <v>16</v>
      </c>
      <c r="D10" s="12" t="s">
        <v>17</v>
      </c>
      <c r="E10" s="13" t="n">
        <v>-8340</v>
      </c>
      <c r="G10" s="14"/>
      <c r="H10" s="14"/>
      <c r="W10" s="32" t="n">
        <v>37051</v>
      </c>
      <c r="X10" s="16" t="n">
        <v>0</v>
      </c>
      <c r="Y10" s="16" t="n">
        <v>0</v>
      </c>
      <c r="Z10" s="34" t="n">
        <f aca="false">Z9-X10+Y10</f>
        <v>-38000</v>
      </c>
      <c r="AA10" s="34"/>
      <c r="AB10" s="16" t="n">
        <v>0</v>
      </c>
      <c r="AC10" s="16" t="n">
        <v>0</v>
      </c>
      <c r="AD10" s="16" t="n">
        <f aca="false">AD9-AB10+AC10</f>
        <v>-7000</v>
      </c>
      <c r="AF10" s="32" t="n">
        <v>37051</v>
      </c>
      <c r="AG10" s="14"/>
      <c r="AH10" s="14"/>
      <c r="AJ10" s="35" t="n">
        <f aca="false">+AF10</f>
        <v>37051</v>
      </c>
      <c r="AK10" s="14"/>
      <c r="AL10" s="14"/>
      <c r="AM10" s="14"/>
    </row>
    <row r="11" customFormat="false" ht="12.75" hidden="false" customHeight="false" outlineLevel="0" collapsed="false">
      <c r="A11" s="12" t="s">
        <v>18</v>
      </c>
      <c r="B11" s="13" t="n">
        <v>0</v>
      </c>
      <c r="C11" s="16"/>
      <c r="D11" s="12" t="s">
        <v>19</v>
      </c>
      <c r="E11" s="13" t="n">
        <v>-20000</v>
      </c>
      <c r="G11" s="14"/>
      <c r="H11" s="14"/>
      <c r="R11" s="34"/>
      <c r="W11" s="32" t="n">
        <v>37052</v>
      </c>
      <c r="X11" s="16" t="n">
        <v>0</v>
      </c>
      <c r="Y11" s="16" t="n">
        <v>0</v>
      </c>
      <c r="Z11" s="34" t="n">
        <f aca="false">Z10-X11+Y11</f>
        <v>-38000</v>
      </c>
      <c r="AA11" s="34"/>
      <c r="AB11" s="16" t="n">
        <v>0</v>
      </c>
      <c r="AC11" s="16" t="n">
        <v>0</v>
      </c>
      <c r="AD11" s="16" t="n">
        <f aca="false">AD10-AB11+AC11</f>
        <v>-7000</v>
      </c>
      <c r="AF11" s="32" t="n">
        <v>37052</v>
      </c>
      <c r="AG11" s="14"/>
      <c r="AH11" s="14"/>
      <c r="AJ11" s="35" t="n">
        <f aca="false">+AF11</f>
        <v>37052</v>
      </c>
      <c r="AK11" s="14"/>
      <c r="AL11" s="14"/>
      <c r="AM11" s="14"/>
    </row>
    <row r="12" customFormat="false" ht="12.75" hidden="false" customHeight="false" outlineLevel="0" collapsed="false">
      <c r="A12" s="12" t="s">
        <v>14</v>
      </c>
      <c r="B12" s="13" t="n">
        <f aca="false">-86993-43007</f>
        <v>-130000</v>
      </c>
      <c r="C12" s="16"/>
      <c r="D12" s="15" t="s">
        <v>20</v>
      </c>
      <c r="E12" s="13" t="n">
        <v>0</v>
      </c>
      <c r="G12" s="14" t="s">
        <v>16</v>
      </c>
      <c r="H12" s="14"/>
      <c r="R12" s="34"/>
      <c r="W12" s="32" t="n">
        <v>37053</v>
      </c>
      <c r="X12" s="16" t="n">
        <v>0</v>
      </c>
      <c r="Y12" s="16" t="n">
        <v>0</v>
      </c>
      <c r="Z12" s="34" t="n">
        <f aca="false">Z11-X12+Y12</f>
        <v>-38000</v>
      </c>
      <c r="AA12" s="34"/>
      <c r="AB12" s="16" t="n">
        <v>0</v>
      </c>
      <c r="AC12" s="16" t="n">
        <v>0</v>
      </c>
      <c r="AD12" s="16" t="n">
        <f aca="false">AD11-AB12+AC12</f>
        <v>-7000</v>
      </c>
      <c r="AF12" s="32" t="n">
        <v>37053</v>
      </c>
      <c r="AG12" s="14"/>
      <c r="AH12" s="14"/>
      <c r="AJ12" s="35" t="n">
        <f aca="false">+AF12</f>
        <v>37053</v>
      </c>
      <c r="AK12" s="14"/>
      <c r="AL12" s="14"/>
      <c r="AM12" s="14"/>
    </row>
    <row r="13" customFormat="false" ht="13.5" hidden="false" customHeight="false" outlineLevel="0" collapsed="false">
      <c r="A13" s="12" t="s">
        <v>21</v>
      </c>
      <c r="B13" s="13" t="n">
        <v>0</v>
      </c>
      <c r="C13" s="6"/>
      <c r="D13" s="12" t="s">
        <v>22</v>
      </c>
      <c r="E13" s="13" t="n">
        <v>0</v>
      </c>
      <c r="G13" s="14"/>
      <c r="H13" s="14"/>
      <c r="R13" s="34"/>
      <c r="W13" s="32" t="n">
        <v>37054</v>
      </c>
      <c r="X13" s="16" t="n">
        <v>0</v>
      </c>
      <c r="Y13" s="16" t="n">
        <v>0</v>
      </c>
      <c r="Z13" s="34" t="n">
        <f aca="false">Z12-X13+Y13</f>
        <v>-38000</v>
      </c>
      <c r="AA13" s="34"/>
      <c r="AB13" s="16" t="n">
        <v>0</v>
      </c>
      <c r="AC13" s="16" t="n">
        <v>0</v>
      </c>
      <c r="AD13" s="16" t="n">
        <f aca="false">AD12-AB13+AC13</f>
        <v>-7000</v>
      </c>
      <c r="AF13" s="32" t="n">
        <v>37054</v>
      </c>
      <c r="AG13" s="14"/>
      <c r="AH13" s="14"/>
      <c r="AJ13" s="35" t="n">
        <f aca="false">+AF13</f>
        <v>37054</v>
      </c>
      <c r="AK13" s="14"/>
      <c r="AL13" s="14"/>
      <c r="AM13" s="14"/>
    </row>
    <row r="14" customFormat="false" ht="13.5" hidden="false" customHeight="false" outlineLevel="0" collapsed="false">
      <c r="A14" s="12" t="s">
        <v>23</v>
      </c>
      <c r="B14" s="13" t="n">
        <v>-20000</v>
      </c>
      <c r="C14" s="16"/>
      <c r="D14" s="17" t="s">
        <v>24</v>
      </c>
      <c r="E14" s="18" t="n">
        <f aca="false">SUM(E6:E13)</f>
        <v>-92340</v>
      </c>
      <c r="G14" s="14"/>
      <c r="H14" s="14"/>
      <c r="L14" s="14"/>
      <c r="R14" s="34"/>
      <c r="W14" s="32" t="n">
        <v>37055</v>
      </c>
      <c r="X14" s="16" t="n">
        <v>0</v>
      </c>
      <c r="Y14" s="16" t="n">
        <v>0</v>
      </c>
      <c r="Z14" s="34" t="n">
        <f aca="false">Z13-X14+Y14</f>
        <v>-38000</v>
      </c>
      <c r="AA14" s="34"/>
      <c r="AB14" s="16" t="n">
        <v>0</v>
      </c>
      <c r="AC14" s="16" t="n">
        <v>0</v>
      </c>
      <c r="AD14" s="16" t="n">
        <f aca="false">AD13-AB14+AC14</f>
        <v>-7000</v>
      </c>
      <c r="AF14" s="32" t="n">
        <v>37055</v>
      </c>
      <c r="AG14" s="14"/>
      <c r="AH14" s="14"/>
      <c r="AJ14" s="35" t="n">
        <f aca="false">+AF14</f>
        <v>37055</v>
      </c>
      <c r="AK14" s="14"/>
      <c r="AL14" s="14"/>
      <c r="AM14" s="14"/>
    </row>
    <row r="15" customFormat="false" ht="12.75" hidden="false" customHeight="false" outlineLevel="0" collapsed="false">
      <c r="A15" s="12" t="s">
        <v>25</v>
      </c>
      <c r="B15" s="13" t="n">
        <v>0</v>
      </c>
      <c r="C15" s="16"/>
      <c r="D15" s="12"/>
      <c r="E15" s="13"/>
      <c r="F15" s="16" t="n">
        <f aca="false">+E14+E29</f>
        <v>0</v>
      </c>
      <c r="G15" s="14"/>
      <c r="H15" s="14"/>
      <c r="L15" s="14"/>
      <c r="R15" s="34"/>
      <c r="W15" s="32" t="n">
        <v>37056</v>
      </c>
      <c r="X15" s="16" t="n">
        <v>0</v>
      </c>
      <c r="Y15" s="16" t="n">
        <v>0</v>
      </c>
      <c r="Z15" s="34" t="n">
        <f aca="false">Z14-X15+Y15</f>
        <v>-38000</v>
      </c>
      <c r="AA15" s="34"/>
      <c r="AB15" s="16" t="n">
        <v>0</v>
      </c>
      <c r="AC15" s="16" t="n">
        <v>0</v>
      </c>
      <c r="AD15" s="16" t="n">
        <f aca="false">AD14-AB15+AC15</f>
        <v>-7000</v>
      </c>
      <c r="AF15" s="32" t="n">
        <v>37056</v>
      </c>
      <c r="AG15" s="14"/>
      <c r="AH15" s="14"/>
      <c r="AJ15" s="35" t="n">
        <f aca="false">+AF15</f>
        <v>37056</v>
      </c>
      <c r="AK15" s="14"/>
      <c r="AL15" s="14"/>
      <c r="AM15" s="14"/>
    </row>
    <row r="16" customFormat="false" ht="12.75" hidden="false" customHeight="false" outlineLevel="0" collapsed="false">
      <c r="A16" s="12" t="s">
        <v>12</v>
      </c>
      <c r="B16" s="13"/>
      <c r="C16" s="16"/>
      <c r="D16" s="12" t="s">
        <v>26</v>
      </c>
      <c r="E16" s="13" t="n">
        <v>14300</v>
      </c>
      <c r="G16" s="14"/>
      <c r="H16" s="14"/>
      <c r="L16" s="14"/>
      <c r="R16" s="34"/>
      <c r="W16" s="32" t="n">
        <v>37057</v>
      </c>
      <c r="X16" s="16" t="n">
        <v>0</v>
      </c>
      <c r="Y16" s="16" t="n">
        <v>0</v>
      </c>
      <c r="Z16" s="34" t="n">
        <f aca="false">Z15-X16+Y16</f>
        <v>-38000</v>
      </c>
      <c r="AA16" s="34"/>
      <c r="AB16" s="16" t="n">
        <v>0</v>
      </c>
      <c r="AC16" s="16" t="n">
        <v>0</v>
      </c>
      <c r="AD16" s="16" t="n">
        <f aca="false">AD15-AB16+AC16</f>
        <v>-7000</v>
      </c>
      <c r="AF16" s="32" t="n">
        <v>37057</v>
      </c>
      <c r="AG16" s="14"/>
      <c r="AH16" s="14"/>
      <c r="AJ16" s="35" t="n">
        <f aca="false">+AF16</f>
        <v>37057</v>
      </c>
      <c r="AK16" s="14"/>
      <c r="AL16" s="14"/>
      <c r="AM16" s="14"/>
    </row>
    <row r="17" customFormat="false" ht="12.75" hidden="false" customHeight="false" outlineLevel="0" collapsed="false">
      <c r="A17" s="12" t="s">
        <v>27</v>
      </c>
      <c r="B17" s="13" t="n">
        <v>0</v>
      </c>
      <c r="C17" s="16"/>
      <c r="D17" s="12" t="s">
        <v>28</v>
      </c>
      <c r="E17" s="13" t="n">
        <v>10000</v>
      </c>
      <c r="G17" s="14"/>
      <c r="H17" s="14"/>
      <c r="L17" s="14"/>
      <c r="R17" s="34"/>
      <c r="W17" s="32" t="n">
        <v>37058</v>
      </c>
      <c r="X17" s="16" t="n">
        <v>0</v>
      </c>
      <c r="Y17" s="16" t="n">
        <v>0</v>
      </c>
      <c r="Z17" s="34" t="n">
        <f aca="false">Z16-X17+Y17</f>
        <v>-38000</v>
      </c>
      <c r="AA17" s="34"/>
      <c r="AB17" s="16" t="n">
        <v>0</v>
      </c>
      <c r="AC17" s="16" t="n">
        <v>0</v>
      </c>
      <c r="AD17" s="16" t="n">
        <f aca="false">AD16-AB17+AC17</f>
        <v>-7000</v>
      </c>
      <c r="AF17" s="32" t="n">
        <v>37058</v>
      </c>
      <c r="AG17" s="14"/>
      <c r="AH17" s="14"/>
      <c r="AJ17" s="35" t="n">
        <f aca="false">+AF17</f>
        <v>37058</v>
      </c>
      <c r="AK17" s="14"/>
      <c r="AL17" s="14"/>
      <c r="AM17" s="14"/>
    </row>
    <row r="18" customFormat="false" ht="12.75" hidden="false" customHeight="false" outlineLevel="0" collapsed="false">
      <c r="A18" s="12" t="s">
        <v>22</v>
      </c>
      <c r="B18" s="13" t="n">
        <v>0</v>
      </c>
      <c r="D18" s="12" t="s">
        <v>29</v>
      </c>
      <c r="E18" s="13" t="n">
        <v>19987</v>
      </c>
      <c r="F18" s="16" t="s">
        <v>16</v>
      </c>
      <c r="G18" s="14"/>
      <c r="H18" s="14"/>
      <c r="L18" s="14"/>
      <c r="R18" s="34"/>
      <c r="W18" s="32" t="n">
        <v>37059</v>
      </c>
      <c r="X18" s="16" t="n">
        <v>0</v>
      </c>
      <c r="Y18" s="16" t="n">
        <v>0</v>
      </c>
      <c r="Z18" s="34" t="n">
        <f aca="false">Z17-X18+Y18</f>
        <v>-38000</v>
      </c>
      <c r="AA18" s="34"/>
      <c r="AB18" s="16" t="n">
        <v>0</v>
      </c>
      <c r="AC18" s="16" t="n">
        <v>0</v>
      </c>
      <c r="AD18" s="16" t="n">
        <f aca="false">AD17-AB18+AC18</f>
        <v>-7000</v>
      </c>
      <c r="AF18" s="32" t="n">
        <v>37059</v>
      </c>
      <c r="AG18" s="14"/>
      <c r="AH18" s="14"/>
      <c r="AJ18" s="35" t="n">
        <f aca="false">+AF18</f>
        <v>37059</v>
      </c>
      <c r="AK18" s="14"/>
      <c r="AL18" s="14"/>
      <c r="AM18" s="14"/>
    </row>
    <row r="19" customFormat="false" ht="12.75" hidden="false" customHeight="false" outlineLevel="0" collapsed="false">
      <c r="A19" s="12" t="s">
        <v>30</v>
      </c>
      <c r="B19" s="13" t="n">
        <v>0</v>
      </c>
      <c r="D19" s="12" t="s">
        <v>31</v>
      </c>
      <c r="E19" s="13" t="n">
        <v>17191</v>
      </c>
      <c r="G19" s="14"/>
      <c r="H19" s="14"/>
      <c r="L19" s="14"/>
      <c r="R19" s="34"/>
      <c r="W19" s="32" t="n">
        <v>37060</v>
      </c>
      <c r="X19" s="16" t="n">
        <v>0</v>
      </c>
      <c r="Y19" s="16" t="n">
        <v>0</v>
      </c>
      <c r="Z19" s="34" t="n">
        <f aca="false">Z18-X19+Y19</f>
        <v>-38000</v>
      </c>
      <c r="AA19" s="34"/>
      <c r="AB19" s="16" t="n">
        <v>0</v>
      </c>
      <c r="AC19" s="16" t="n">
        <v>0</v>
      </c>
      <c r="AD19" s="16" t="n">
        <f aca="false">AD18-AB19+AC19</f>
        <v>-7000</v>
      </c>
      <c r="AF19" s="32" t="n">
        <v>37060</v>
      </c>
      <c r="AG19" s="14"/>
      <c r="AH19" s="14"/>
      <c r="AJ19" s="35" t="n">
        <f aca="false">+AF19</f>
        <v>37060</v>
      </c>
      <c r="AK19" s="14"/>
      <c r="AL19" s="14"/>
      <c r="AM19" s="14"/>
    </row>
    <row r="20" customFormat="false" ht="12.75" hidden="false" customHeight="false" outlineLevel="0" collapsed="false">
      <c r="A20" s="12" t="s">
        <v>32</v>
      </c>
      <c r="B20" s="13" t="n">
        <v>-70000</v>
      </c>
      <c r="C20" s="16"/>
      <c r="D20" s="12" t="s">
        <v>33</v>
      </c>
      <c r="E20" s="13" t="n">
        <v>0</v>
      </c>
      <c r="G20" s="14"/>
      <c r="H20" s="14"/>
      <c r="R20" s="34"/>
      <c r="W20" s="32" t="n">
        <v>37061</v>
      </c>
      <c r="X20" s="16" t="n">
        <v>0</v>
      </c>
      <c r="Y20" s="16" t="n">
        <v>0</v>
      </c>
      <c r="Z20" s="34" t="n">
        <f aca="false">Z19-X20+Y20</f>
        <v>-38000</v>
      </c>
      <c r="AA20" s="34"/>
      <c r="AB20" s="16" t="n">
        <v>0</v>
      </c>
      <c r="AC20" s="16" t="n">
        <v>0</v>
      </c>
      <c r="AD20" s="16" t="n">
        <f aca="false">AD19-AB20+AC20</f>
        <v>-7000</v>
      </c>
      <c r="AF20" s="32" t="n">
        <v>37061</v>
      </c>
      <c r="AG20" s="14"/>
      <c r="AH20" s="14"/>
      <c r="AJ20" s="35" t="n">
        <f aca="false">+AF20</f>
        <v>37061</v>
      </c>
      <c r="AK20" s="14"/>
      <c r="AL20" s="14"/>
      <c r="AM20" s="14"/>
    </row>
    <row r="21" customFormat="false" ht="12.75" hidden="false" customHeight="false" outlineLevel="0" collapsed="false">
      <c r="A21" s="12" t="s">
        <v>34</v>
      </c>
      <c r="B21" s="13" t="n">
        <v>0</v>
      </c>
      <c r="C21" s="16"/>
      <c r="D21" s="12" t="s">
        <v>35</v>
      </c>
      <c r="E21" s="13" t="n">
        <v>4340</v>
      </c>
      <c r="G21" s="14"/>
      <c r="H21" s="14"/>
      <c r="R21" s="34"/>
      <c r="W21" s="32" t="n">
        <v>37062</v>
      </c>
      <c r="X21" s="16" t="n">
        <v>0</v>
      </c>
      <c r="Y21" s="16" t="n">
        <v>0</v>
      </c>
      <c r="Z21" s="34" t="n">
        <f aca="false">Z20-X21+Y21</f>
        <v>-38000</v>
      </c>
      <c r="AA21" s="34"/>
      <c r="AB21" s="16" t="n">
        <v>0</v>
      </c>
      <c r="AC21" s="16" t="n">
        <v>0</v>
      </c>
      <c r="AD21" s="16" t="n">
        <f aca="false">AD20-AB21+AC21</f>
        <v>-7000</v>
      </c>
      <c r="AF21" s="32" t="n">
        <v>37062</v>
      </c>
      <c r="AG21" s="14"/>
      <c r="AH21" s="14"/>
      <c r="AJ21" s="35" t="n">
        <f aca="false">+AF21</f>
        <v>37062</v>
      </c>
      <c r="AK21" s="14"/>
      <c r="AL21" s="14"/>
      <c r="AM21" s="14"/>
    </row>
    <row r="22" customFormat="false" ht="12.75" hidden="false" customHeight="false" outlineLevel="0" collapsed="false">
      <c r="A22" s="12" t="s">
        <v>36</v>
      </c>
      <c r="B22" s="13" t="n">
        <v>0</v>
      </c>
      <c r="D22" s="12" t="s">
        <v>37</v>
      </c>
      <c r="E22" s="13" t="n">
        <v>6945</v>
      </c>
      <c r="G22" s="14"/>
      <c r="H22" s="14"/>
      <c r="R22" s="34"/>
      <c r="W22" s="32" t="n">
        <v>37063</v>
      </c>
      <c r="X22" s="16" t="n">
        <v>0</v>
      </c>
      <c r="Y22" s="16" t="n">
        <v>0</v>
      </c>
      <c r="Z22" s="34" t="n">
        <f aca="false">Z21-X22+Y22</f>
        <v>-38000</v>
      </c>
      <c r="AA22" s="34"/>
      <c r="AB22" s="16" t="n">
        <v>0</v>
      </c>
      <c r="AC22" s="16" t="n">
        <v>0</v>
      </c>
      <c r="AD22" s="16" t="n">
        <f aca="false">AD21-AB22+AC22</f>
        <v>-7000</v>
      </c>
      <c r="AF22" s="32" t="n">
        <v>37063</v>
      </c>
      <c r="AG22" s="14"/>
      <c r="AH22" s="14"/>
      <c r="AJ22" s="35" t="n">
        <f aca="false">+AF22</f>
        <v>37063</v>
      </c>
      <c r="AK22" s="14"/>
      <c r="AL22" s="14"/>
      <c r="AM22" s="14"/>
    </row>
    <row r="23" customFormat="false" ht="12.75" hidden="false" customHeight="false" outlineLevel="0" collapsed="false">
      <c r="A23" s="12" t="s">
        <v>38</v>
      </c>
      <c r="B23" s="13" t="n">
        <v>-29198</v>
      </c>
      <c r="C23" s="16" t="s">
        <v>16</v>
      </c>
      <c r="D23" s="12" t="s">
        <v>27</v>
      </c>
      <c r="E23" s="13" t="n">
        <v>0</v>
      </c>
      <c r="F23" s="16"/>
      <c r="G23" s="14"/>
      <c r="H23" s="14"/>
      <c r="L23" s="2" t="n">
        <v>0.32</v>
      </c>
      <c r="R23" s="34"/>
      <c r="W23" s="32" t="n">
        <v>37064</v>
      </c>
      <c r="X23" s="16" t="n">
        <v>0</v>
      </c>
      <c r="Y23" s="16" t="n">
        <v>0</v>
      </c>
      <c r="Z23" s="34" t="n">
        <f aca="false">Z22-X23+Y23</f>
        <v>-38000</v>
      </c>
      <c r="AA23" s="34"/>
      <c r="AB23" s="16" t="n">
        <v>0</v>
      </c>
      <c r="AC23" s="16" t="n">
        <v>0</v>
      </c>
      <c r="AD23" s="16" t="n">
        <f aca="false">AD22-AB23+AC23</f>
        <v>-7000</v>
      </c>
      <c r="AF23" s="32" t="n">
        <v>37064</v>
      </c>
      <c r="AG23" s="14"/>
      <c r="AH23" s="14"/>
      <c r="AJ23" s="35" t="n">
        <f aca="false">+AF23</f>
        <v>37064</v>
      </c>
      <c r="AK23" s="14"/>
      <c r="AL23" s="14"/>
      <c r="AM23" s="14"/>
    </row>
    <row r="24" customFormat="false" ht="12.75" hidden="false" customHeight="false" outlineLevel="0" collapsed="false">
      <c r="A24" s="12" t="s">
        <v>14</v>
      </c>
      <c r="B24" s="13" t="n">
        <v>0</v>
      </c>
      <c r="D24" s="12" t="s">
        <v>22</v>
      </c>
      <c r="E24" s="13" t="n">
        <v>19577</v>
      </c>
      <c r="F24" s="16"/>
      <c r="G24" s="14"/>
      <c r="H24" s="14"/>
      <c r="R24" s="34"/>
      <c r="W24" s="32" t="n">
        <v>37065</v>
      </c>
      <c r="X24" s="16" t="n">
        <v>0</v>
      </c>
      <c r="Y24" s="16" t="n">
        <v>0</v>
      </c>
      <c r="Z24" s="34" t="n">
        <f aca="false">Z23-X24+Y24</f>
        <v>-38000</v>
      </c>
      <c r="AA24" s="34"/>
      <c r="AB24" s="16" t="n">
        <v>0</v>
      </c>
      <c r="AC24" s="16" t="n">
        <v>0</v>
      </c>
      <c r="AD24" s="16" t="n">
        <f aca="false">AD23-AB24+AC24</f>
        <v>-7000</v>
      </c>
      <c r="AF24" s="32" t="n">
        <v>37065</v>
      </c>
      <c r="AG24" s="14"/>
      <c r="AH24" s="14"/>
      <c r="AJ24" s="35" t="n">
        <f aca="false">+AF24</f>
        <v>37065</v>
      </c>
      <c r="AK24" s="14"/>
      <c r="AL24" s="14"/>
      <c r="AM24" s="14"/>
    </row>
    <row r="25" customFormat="false" ht="12.75" hidden="false" customHeight="false" outlineLevel="0" collapsed="false">
      <c r="A25" s="12" t="s">
        <v>39</v>
      </c>
      <c r="B25" s="13" t="n">
        <v>0</v>
      </c>
      <c r="D25" s="12" t="s">
        <v>14</v>
      </c>
      <c r="E25" s="13" t="n">
        <v>0</v>
      </c>
      <c r="G25" s="14"/>
      <c r="H25" s="14"/>
      <c r="R25" s="34"/>
      <c r="W25" s="32" t="n">
        <v>37066</v>
      </c>
      <c r="X25" s="16" t="n">
        <v>0</v>
      </c>
      <c r="Y25" s="16" t="n">
        <v>0</v>
      </c>
      <c r="Z25" s="34" t="n">
        <f aca="false">Z24-X25+Y25</f>
        <v>-38000</v>
      </c>
      <c r="AA25" s="34"/>
      <c r="AB25" s="16" t="n">
        <v>0</v>
      </c>
      <c r="AC25" s="16" t="n">
        <v>0</v>
      </c>
      <c r="AD25" s="16" t="n">
        <f aca="false">AD24-AB25+AC25</f>
        <v>-7000</v>
      </c>
      <c r="AF25" s="32" t="n">
        <v>37066</v>
      </c>
      <c r="AG25" s="14"/>
      <c r="AH25" s="14"/>
      <c r="AJ25" s="35" t="n">
        <f aca="false">+AF25</f>
        <v>37066</v>
      </c>
      <c r="AK25" s="14"/>
      <c r="AL25" s="14"/>
      <c r="AM25" s="14"/>
    </row>
    <row r="26" customFormat="false" ht="12.75" hidden="false" customHeight="false" outlineLevel="0" collapsed="false">
      <c r="A26" s="12" t="s">
        <v>40</v>
      </c>
      <c r="B26" s="13" t="n">
        <v>0</v>
      </c>
      <c r="D26" s="12" t="s">
        <v>20</v>
      </c>
      <c r="E26" s="13" t="n">
        <v>0</v>
      </c>
      <c r="G26" s="14"/>
      <c r="H26" s="14"/>
      <c r="R26" s="34"/>
      <c r="W26" s="32" t="n">
        <v>37067</v>
      </c>
      <c r="X26" s="16" t="n">
        <v>0</v>
      </c>
      <c r="Y26" s="16" t="n">
        <v>0</v>
      </c>
      <c r="Z26" s="34" t="n">
        <f aca="false">Z25-X26+Y26</f>
        <v>-38000</v>
      </c>
      <c r="AA26" s="34"/>
      <c r="AB26" s="16" t="n">
        <v>0</v>
      </c>
      <c r="AC26" s="16" t="n">
        <v>0</v>
      </c>
      <c r="AD26" s="16" t="n">
        <f aca="false">AD25-AB26+AC26</f>
        <v>-7000</v>
      </c>
      <c r="AF26" s="32" t="n">
        <v>37067</v>
      </c>
      <c r="AG26" s="14"/>
      <c r="AH26" s="14"/>
      <c r="AJ26" s="35" t="n">
        <f aca="false">+AF26</f>
        <v>37067</v>
      </c>
      <c r="AK26" s="14"/>
      <c r="AL26" s="14"/>
      <c r="AM26" s="14"/>
    </row>
    <row r="27" customFormat="false" ht="12.75" hidden="false" customHeight="false" outlineLevel="0" collapsed="false">
      <c r="A27" s="12" t="s">
        <v>41</v>
      </c>
      <c r="B27" s="13" t="n">
        <v>0</v>
      </c>
      <c r="C27" s="16"/>
      <c r="D27" s="12" t="s">
        <v>42</v>
      </c>
      <c r="E27" s="13" t="n">
        <v>0</v>
      </c>
      <c r="G27" s="14"/>
      <c r="H27" s="14"/>
      <c r="R27" s="34"/>
      <c r="W27" s="32" t="n">
        <v>37068</v>
      </c>
      <c r="X27" s="16" t="n">
        <v>0</v>
      </c>
      <c r="Y27" s="16" t="n">
        <v>0</v>
      </c>
      <c r="Z27" s="34" t="n">
        <f aca="false">Z26-X27+Y27</f>
        <v>-38000</v>
      </c>
      <c r="AA27" s="34"/>
      <c r="AB27" s="16" t="n">
        <v>0</v>
      </c>
      <c r="AC27" s="16" t="n">
        <v>0</v>
      </c>
      <c r="AD27" s="16" t="n">
        <f aca="false">AD26-AB27+AC27</f>
        <v>-7000</v>
      </c>
      <c r="AF27" s="32" t="n">
        <v>37068</v>
      </c>
      <c r="AG27" s="14"/>
      <c r="AH27" s="14"/>
      <c r="AJ27" s="35" t="n">
        <f aca="false">+AF27</f>
        <v>37068</v>
      </c>
      <c r="AK27" s="14"/>
      <c r="AL27" s="14"/>
      <c r="AM27" s="14"/>
    </row>
    <row r="28" customFormat="false" ht="13.5" hidden="false" customHeight="false" outlineLevel="0" collapsed="false">
      <c r="A28" s="12" t="s">
        <v>43</v>
      </c>
      <c r="B28" s="13" t="n">
        <v>0</v>
      </c>
      <c r="C28" s="16" t="n">
        <f aca="false">SUM(B29,B59)</f>
        <v>0</v>
      </c>
      <c r="D28" s="12" t="s">
        <v>44</v>
      </c>
      <c r="E28" s="13" t="n">
        <v>0</v>
      </c>
      <c r="G28" s="14"/>
      <c r="H28" s="14"/>
      <c r="R28" s="34"/>
      <c r="W28" s="32" t="n">
        <v>37069</v>
      </c>
      <c r="X28" s="16" t="n">
        <v>0</v>
      </c>
      <c r="Y28" s="16" t="n">
        <v>0</v>
      </c>
      <c r="Z28" s="34" t="n">
        <f aca="false">Z27-X28+Y28</f>
        <v>-38000</v>
      </c>
      <c r="AA28" s="34"/>
      <c r="AB28" s="16" t="n">
        <v>0</v>
      </c>
      <c r="AC28" s="16" t="n">
        <v>0</v>
      </c>
      <c r="AD28" s="16" t="n">
        <f aca="false">AD27-AB28+AC28</f>
        <v>-7000</v>
      </c>
      <c r="AF28" s="32" t="n">
        <v>37069</v>
      </c>
      <c r="AG28" s="14"/>
      <c r="AH28" s="14"/>
      <c r="AJ28" s="35" t="n">
        <f aca="false">+AF28</f>
        <v>37069</v>
      </c>
      <c r="AK28" s="14"/>
      <c r="AL28" s="14"/>
      <c r="AM28" s="14"/>
    </row>
    <row r="29" customFormat="false" ht="13.5" hidden="false" customHeight="false" outlineLevel="0" collapsed="false">
      <c r="A29" s="17" t="s">
        <v>24</v>
      </c>
      <c r="B29" s="18" t="n">
        <f aca="false">SUM(B6:B28)</f>
        <v>-529198</v>
      </c>
      <c r="C29" s="16"/>
      <c r="D29" s="17" t="s">
        <v>45</v>
      </c>
      <c r="E29" s="18" t="n">
        <f aca="false">SUM(E16:E28)</f>
        <v>92340</v>
      </c>
      <c r="G29" s="14"/>
      <c r="H29" s="14"/>
      <c r="R29" s="34"/>
      <c r="W29" s="32" t="n">
        <v>37070</v>
      </c>
      <c r="X29" s="16" t="n">
        <v>0</v>
      </c>
      <c r="Y29" s="16" t="n">
        <v>0</v>
      </c>
      <c r="Z29" s="34" t="n">
        <f aca="false">Z28-X29+Y29</f>
        <v>-38000</v>
      </c>
      <c r="AA29" s="34"/>
      <c r="AB29" s="16" t="n">
        <v>0</v>
      </c>
      <c r="AC29" s="16" t="n">
        <v>0</v>
      </c>
      <c r="AD29" s="16" t="n">
        <f aca="false">AD28-AB29+AC29</f>
        <v>-7000</v>
      </c>
      <c r="AF29" s="32" t="n">
        <v>37070</v>
      </c>
      <c r="AG29" s="14"/>
      <c r="AH29" s="14"/>
      <c r="AJ29" s="35" t="n">
        <f aca="false">+AF29</f>
        <v>37070</v>
      </c>
      <c r="AK29" s="14"/>
      <c r="AL29" s="14"/>
      <c r="AM29" s="14"/>
    </row>
    <row r="30" customFormat="false" ht="13.5" hidden="false" customHeight="false" outlineLevel="0" collapsed="false">
      <c r="A30" s="12"/>
      <c r="B30" s="13"/>
      <c r="C30" s="16"/>
      <c r="D30" s="19"/>
      <c r="E30" s="20"/>
      <c r="F30" s="16"/>
      <c r="G30" s="14"/>
      <c r="H30" s="14"/>
      <c r="W30" s="32" t="n">
        <v>37071</v>
      </c>
      <c r="X30" s="16" t="n">
        <v>0</v>
      </c>
      <c r="Y30" s="16" t="n">
        <v>0</v>
      </c>
      <c r="Z30" s="34" t="n">
        <f aca="false">Z29-X30+Y30</f>
        <v>-38000</v>
      </c>
      <c r="AA30" s="34"/>
      <c r="AB30" s="16" t="n">
        <v>0</v>
      </c>
      <c r="AC30" s="16" t="n">
        <v>0</v>
      </c>
      <c r="AD30" s="16" t="n">
        <f aca="false">AD29-AB30+AC30</f>
        <v>-7000</v>
      </c>
      <c r="AF30" s="32" t="n">
        <v>37071</v>
      </c>
      <c r="AG30" s="14"/>
      <c r="AH30" s="14"/>
      <c r="AJ30" s="35" t="n">
        <f aca="false">+AF30</f>
        <v>37071</v>
      </c>
      <c r="AK30" s="14"/>
      <c r="AL30" s="14"/>
      <c r="AM30" s="14"/>
    </row>
    <row r="31" customFormat="false" ht="12.75" hidden="false" customHeight="false" outlineLevel="0" collapsed="false">
      <c r="A31" s="12" t="s">
        <v>26</v>
      </c>
      <c r="B31" s="13" t="n">
        <v>66123</v>
      </c>
      <c r="C31" s="16"/>
      <c r="E31" s="14"/>
      <c r="G31" s="14"/>
      <c r="H31" s="14"/>
      <c r="W31" s="32" t="n">
        <v>37072</v>
      </c>
      <c r="X31" s="16" t="n">
        <v>0</v>
      </c>
      <c r="Y31" s="16" t="n">
        <v>0</v>
      </c>
      <c r="Z31" s="34" t="n">
        <f aca="false">Z30-X31+Y31</f>
        <v>-38000</v>
      </c>
      <c r="AA31" s="34"/>
      <c r="AB31" s="16" t="n">
        <v>0</v>
      </c>
      <c r="AC31" s="16" t="n">
        <v>0</v>
      </c>
      <c r="AD31" s="16" t="n">
        <f aca="false">AD30-AB31+AC31</f>
        <v>-7000</v>
      </c>
      <c r="AF31" s="32" t="n">
        <v>37072</v>
      </c>
      <c r="AG31" s="14"/>
      <c r="AH31" s="48"/>
      <c r="AJ31" s="35" t="n">
        <f aca="false">+AF31</f>
        <v>37072</v>
      </c>
      <c r="AK31" s="14"/>
      <c r="AL31" s="14"/>
      <c r="AM31" s="14"/>
    </row>
    <row r="32" customFormat="false" ht="12.75" hidden="false" customHeight="false" outlineLevel="0" collapsed="false">
      <c r="A32" s="12" t="s">
        <v>28</v>
      </c>
      <c r="B32" s="13" t="n">
        <v>125000</v>
      </c>
      <c r="E32" s="14"/>
      <c r="G32" s="14"/>
      <c r="H32" s="14"/>
      <c r="W32" s="32"/>
      <c r="X32" s="16"/>
      <c r="Y32" s="16"/>
      <c r="Z32" s="34"/>
      <c r="AA32" s="34"/>
      <c r="AB32" s="16"/>
      <c r="AC32" s="16"/>
      <c r="AD32" s="16"/>
      <c r="AF32" s="32"/>
      <c r="AG32" s="14"/>
      <c r="AH32" s="14"/>
      <c r="AJ32" s="35"/>
      <c r="AK32" s="14"/>
      <c r="AL32" s="14"/>
      <c r="AM32" s="14"/>
    </row>
    <row r="33" customFormat="false" ht="12.75" hidden="false" customHeight="false" outlineLevel="0" collapsed="false">
      <c r="A33" s="12" t="s">
        <v>29</v>
      </c>
      <c r="B33" s="13" t="n">
        <v>0</v>
      </c>
      <c r="D33" s="21"/>
      <c r="G33" s="14"/>
      <c r="H33" s="14"/>
      <c r="AF33" s="32"/>
      <c r="AG33" s="14"/>
      <c r="AJ33" s="35"/>
      <c r="AK33" s="14"/>
      <c r="AL33" s="14"/>
      <c r="AM33" s="14"/>
    </row>
    <row r="34" customFormat="false" ht="12.75" hidden="false" customHeight="false" outlineLevel="0" collapsed="false">
      <c r="A34" s="12" t="s">
        <v>31</v>
      </c>
      <c r="B34" s="13" t="n">
        <v>124369</v>
      </c>
      <c r="C34" s="16"/>
      <c r="G34" s="14"/>
      <c r="H34" s="14"/>
      <c r="W34" s="32"/>
      <c r="AF34" s="32"/>
      <c r="AG34" s="14"/>
      <c r="AJ34" s="35"/>
      <c r="AK34" s="14"/>
      <c r="AL34" s="14"/>
      <c r="AM34" s="14"/>
    </row>
    <row r="35" customFormat="false" ht="12.75" hidden="false" customHeight="false" outlineLevel="0" collapsed="false">
      <c r="A35" s="12" t="s">
        <v>46</v>
      </c>
      <c r="B35" s="13" t="n">
        <v>29198</v>
      </c>
      <c r="G35" s="14"/>
      <c r="H35" s="14"/>
      <c r="W35" s="32"/>
      <c r="AF35" s="32"/>
      <c r="AJ35" s="35"/>
      <c r="AK35" s="14"/>
      <c r="AL35" s="14"/>
      <c r="AM35" s="14"/>
    </row>
    <row r="36" customFormat="false" ht="12.75" hidden="false" customHeight="false" outlineLevel="0" collapsed="false">
      <c r="A36" s="12" t="s">
        <v>47</v>
      </c>
      <c r="B36" s="13" t="n">
        <v>0</v>
      </c>
      <c r="G36" s="14"/>
      <c r="H36" s="14"/>
      <c r="W36" s="32"/>
      <c r="AF36" s="32"/>
      <c r="AJ36" s="35"/>
      <c r="AK36" s="14"/>
      <c r="AL36" s="14"/>
      <c r="AM36" s="14"/>
    </row>
    <row r="37" customFormat="false" ht="12.75" hidden="false" customHeight="false" outlineLevel="0" collapsed="false">
      <c r="A37" s="12" t="s">
        <v>48</v>
      </c>
      <c r="B37" s="13" t="n">
        <v>0</v>
      </c>
      <c r="D37" s="22"/>
      <c r="G37" s="14"/>
      <c r="H37" s="14"/>
      <c r="W37" s="32"/>
      <c r="AL37" s="14"/>
      <c r="AM37" s="14"/>
    </row>
    <row r="38" customFormat="false" ht="12.75" hidden="false" customHeight="false" outlineLevel="0" collapsed="false">
      <c r="A38" s="12" t="s">
        <v>49</v>
      </c>
      <c r="B38" s="13" t="n">
        <v>0</v>
      </c>
      <c r="D38" s="23"/>
      <c r="E38" s="16"/>
      <c r="G38" s="14"/>
      <c r="H38" s="14"/>
      <c r="AL38" s="14"/>
      <c r="AM38" s="14"/>
    </row>
    <row r="39" customFormat="false" ht="12.75" hidden="false" customHeight="false" outlineLevel="0" collapsed="false">
      <c r="A39" s="12" t="s">
        <v>42</v>
      </c>
      <c r="B39" s="13" t="n">
        <v>11000</v>
      </c>
      <c r="G39" s="14"/>
      <c r="H39" s="14"/>
      <c r="AJ39" s="14"/>
      <c r="AK39" s="14"/>
      <c r="AL39" s="14"/>
      <c r="AM39" s="14"/>
    </row>
    <row r="40" customFormat="false" ht="12.75" hidden="false" customHeight="false" outlineLevel="0" collapsed="false">
      <c r="A40" s="12" t="s">
        <v>23</v>
      </c>
      <c r="B40" s="13" t="n">
        <v>7000</v>
      </c>
      <c r="G40" s="14"/>
      <c r="H40" s="14"/>
      <c r="AJ40" s="14"/>
      <c r="AK40" s="14"/>
      <c r="AL40" s="14"/>
      <c r="AM40" s="14"/>
    </row>
    <row r="41" customFormat="false" ht="12.75" hidden="false" customHeight="false" outlineLevel="0" collapsed="false">
      <c r="A41" s="12" t="s">
        <v>25</v>
      </c>
      <c r="B41" s="13" t="n">
        <v>2500</v>
      </c>
      <c r="G41" s="14"/>
      <c r="H41" s="14"/>
      <c r="AJ41" s="14"/>
      <c r="AK41" s="14"/>
      <c r="AL41" s="14"/>
      <c r="AM41" s="14"/>
    </row>
    <row r="42" customFormat="false" ht="12.75" hidden="false" customHeight="false" outlineLevel="0" collapsed="false">
      <c r="A42" s="12" t="s">
        <v>18</v>
      </c>
      <c r="B42" s="24"/>
      <c r="AJ42" s="14"/>
      <c r="AK42" s="14"/>
      <c r="AL42" s="14"/>
      <c r="AM42" s="14"/>
    </row>
    <row r="43" customFormat="false" ht="12.75" hidden="false" customHeight="false" outlineLevel="0" collapsed="false">
      <c r="A43" s="12" t="s">
        <v>50</v>
      </c>
      <c r="B43" s="13" t="n">
        <v>0</v>
      </c>
      <c r="E43" s="14"/>
      <c r="AJ43" s="14"/>
      <c r="AK43" s="14"/>
      <c r="AL43" s="14"/>
      <c r="AM43" s="14"/>
    </row>
    <row r="44" customFormat="false" ht="12.75" hidden="false" customHeight="false" outlineLevel="0" collapsed="false">
      <c r="A44" s="12" t="s">
        <v>14</v>
      </c>
      <c r="B44" s="13" t="n">
        <v>43007</v>
      </c>
      <c r="C44" s="16"/>
      <c r="E44" s="14"/>
    </row>
    <row r="45" customFormat="false" ht="12.75" hidden="false" customHeight="false" outlineLevel="0" collapsed="false">
      <c r="A45" s="12" t="s">
        <v>51</v>
      </c>
      <c r="B45" s="13" t="n">
        <v>15000</v>
      </c>
      <c r="E45" s="14"/>
    </row>
    <row r="46" customFormat="false" ht="12.75" hidden="false" customHeight="false" outlineLevel="0" collapsed="false">
      <c r="A46" s="12" t="s">
        <v>52</v>
      </c>
      <c r="B46" s="13" t="n">
        <v>1000</v>
      </c>
      <c r="C46" s="16"/>
      <c r="E46" s="14"/>
    </row>
    <row r="47" customFormat="false" ht="12.75" hidden="false" customHeight="false" outlineLevel="0" collapsed="false">
      <c r="A47" s="12" t="s">
        <v>33</v>
      </c>
      <c r="B47" s="13"/>
    </row>
    <row r="48" customFormat="false" ht="12.75" hidden="false" customHeight="false" outlineLevel="0" collapsed="false">
      <c r="A48" s="12" t="s">
        <v>27</v>
      </c>
      <c r="B48" s="13" t="n">
        <v>0</v>
      </c>
      <c r="E48" s="14"/>
    </row>
    <row r="49" customFormat="false" ht="12.75" hidden="false" customHeight="false" outlineLevel="0" collapsed="false">
      <c r="A49" s="12" t="s">
        <v>22</v>
      </c>
      <c r="B49" s="13" t="n">
        <v>0</v>
      </c>
      <c r="C49" s="16" t="s">
        <v>16</v>
      </c>
      <c r="E49" s="14"/>
    </row>
    <row r="50" customFormat="false" ht="12.75" hidden="false" customHeight="false" outlineLevel="0" collapsed="false">
      <c r="A50" s="12" t="s">
        <v>30</v>
      </c>
      <c r="B50" s="13" t="n">
        <v>0</v>
      </c>
      <c r="E50" s="14"/>
    </row>
    <row r="51" customFormat="false" ht="12.75" hidden="false" customHeight="false" outlineLevel="0" collapsed="false">
      <c r="A51" s="12" t="s">
        <v>53</v>
      </c>
      <c r="B51" s="13" t="n">
        <v>0</v>
      </c>
      <c r="E51" s="14"/>
    </row>
    <row r="52" customFormat="false" ht="12.75" hidden="false" customHeight="false" outlineLevel="0" collapsed="false">
      <c r="A52" s="12" t="s">
        <v>54</v>
      </c>
      <c r="B52" s="13" t="n">
        <v>0</v>
      </c>
      <c r="C52" s="16"/>
      <c r="E52" s="14"/>
    </row>
    <row r="53" customFormat="false" ht="12.75" hidden="false" customHeight="false" outlineLevel="0" collapsed="false">
      <c r="A53" s="12" t="s">
        <v>55</v>
      </c>
      <c r="B53" s="13" t="n">
        <v>0</v>
      </c>
      <c r="E53" s="14"/>
    </row>
    <row r="54" customFormat="false" ht="12.75" hidden="false" customHeight="false" outlineLevel="0" collapsed="false">
      <c r="A54" s="12" t="s">
        <v>36</v>
      </c>
      <c r="B54" s="13" t="n">
        <v>1000</v>
      </c>
      <c r="C54" s="16"/>
      <c r="E54" s="14"/>
    </row>
    <row r="55" customFormat="false" ht="12.75" hidden="false" customHeight="false" outlineLevel="0" collapsed="false">
      <c r="A55" s="12" t="s">
        <v>56</v>
      </c>
      <c r="B55" s="13" t="n">
        <v>35000</v>
      </c>
      <c r="C55" s="16"/>
      <c r="E55" s="14"/>
    </row>
    <row r="56" customFormat="false" ht="12.75" hidden="false" customHeight="false" outlineLevel="0" collapsed="false">
      <c r="A56" s="12" t="s">
        <v>57</v>
      </c>
      <c r="B56" s="13" t="n">
        <v>42338</v>
      </c>
      <c r="C56" s="16"/>
      <c r="E56" s="14"/>
    </row>
    <row r="57" customFormat="false" ht="12.75" hidden="false" customHeight="false" outlineLevel="0" collapsed="false">
      <c r="A57" s="12" t="s">
        <v>58</v>
      </c>
      <c r="B57" s="13" t="n">
        <v>1000</v>
      </c>
      <c r="C57" s="16"/>
      <c r="E57" s="14"/>
    </row>
    <row r="58" customFormat="false" ht="13.5" hidden="false" customHeight="false" outlineLevel="0" collapsed="false">
      <c r="A58" s="12" t="s">
        <v>44</v>
      </c>
      <c r="B58" s="13" t="n">
        <v>25663</v>
      </c>
      <c r="C58" s="16"/>
    </row>
    <row r="59" customFormat="false" ht="13.5" hidden="false" customHeight="false" outlineLevel="0" collapsed="false">
      <c r="A59" s="17" t="s">
        <v>45</v>
      </c>
      <c r="B59" s="18" t="n">
        <f aca="false">SUM(B31:B58)</f>
        <v>529198</v>
      </c>
    </row>
    <row r="60" customFormat="false" ht="13.5" hidden="false" customHeight="false" outlineLevel="0" collapsed="false">
      <c r="A60" s="19"/>
      <c r="B60" s="25"/>
    </row>
    <row r="61" customFormat="false" ht="12.75" hidden="false" customHeight="false" outlineLevel="0" collapsed="false">
      <c r="A61" s="49"/>
      <c r="B61" s="4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lfascett</cp:lastModifiedBy>
  <cp:lastPrinted>2000-11-30T21:29:26Z</cp:lastPrinted>
  <dcterms:modified xsi:type="dcterms:W3CDTF">2001-06-01T11:15:46Z</dcterms:modified>
  <cp:revision>0</cp:revision>
  <dc:subject/>
  <dc:title/>
</cp:coreProperties>
</file>