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<sst xmlns="http://schemas.openxmlformats.org/spreadsheetml/2006/main" count="279" uniqueCount="76">
  <si>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</si>
  <si>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</si>
  <si>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</si>
  <si>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</si>
  <si>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</si>
  <si>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</si>
  <si>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</si>
  <si>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</si>
  <si>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</si>
  <si>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</si>
  <si>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</si>
  <si>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</si>
  <si>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</si>
  <si>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</si>
  <si>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</si>
  <si>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</si>
  <si>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</si>
  <si>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</si>
  <si>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</si>
  <si>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</si>
  <si>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</si>
  <si>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</si>
  <si>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</si>
  <si>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</si>
  <si>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</si>
  <si>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</si>
  <si>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</si>
  <si>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</si>
  <si>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</si>
  <si>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</si>
  <si>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</si>
  <si>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</si>
  <si>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</si>
  <si>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</si>
  <si>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</si>
  <si>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</si>
  <si>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</si>
  <si>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</si>
  <si>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</si>
  <si>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</si>
  <si>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</si>
  <si>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</si>
  <si>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</si>
  <si>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</si>
  <si>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</si>
  <si>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</si>
  <si>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</si>
  <si>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</si>
  <si>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</si>
  <si>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</si>
  <si>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</si>
  <si>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</si>
  <si>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</si>
  <si>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</si>
  <si>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</si>
  <si>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</si>
  <si>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</si>
  <si>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</si>
  <si>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</si>
  <si>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</si>
  <si>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</si>
  <si>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</si>
  <si>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</si>
  <si>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</si>
  <si>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</si>
  <si>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</si>
  <si>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</si>
  <si>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</si>
  <si>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</si>
  <si>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</si>
  <si>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</si>
  <si>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</si>
  <si>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(REFILL)</t>
  </si>
  <si>
    <t xml:space="preserve">ANR IMBALANCE</t>
  </si>
  <si>
    <t xml:space="preserve">     NGPL AM (DSS REFILL)</t>
  </si>
  <si>
    <t xml:space="preserve">     NGPL GS (DSS REFILL)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</si>
</sst>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261913"/>
        <c:axId val="44373382"/>
      </c:lineChart>
      <c:catAx>
        <c:axId val="5126191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73382"/>
        <c:crossesAt val="0"/>
        <c:auto val="1"/>
        <c:lblAlgn val="ctr"/>
        <c:lblOffset val="100"/>
        <c:noMultiLvlLbl val="0"/>
      </c:catAx>
      <c:valAx>
        <c:axId val="4437338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26191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199562"/>
        <c:axId val="17977609"/>
      </c:lineChart>
      <c:catAx>
        <c:axId val="151995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977609"/>
        <c:crossesAt val="0"/>
        <c:auto val="1"/>
        <c:lblAlgn val="ctr"/>
        <c:lblOffset val="100"/>
        <c:noMultiLvlLbl val="0"/>
      </c:catAx>
      <c:valAx>
        <c:axId val="1797760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9956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552844"/>
        <c:axId val="54638004"/>
      </c:lineChart>
      <c:catAx>
        <c:axId val="705528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638004"/>
        <c:crossesAt val="0"/>
        <c:auto val="1"/>
        <c:lblAlgn val="ctr"/>
        <c:lblOffset val="100"/>
        <c:noMultiLvlLbl val="0"/>
      </c:catAx>
      <c:valAx>
        <c:axId val="54638004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528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8802779"/>
        <c:axId val="34264412"/>
      </c:lineChart>
      <c:catAx>
        <c:axId val="288027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264412"/>
        <c:crossesAt val="-40000"/>
        <c:auto val="1"/>
        <c:lblAlgn val="ctr"/>
        <c:lblOffset val="100"/>
        <c:noMultiLvlLbl val="0"/>
      </c:catAx>
      <c:valAx>
        <c:axId val="3426441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8027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700529"/>
        <c:axId val="97571583"/>
      </c:lineChart>
      <c:catAx>
        <c:axId val="387005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571583"/>
        <c:crossesAt val="0"/>
        <c:auto val="1"/>
        <c:lblAlgn val="ctr"/>
        <c:lblOffset val="100"/>
        <c:noMultiLvlLbl val="0"/>
      </c:catAx>
      <c:valAx>
        <c:axId val="9757158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70052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262129"/>
        <c:axId val="43791438"/>
      </c:lineChart>
      <c:catAx>
        <c:axId val="842621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91438"/>
        <c:crossesAt val="0"/>
        <c:auto val="1"/>
        <c:lblAlgn val="ctr"/>
        <c:lblOffset val="100"/>
        <c:noMultiLvlLbl val="0"/>
      </c:catAx>
      <c:valAx>
        <c:axId val="4379143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2621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222108"/>
        <c:axId val="1270854"/>
      </c:lineChart>
      <c:catAx>
        <c:axId val="692221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0854"/>
        <c:crossesAt val="0"/>
        <c:auto val="1"/>
        <c:lblAlgn val="ctr"/>
        <c:lblOffset val="100"/>
        <c:noMultiLvlLbl val="0"/>
      </c:catAx>
      <c:valAx>
        <c:axId val="127085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22210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443051"/>
        <c:axId val="58175228"/>
      </c:lineChart>
      <c:catAx>
        <c:axId val="974430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175228"/>
        <c:crossesAt val="0"/>
        <c:auto val="1"/>
        <c:lblAlgn val="ctr"/>
        <c:lblOffset val="100"/>
        <c:noMultiLvlLbl val="0"/>
      </c:catAx>
      <c:valAx>
        <c:axId val="5817522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44305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0784106"/>
        <c:axId val="19120628"/>
      </c:lineChart>
      <c:catAx>
        <c:axId val="607841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120628"/>
        <c:crossesAt val="0"/>
        <c:auto val="1"/>
        <c:lblAlgn val="ctr"/>
        <c:lblOffset val="100"/>
        <c:noMultiLvlLbl val="0"/>
      </c:catAx>
      <c:valAx>
        <c:axId val="1912062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8410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644598"/>
        <c:axId val="34486500"/>
      </c:lineChart>
      <c:catAx>
        <c:axId val="776445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86500"/>
        <c:crossesAt val="-40000"/>
        <c:auto val="1"/>
        <c:lblAlgn val="ctr"/>
        <c:lblOffset val="100"/>
        <c:noMultiLvlLbl val="0"/>
      </c:catAx>
      <c:valAx>
        <c:axId val="3448650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445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981134"/>
        <c:axId val="3746524"/>
      </c:lineChart>
      <c:catAx>
        <c:axId val="8598113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46524"/>
        <c:crossesAt val="0"/>
        <c:auto val="1"/>
        <c:lblAlgn val="ctr"/>
        <c:lblOffset val="100"/>
        <c:noMultiLvlLbl val="0"/>
      </c:catAx>
      <c:valAx>
        <c:axId val="374652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98113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694583"/>
        <c:axId val="71778321"/>
      </c:lineChart>
      <c:catAx>
        <c:axId val="31694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778321"/>
        <c:crossesAt val="0"/>
        <c:auto val="1"/>
        <c:lblAlgn val="ctr"/>
        <c:lblOffset val="100"/>
        <c:noMultiLvlLbl val="0"/>
      </c:catAx>
      <c:valAx>
        <c:axId val="7177832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945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717104"/>
        <c:axId val="10891482"/>
      </c:lineChart>
      <c:catAx>
        <c:axId val="4271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891482"/>
        <c:crossesAt val="0"/>
        <c:auto val="1"/>
        <c:lblAlgn val="ctr"/>
        <c:lblOffset val="100"/>
        <c:noMultiLvlLbl val="0"/>
      </c:catAx>
      <c:valAx>
        <c:axId val="1089148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7171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542638"/>
        <c:axId val="85879954"/>
      </c:lineChart>
      <c:catAx>
        <c:axId val="355426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879954"/>
        <c:crossesAt val="0"/>
        <c:auto val="1"/>
        <c:lblAlgn val="ctr"/>
        <c:lblOffset val="100"/>
        <c:noMultiLvlLbl val="0"/>
      </c:catAx>
      <c:valAx>
        <c:axId val="8587995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54263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371548"/>
        <c:axId val="38946078"/>
      </c:lineChart>
      <c:catAx>
        <c:axId val="993715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46078"/>
        <c:crossesAt val="0"/>
        <c:auto val="1"/>
        <c:lblAlgn val="ctr"/>
        <c:lblOffset val="100"/>
        <c:noMultiLvlLbl val="0"/>
      </c:catAx>
      <c:valAx>
        <c:axId val="3894607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37154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267046"/>
        <c:axId val="85514261"/>
      </c:lineChart>
      <c:catAx>
        <c:axId val="4426704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514261"/>
        <c:crossesAt val="0"/>
        <c:auto val="1"/>
        <c:lblAlgn val="ctr"/>
        <c:lblOffset val="100"/>
        <c:noMultiLvlLbl val="0"/>
      </c:catAx>
      <c:valAx>
        <c:axId val="8551426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6704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976592"/>
        <c:axId val="64894230"/>
      </c:lineChart>
      <c:catAx>
        <c:axId val="4297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894230"/>
        <c:crossesAt val="-40000"/>
        <c:auto val="1"/>
        <c:lblAlgn val="ctr"/>
        <c:lblOffset val="100"/>
        <c:noMultiLvlLbl val="0"/>
      </c:catAx>
      <c:valAx>
        <c:axId val="6489423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97659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66674"/>
        <c:axId val="69460982"/>
      </c:lineChart>
      <c:catAx>
        <c:axId val="656667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460982"/>
        <c:crossesAt val="0"/>
        <c:auto val="1"/>
        <c:lblAlgn val="ctr"/>
        <c:lblOffset val="100"/>
        <c:noMultiLvlLbl val="0"/>
      </c:catAx>
      <c:valAx>
        <c:axId val="6946098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6667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204413"/>
        <c:axId val="11021446"/>
      </c:lineChart>
      <c:catAx>
        <c:axId val="852044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021446"/>
        <c:crossesAt val="0"/>
        <c:auto val="1"/>
        <c:lblAlgn val="ctr"/>
        <c:lblOffset val="100"/>
        <c:noMultiLvlLbl val="0"/>
      </c:catAx>
      <c:valAx>
        <c:axId val="1102144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2044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829248"/>
        <c:axId val="63555412"/>
      </c:lineChart>
      <c:catAx>
        <c:axId val="888292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55412"/>
        <c:crossesAt val="0"/>
        <c:auto val="1"/>
        <c:lblAlgn val="ctr"/>
        <c:lblOffset val="100"/>
        <c:noMultiLvlLbl val="0"/>
      </c:catAx>
      <c:valAx>
        <c:axId val="6355541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2924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581317"/>
        <c:axId val="18181334"/>
      </c:lineChart>
      <c:catAx>
        <c:axId val="525813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81334"/>
        <c:crossesAt val="0"/>
        <c:auto val="1"/>
        <c:lblAlgn val="ctr"/>
        <c:lblOffset val="100"/>
        <c:noMultiLvlLbl val="0"/>
      </c:catAx>
      <c:valAx>
        <c:axId val="1818133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58131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645098"/>
        <c:axId val="24411405"/>
      </c:lineChart>
      <c:catAx>
        <c:axId val="566450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411405"/>
        <c:crossesAt val="0"/>
        <c:auto val="1"/>
        <c:lblAlgn val="ctr"/>
        <c:lblOffset val="100"/>
        <c:noMultiLvlLbl val="0"/>
      </c:catAx>
      <c:valAx>
        <c:axId val="2441140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450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760688"/>
        <c:axId val="48099316"/>
      </c:lineChart>
      <c:catAx>
        <c:axId val="377606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099316"/>
        <c:crossesAt val="0"/>
        <c:auto val="1"/>
        <c:lblAlgn val="ctr"/>
        <c:lblOffset val="100"/>
        <c:noMultiLvlLbl val="0"/>
      </c:catAx>
      <c:valAx>
        <c:axId val="4809931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76068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221894"/>
        <c:axId val="50748349"/>
      </c:lineChart>
      <c:catAx>
        <c:axId val="9322189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48349"/>
        <c:crossesAt val="-40000"/>
        <c:auto val="1"/>
        <c:lblAlgn val="ctr"/>
        <c:lblOffset val="100"/>
        <c:noMultiLvlLbl val="0"/>
      </c:catAx>
      <c:valAx>
        <c:axId val="5074834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2218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296000</c:v>
                </c:pt>
                <c:pt idx="4">
                  <c:v>284000</c:v>
                </c:pt>
                <c:pt idx="5">
                  <c:v>290000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General</c:formatCode>
                <c:ptCount val="31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976415"/>
        <c:axId val="28404219"/>
      </c:lineChart>
      <c:catAx>
        <c:axId val="8897641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404219"/>
        <c:crossesAt val="0"/>
        <c:auto val="1"/>
        <c:lblAlgn val="ctr"/>
        <c:lblOffset val="100"/>
        <c:noMultiLvlLbl val="0"/>
      </c:catAx>
      <c:valAx>
        <c:axId val="28404219"/>
        <c:scaling>
          <c:orientation val="minMax"/>
          <c:max val="1050000"/>
          <c:min val="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976415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33400</c:v>
                </c:pt>
                <c:pt idx="1">
                  <c:v>76400</c:v>
                </c:pt>
                <c:pt idx="2">
                  <c:v>34000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443820"/>
        <c:axId val="56355122"/>
      </c:lineChart>
      <c:catAx>
        <c:axId val="7544382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355122"/>
        <c:crossesAt val="0"/>
        <c:auto val="1"/>
        <c:lblAlgn val="ctr"/>
        <c:lblOffset val="100"/>
        <c:noMultiLvlLbl val="0"/>
      </c:catAx>
      <c:valAx>
        <c:axId val="56355122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4438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364833"/>
        <c:axId val="2135581"/>
      </c:lineChart>
      <c:catAx>
        <c:axId val="1136483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5581"/>
        <c:crossesAt val="0"/>
        <c:auto val="1"/>
        <c:lblAlgn val="ctr"/>
        <c:lblOffset val="100"/>
        <c:noMultiLvlLbl val="0"/>
      </c:catAx>
      <c:valAx>
        <c:axId val="2135581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36483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176100.4192</c:v>
                </c:pt>
                <c:pt idx="2">
                  <c:v>142100.4192</c:v>
                </c:pt>
                <c:pt idx="3">
                  <c:v>142100.4192</c:v>
                </c:pt>
                <c:pt idx="4">
                  <c:v>142100.4192</c:v>
                </c:pt>
                <c:pt idx="5">
                  <c:v>142100.4192</c:v>
                </c:pt>
                <c:pt idx="6">
                  <c:v>142100.4192</c:v>
                </c:pt>
                <c:pt idx="7">
                  <c:v>142100.4192</c:v>
                </c:pt>
                <c:pt idx="8">
                  <c:v>142100.4192</c:v>
                </c:pt>
                <c:pt idx="9">
                  <c:v>142100.4192</c:v>
                </c:pt>
                <c:pt idx="10">
                  <c:v>142100.4192</c:v>
                </c:pt>
                <c:pt idx="11">
                  <c:v>142100.4192</c:v>
                </c:pt>
                <c:pt idx="12">
                  <c:v>142100.4192</c:v>
                </c:pt>
                <c:pt idx="13">
                  <c:v>142100.4192</c:v>
                </c:pt>
                <c:pt idx="14">
                  <c:v>142100.4192</c:v>
                </c:pt>
                <c:pt idx="15">
                  <c:v>142100.4192</c:v>
                </c:pt>
                <c:pt idx="16">
                  <c:v>142100.4192</c:v>
                </c:pt>
                <c:pt idx="17">
                  <c:v>142100.4192</c:v>
                </c:pt>
                <c:pt idx="18">
                  <c:v>142100.4192</c:v>
                </c:pt>
                <c:pt idx="19">
                  <c:v>142100.4192</c:v>
                </c:pt>
                <c:pt idx="20">
                  <c:v>142100.4192</c:v>
                </c:pt>
                <c:pt idx="21">
                  <c:v>142100.4192</c:v>
                </c:pt>
                <c:pt idx="22">
                  <c:v>142100.4192</c:v>
                </c:pt>
                <c:pt idx="23">
                  <c:v>142100.4192</c:v>
                </c:pt>
                <c:pt idx="24">
                  <c:v>142100.4192</c:v>
                </c:pt>
                <c:pt idx="25">
                  <c:v>142100.4192</c:v>
                </c:pt>
                <c:pt idx="26">
                  <c:v>142100.4192</c:v>
                </c:pt>
                <c:pt idx="27">
                  <c:v>142100.4192</c:v>
                </c:pt>
                <c:pt idx="28">
                  <c:v>142100.4192</c:v>
                </c:pt>
                <c:pt idx="29">
                  <c:v>142100.4192</c:v>
                </c:pt>
                <c:pt idx="30">
                  <c:v>142100.4192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089485"/>
        <c:axId val="99682084"/>
      </c:lineChart>
      <c:catAx>
        <c:axId val="1108948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682084"/>
        <c:crossesAt val="0"/>
        <c:auto val="1"/>
        <c:lblAlgn val="ctr"/>
        <c:lblOffset val="100"/>
        <c:noMultiLvlLbl val="0"/>
      </c:catAx>
      <c:valAx>
        <c:axId val="99682084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08948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059092"/>
        <c:axId val="84683699"/>
      </c:lineChart>
      <c:catAx>
        <c:axId val="8605909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83699"/>
        <c:crossesAt val="0"/>
        <c:auto val="1"/>
        <c:lblAlgn val="ctr"/>
        <c:lblOffset val="100"/>
        <c:noMultiLvlLbl val="0"/>
      </c:catAx>
      <c:valAx>
        <c:axId val="84683699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05909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186016"/>
        <c:axId val="92442028"/>
      </c:lineChart>
      <c:catAx>
        <c:axId val="65186016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42028"/>
        <c:crossesAt val="-40000"/>
        <c:auto val="1"/>
        <c:lblAlgn val="ctr"/>
        <c:lblOffset val="100"/>
        <c:noMultiLvlLbl val="0"/>
      </c:catAx>
      <c:valAx>
        <c:axId val="92442028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18601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300664"/>
        <c:axId val="87325947"/>
      </c:lineChart>
      <c:catAx>
        <c:axId val="22300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325947"/>
        <c:crossesAt val="0"/>
        <c:auto val="1"/>
        <c:lblAlgn val="ctr"/>
        <c:lblOffset val="100"/>
        <c:noMultiLvlLbl val="0"/>
      </c:catAx>
      <c:valAx>
        <c:axId val="8732594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006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162080"/>
        <c:axId val="17467713"/>
      </c:lineChart>
      <c:catAx>
        <c:axId val="24162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467713"/>
        <c:crossesAt val="0"/>
        <c:auto val="1"/>
        <c:lblAlgn val="ctr"/>
        <c:lblOffset val="100"/>
        <c:noMultiLvlLbl val="0"/>
      </c:catAx>
      <c:valAx>
        <c:axId val="1746771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6208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37547"/>
        <c:axId val="34155120"/>
      </c:lineChart>
      <c:catAx>
        <c:axId val="26375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55120"/>
        <c:crossesAt val="-40000"/>
        <c:auto val="1"/>
        <c:lblAlgn val="ctr"/>
        <c:lblOffset val="100"/>
        <c:noMultiLvlLbl val="0"/>
      </c:catAx>
      <c:valAx>
        <c:axId val="3415512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754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399826"/>
        <c:axId val="22341983"/>
      </c:lineChart>
      <c:catAx>
        <c:axId val="7739982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41983"/>
        <c:crossesAt val="0"/>
        <c:auto val="1"/>
        <c:lblAlgn val="ctr"/>
        <c:lblOffset val="100"/>
        <c:noMultiLvlLbl val="0"/>
      </c:catAx>
      <c:valAx>
        <c:axId val="2234198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39982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458334"/>
        <c:axId val="6437162"/>
      </c:lineChart>
      <c:catAx>
        <c:axId val="1545833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37162"/>
        <c:crossesAt val="0"/>
        <c:auto val="1"/>
        <c:lblAlgn val="ctr"/>
        <c:lblOffset val="100"/>
        <c:noMultiLvlLbl val="0"/>
      </c:catAx>
      <c:valAx>
        <c:axId val="643716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45833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474880"/>
        <c:axId val="61400104"/>
      </c:lineChart>
      <c:catAx>
        <c:axId val="43474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400104"/>
        <c:crossesAt val="0"/>
        <c:auto val="1"/>
        <c:lblAlgn val="ctr"/>
        <c:lblOffset val="100"/>
        <c:noMultiLvlLbl val="0"/>
      </c:catAx>
      <c:valAx>
        <c:axId val="6140010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7488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6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230000</v>
      </c>
      <c r="H1" s="33"/>
      <c r="I1" s="34" t="s">
        <v>56</v>
      </c>
      <c r="J1" s="35" t="n">
        <v>38000</v>
      </c>
      <c r="O1" s="36" t="s">
        <v>57</v>
      </c>
      <c r="P1" s="37" t="n">
        <f aca="true">TODAY()+2</f>
        <v>45928</v>
      </c>
      <c r="Q1" s="17" t="n">
        <v>250000</v>
      </c>
      <c r="S1" s="36" t="s">
        <v>58</v>
      </c>
      <c r="T1" s="37" t="n">
        <f aca="true">TODAY()+2</f>
        <v>45928</v>
      </c>
      <c r="U1" s="17" t="n">
        <v>46000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240000</v>
      </c>
      <c r="T2" s="37" t="n">
        <f aca="true">TODAY()+3</f>
        <v>45929</v>
      </c>
      <c r="U2" s="17" t="n">
        <v>44000</v>
      </c>
      <c r="W2" s="37" t="n">
        <v>37012</v>
      </c>
      <c r="X2" s="20" t="n">
        <f aca="false">16700*2</f>
        <v>33400</v>
      </c>
      <c r="Y2" s="20" t="n">
        <v>0</v>
      </c>
      <c r="Z2" s="39" t="n">
        <v>252500.4192</v>
      </c>
      <c r="AA2" s="39"/>
      <c r="AB2" s="20" t="n">
        <v>0</v>
      </c>
      <c r="AC2" s="20" t="n">
        <v>0</v>
      </c>
      <c r="AD2" s="20" t="n">
        <v>0</v>
      </c>
      <c r="AF2" s="37" t="n">
        <v>37012</v>
      </c>
      <c r="AG2" s="17" t="n">
        <v>250000</v>
      </c>
      <c r="AH2" s="17"/>
      <c r="AI2" s="20"/>
      <c r="AJ2" s="40" t="n">
        <f aca="false">+AF2</f>
        <v>37012</v>
      </c>
      <c r="AK2" s="17" t="n">
        <f aca="false">179124+20557</f>
        <v>199681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245000</v>
      </c>
      <c r="T3" s="37" t="n">
        <f aca="true">TODAY()+4</f>
        <v>45930</v>
      </c>
      <c r="U3" s="17" t="n">
        <v>45000</v>
      </c>
      <c r="W3" s="37" t="n">
        <v>37013</v>
      </c>
      <c r="X3" s="20" t="n">
        <f aca="false">38200*2</f>
        <v>76400</v>
      </c>
      <c r="Y3" s="20" t="n">
        <v>0</v>
      </c>
      <c r="Z3" s="39" t="n">
        <f aca="false">Z2-X3+Y3</f>
        <v>176100.4192</v>
      </c>
      <c r="AA3" s="39"/>
      <c r="AB3" s="20" t="n">
        <v>0</v>
      </c>
      <c r="AC3" s="20" t="n">
        <v>0</v>
      </c>
      <c r="AD3" s="20" t="n">
        <v>0</v>
      </c>
      <c r="AF3" s="37" t="n">
        <v>37013</v>
      </c>
      <c r="AG3" s="17" t="n">
        <v>250000</v>
      </c>
      <c r="AH3" s="17"/>
      <c r="AI3" s="20"/>
      <c r="AJ3" s="40" t="n">
        <f aca="false">+AF3</f>
        <v>37013</v>
      </c>
      <c r="AK3" s="17" t="n">
        <f aca="false">173899+20591</f>
        <v>194490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77</v>
      </c>
      <c r="C4" s="8" t="n">
        <v>53</v>
      </c>
      <c r="D4" s="9" t="n">
        <f aca="false">AVERAGE(B4,C4)</f>
        <v>65</v>
      </c>
      <c r="J4" s="18" t="s">
        <v>69</v>
      </c>
      <c r="K4" s="45" t="n">
        <f aca="false">16700*2</f>
        <v>33400</v>
      </c>
      <c r="L4" s="17" t="n">
        <f aca="false">38200*2</f>
        <v>76400</v>
      </c>
      <c r="M4" s="46" t="n">
        <f aca="false">+L4-K4</f>
        <v>43000</v>
      </c>
      <c r="Q4" s="17"/>
      <c r="R4" s="37" t="s">
        <v>23</v>
      </c>
      <c r="W4" s="37" t="n">
        <v>37014</v>
      </c>
      <c r="X4" s="20" t="n">
        <f aca="false">17000*2</f>
        <v>34000</v>
      </c>
      <c r="Y4" s="20" t="n">
        <v>0</v>
      </c>
      <c r="Z4" s="39" t="n">
        <f aca="false">Z3-X4+Y4</f>
        <v>142100.4192</v>
      </c>
      <c r="AA4" s="39"/>
      <c r="AB4" s="20" t="n">
        <v>0</v>
      </c>
      <c r="AC4" s="20" t="n">
        <v>0</v>
      </c>
      <c r="AD4" s="20" t="n">
        <v>0</v>
      </c>
      <c r="AF4" s="37" t="n">
        <v>37014</v>
      </c>
      <c r="AG4" s="17" t="n">
        <f aca="false">230000+38000</f>
        <v>268000</v>
      </c>
      <c r="AH4" s="17"/>
      <c r="AI4" s="20"/>
      <c r="AJ4" s="40" t="n">
        <f aca="false">+AF4</f>
        <v>37014</v>
      </c>
      <c r="AK4" s="17"/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v>0</v>
      </c>
      <c r="L5" s="17" t="n">
        <v>0</v>
      </c>
      <c r="M5" s="48" t="n">
        <f aca="false">+L5-K5</f>
        <v>0</v>
      </c>
      <c r="W5" s="37" t="n">
        <v>37015</v>
      </c>
      <c r="X5" s="20" t="n">
        <v>0</v>
      </c>
      <c r="Y5" s="20" t="n">
        <v>0</v>
      </c>
      <c r="Z5" s="39" t="n">
        <f aca="false">Z4-X5+Y5</f>
        <v>142100.4192</v>
      </c>
      <c r="AA5" s="39"/>
      <c r="AB5" s="20" t="n">
        <v>0</v>
      </c>
      <c r="AC5" s="20" t="n">
        <v>0</v>
      </c>
      <c r="AD5" s="20" t="n">
        <v>0</v>
      </c>
      <c r="AF5" s="37" t="n">
        <v>37015</v>
      </c>
      <c r="AG5" s="17" t="n">
        <f aca="false">250000+46000</f>
        <v>296000</v>
      </c>
      <c r="AH5" s="17"/>
      <c r="AI5" s="20"/>
      <c r="AJ5" s="40" t="n">
        <f aca="false">+AF5</f>
        <v>37015</v>
      </c>
      <c r="AK5" s="17"/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-230000</v>
      </c>
      <c r="C6" s="17" t="n">
        <v>-223000</v>
      </c>
      <c r="D6" s="18" t="s">
        <v>8</v>
      </c>
      <c r="E6" s="16" t="n">
        <v>-38000</v>
      </c>
      <c r="F6" s="17" t="n">
        <v>-39000</v>
      </c>
      <c r="H6" s="17"/>
      <c r="J6" s="25" t="s">
        <v>71</v>
      </c>
      <c r="K6" s="49" t="n">
        <f aca="false">(+K4-K5)/2</f>
        <v>16700</v>
      </c>
      <c r="L6" s="50" t="n">
        <f aca="false">(+L4-L5)/2</f>
        <v>38200</v>
      </c>
      <c r="M6" s="51" t="n">
        <f aca="false">+L6-K6</f>
        <v>21500</v>
      </c>
      <c r="W6" s="37" t="n">
        <v>37016</v>
      </c>
      <c r="X6" s="20" t="n">
        <v>0</v>
      </c>
      <c r="Y6" s="20" t="n">
        <v>0</v>
      </c>
      <c r="Z6" s="39" t="n">
        <f aca="false">Z5-X6+Y6</f>
        <v>142100.4192</v>
      </c>
      <c r="AA6" s="39"/>
      <c r="AB6" s="20" t="n">
        <v>0</v>
      </c>
      <c r="AC6" s="20" t="n">
        <v>0</v>
      </c>
      <c r="AD6" s="20" t="n">
        <v>0</v>
      </c>
      <c r="AF6" s="37" t="n">
        <v>37016</v>
      </c>
      <c r="AG6" s="17" t="n">
        <f aca="false">240000+44000</f>
        <v>284000</v>
      </c>
      <c r="AH6" s="17"/>
      <c r="AJ6" s="40" t="n">
        <f aca="false">+AF6</f>
        <v>37016</v>
      </c>
      <c r="AK6" s="17"/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37017</v>
      </c>
      <c r="X7" s="20" t="n">
        <v>0</v>
      </c>
      <c r="Y7" s="20" t="n">
        <v>0</v>
      </c>
      <c r="Z7" s="39" t="n">
        <f aca="false">Z6-X7+Y7</f>
        <v>142100.4192</v>
      </c>
      <c r="AA7" s="39"/>
      <c r="AB7" s="20" t="n">
        <v>0</v>
      </c>
      <c r="AC7" s="20" t="n">
        <v>0</v>
      </c>
      <c r="AD7" s="20" t="n">
        <v>0</v>
      </c>
      <c r="AF7" s="37" t="n">
        <v>37017</v>
      </c>
      <c r="AG7" s="17" t="n">
        <f aca="false">245000+45000</f>
        <v>290000</v>
      </c>
      <c r="AH7" s="52"/>
      <c r="AJ7" s="40" t="n">
        <f aca="false">+AF7</f>
        <v>37017</v>
      </c>
      <c r="AK7" s="17"/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37018</v>
      </c>
      <c r="X8" s="20" t="n">
        <v>0</v>
      </c>
      <c r="Y8" s="20" t="n">
        <v>0</v>
      </c>
      <c r="Z8" s="39" t="n">
        <f aca="false">Z7-X8+Y8</f>
        <v>142100.4192</v>
      </c>
      <c r="AA8" s="39"/>
      <c r="AB8" s="20" t="n">
        <v>0</v>
      </c>
      <c r="AC8" s="20" t="n">
        <v>0</v>
      </c>
      <c r="AD8" s="20" t="n">
        <v>0</v>
      </c>
      <c r="AF8" s="37" t="n">
        <v>37018</v>
      </c>
      <c r="AG8" s="17"/>
      <c r="AH8" s="17"/>
      <c r="AJ8" s="40" t="n">
        <f aca="false">+AF8</f>
        <v>37018</v>
      </c>
      <c r="AK8" s="17"/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-50000</v>
      </c>
      <c r="D9" s="18" t="s">
        <v>14</v>
      </c>
      <c r="E9" s="16" t="n">
        <v>0</v>
      </c>
      <c r="G9" s="17"/>
      <c r="H9" s="17"/>
      <c r="L9" s="17"/>
      <c r="W9" s="37" t="n">
        <v>37019</v>
      </c>
      <c r="X9" s="20" t="n">
        <v>0</v>
      </c>
      <c r="Y9" s="20" t="n">
        <v>0</v>
      </c>
      <c r="Z9" s="39" t="n">
        <f aca="false">Z8-X9+Y9</f>
        <v>142100.4192</v>
      </c>
      <c r="AA9" s="39"/>
      <c r="AB9" s="20" t="n">
        <v>0</v>
      </c>
      <c r="AC9" s="20" t="n">
        <v>0</v>
      </c>
      <c r="AD9" s="20" t="n">
        <v>0</v>
      </c>
      <c r="AF9" s="37" t="n">
        <v>37019</v>
      </c>
      <c r="AG9" s="17"/>
      <c r="AH9" s="17"/>
      <c r="AJ9" s="40" t="n">
        <f aca="false">+AF9</f>
        <v>37019</v>
      </c>
      <c r="AK9" s="17"/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-8340</v>
      </c>
      <c r="G10" s="17"/>
      <c r="H10" s="17"/>
      <c r="W10" s="37" t="n">
        <v>37020</v>
      </c>
      <c r="X10" s="20" t="n">
        <v>0</v>
      </c>
      <c r="Y10" s="20" t="n">
        <v>0</v>
      </c>
      <c r="Z10" s="39" t="n">
        <f aca="false">Z9-X10+Y10</f>
        <v>142100.4192</v>
      </c>
      <c r="AA10" s="39"/>
      <c r="AB10" s="20" t="n">
        <v>0</v>
      </c>
      <c r="AC10" s="20" t="n">
        <v>0</v>
      </c>
      <c r="AD10" s="20" t="n">
        <v>0</v>
      </c>
      <c r="AF10" s="37" t="n">
        <v>37020</v>
      </c>
      <c r="AG10" s="17"/>
      <c r="AH10" s="17"/>
      <c r="AJ10" s="40" t="n">
        <f aca="false">+AF10</f>
        <v>37020</v>
      </c>
      <c r="AK10" s="17"/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37021</v>
      </c>
      <c r="X11" s="20" t="n">
        <v>0</v>
      </c>
      <c r="Y11" s="20" t="n">
        <v>0</v>
      </c>
      <c r="Z11" s="39" t="n">
        <f aca="false">Z10-X11+Y11</f>
        <v>142100.4192</v>
      </c>
      <c r="AA11" s="39"/>
      <c r="AB11" s="20" t="n">
        <v>0</v>
      </c>
      <c r="AC11" s="20" t="n">
        <v>0</v>
      </c>
      <c r="AD11" s="20" t="n">
        <v>0</v>
      </c>
      <c r="AF11" s="37" t="n">
        <v>37021</v>
      </c>
      <c r="AG11" s="17"/>
      <c r="AH11" s="17"/>
      <c r="AJ11" s="40" t="n">
        <f aca="false">+AF11</f>
        <v>37021</v>
      </c>
      <c r="AK11" s="17"/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-103489-54511+8000</f>
        <v>-150000</v>
      </c>
      <c r="C12" s="20"/>
      <c r="D12" s="19" t="s">
        <v>19</v>
      </c>
      <c r="E12" s="16" t="n">
        <v>0</v>
      </c>
      <c r="G12" s="17" t="s">
        <v>23</v>
      </c>
      <c r="H12" s="17"/>
      <c r="R12" s="39"/>
      <c r="W12" s="37" t="n">
        <v>37022</v>
      </c>
      <c r="X12" s="20" t="n">
        <v>0</v>
      </c>
      <c r="Y12" s="20" t="n">
        <v>0</v>
      </c>
      <c r="Z12" s="39" t="n">
        <f aca="false">Z11-X12+Y12</f>
        <v>142100.4192</v>
      </c>
      <c r="AA12" s="39"/>
      <c r="AB12" s="20" t="n">
        <v>0</v>
      </c>
      <c r="AC12" s="20" t="n">
        <v>0</v>
      </c>
      <c r="AD12" s="20" t="n">
        <v>0</v>
      </c>
      <c r="AF12" s="37" t="n">
        <v>37022</v>
      </c>
      <c r="AG12" s="17"/>
      <c r="AH12" s="17"/>
      <c r="AJ12" s="40" t="n">
        <f aca="false">+AF12</f>
        <v>37022</v>
      </c>
      <c r="AK12" s="17"/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-14014</v>
      </c>
      <c r="G13" s="17"/>
      <c r="H13" s="17"/>
      <c r="R13" s="39"/>
      <c r="W13" s="37" t="n">
        <v>37023</v>
      </c>
      <c r="X13" s="20" t="n">
        <v>0</v>
      </c>
      <c r="Y13" s="20" t="n">
        <v>0</v>
      </c>
      <c r="Z13" s="39" t="n">
        <f aca="false">Z12-X13+Y13</f>
        <v>142100.4192</v>
      </c>
      <c r="AA13" s="39"/>
      <c r="AB13" s="20" t="n">
        <v>0</v>
      </c>
      <c r="AC13" s="20" t="n">
        <v>0</v>
      </c>
      <c r="AD13" s="20" t="n">
        <v>0</v>
      </c>
      <c r="AF13" s="37" t="n">
        <v>37023</v>
      </c>
      <c r="AG13" s="17"/>
      <c r="AH13" s="17"/>
      <c r="AJ13" s="40" t="n">
        <f aca="false">+AF13</f>
        <v>37023</v>
      </c>
      <c r="AK13" s="17"/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-17000</v>
      </c>
      <c r="C14" s="20"/>
      <c r="D14" s="22" t="s">
        <v>24</v>
      </c>
      <c r="E14" s="23" t="n">
        <f aca="false">SUM(E6:E13)</f>
        <v>-80354</v>
      </c>
      <c r="G14" s="17"/>
      <c r="H14" s="17"/>
      <c r="L14" s="17"/>
      <c r="R14" s="39"/>
      <c r="W14" s="37" t="n">
        <v>37024</v>
      </c>
      <c r="X14" s="20" t="n">
        <v>0</v>
      </c>
      <c r="Y14" s="20" t="n">
        <v>0</v>
      </c>
      <c r="Z14" s="39" t="n">
        <f aca="false">Z13-X14+Y14</f>
        <v>142100.4192</v>
      </c>
      <c r="AA14" s="39"/>
      <c r="AB14" s="20" t="n">
        <v>0</v>
      </c>
      <c r="AC14" s="20" t="n">
        <v>0</v>
      </c>
      <c r="AD14" s="20" t="n">
        <v>0</v>
      </c>
      <c r="AF14" s="37" t="n">
        <v>37024</v>
      </c>
      <c r="AG14" s="17"/>
      <c r="AH14" s="17"/>
      <c r="AJ14" s="40" t="n">
        <f aca="false">+AF14</f>
        <v>37024</v>
      </c>
      <c r="AK14" s="17"/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37025</v>
      </c>
      <c r="X15" s="20" t="n">
        <v>0</v>
      </c>
      <c r="Y15" s="20" t="n">
        <v>0</v>
      </c>
      <c r="Z15" s="39" t="n">
        <f aca="false">Z14-X15+Y15</f>
        <v>142100.4192</v>
      </c>
      <c r="AA15" s="39"/>
      <c r="AB15" s="20" t="n">
        <v>0</v>
      </c>
      <c r="AC15" s="20" t="n">
        <v>0</v>
      </c>
      <c r="AD15" s="20" t="n">
        <v>0</v>
      </c>
      <c r="AF15" s="37" t="n">
        <v>37025</v>
      </c>
      <c r="AG15" s="17"/>
      <c r="AH15" s="17"/>
      <c r="AJ15" s="40" t="n">
        <f aca="false">+AF15</f>
        <v>37025</v>
      </c>
      <c r="AK15" s="17"/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22875</v>
      </c>
      <c r="G16" s="17"/>
      <c r="H16" s="17"/>
      <c r="L16" s="17"/>
      <c r="R16" s="39"/>
      <c r="W16" s="37" t="n">
        <v>37026</v>
      </c>
      <c r="X16" s="20" t="n">
        <v>0</v>
      </c>
      <c r="Y16" s="20" t="n">
        <v>0</v>
      </c>
      <c r="Z16" s="39" t="n">
        <f aca="false">Z15-X16+Y16</f>
        <v>142100.4192</v>
      </c>
      <c r="AA16" s="39"/>
      <c r="AB16" s="20" t="n">
        <v>0</v>
      </c>
      <c r="AC16" s="20" t="n">
        <v>0</v>
      </c>
      <c r="AD16" s="20" t="n">
        <v>0</v>
      </c>
      <c r="AF16" s="37" t="n">
        <v>37026</v>
      </c>
      <c r="AG16" s="17"/>
      <c r="AH16" s="17"/>
      <c r="AJ16" s="40" t="n">
        <f aca="false">+AF16</f>
        <v>37026</v>
      </c>
      <c r="AK16" s="17"/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37027</v>
      </c>
      <c r="X17" s="20" t="n">
        <v>0</v>
      </c>
      <c r="Y17" s="20" t="n">
        <v>0</v>
      </c>
      <c r="Z17" s="39" t="n">
        <f aca="false">Z16-X17+Y17</f>
        <v>142100.4192</v>
      </c>
      <c r="AA17" s="39"/>
      <c r="AB17" s="20" t="n">
        <v>0</v>
      </c>
      <c r="AC17" s="20" t="n">
        <v>0</v>
      </c>
      <c r="AD17" s="20" t="n">
        <v>0</v>
      </c>
      <c r="AF17" s="37" t="n">
        <v>37027</v>
      </c>
      <c r="AG17" s="17"/>
      <c r="AH17" s="17"/>
      <c r="AJ17" s="40" t="n">
        <f aca="false">+AF17</f>
        <v>37027</v>
      </c>
      <c r="AK17" s="17"/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0</v>
      </c>
      <c r="D18" s="18" t="s">
        <v>29</v>
      </c>
      <c r="E18" s="16" t="n">
        <v>7603</v>
      </c>
      <c r="F18" s="20" t="s">
        <v>23</v>
      </c>
      <c r="G18" s="17"/>
      <c r="H18" s="17"/>
      <c r="L18" s="17"/>
      <c r="R18" s="39"/>
      <c r="W18" s="37" t="n">
        <v>37028</v>
      </c>
      <c r="X18" s="20" t="n">
        <v>0</v>
      </c>
      <c r="Y18" s="20" t="n">
        <v>0</v>
      </c>
      <c r="Z18" s="39" t="n">
        <f aca="false">Z17-X18+Y18</f>
        <v>142100.4192</v>
      </c>
      <c r="AA18" s="39"/>
      <c r="AB18" s="20" t="n">
        <v>0</v>
      </c>
      <c r="AC18" s="20" t="n">
        <v>0</v>
      </c>
      <c r="AD18" s="20" t="n">
        <v>0</v>
      </c>
      <c r="AF18" s="37" t="n">
        <v>37028</v>
      </c>
      <c r="AG18" s="17"/>
      <c r="AH18" s="17"/>
      <c r="AJ18" s="40" t="n">
        <f aca="false">+AF18</f>
        <v>37028</v>
      </c>
      <c r="AK18" s="17"/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-70000</v>
      </c>
      <c r="D19" s="18" t="s">
        <v>31</v>
      </c>
      <c r="E19" s="16" t="n">
        <v>20591</v>
      </c>
      <c r="G19" s="17"/>
      <c r="H19" s="17"/>
      <c r="L19" s="17"/>
      <c r="R19" s="39"/>
      <c r="W19" s="37" t="n">
        <v>37029</v>
      </c>
      <c r="X19" s="20" t="n">
        <v>0</v>
      </c>
      <c r="Y19" s="20" t="n">
        <v>0</v>
      </c>
      <c r="Z19" s="39" t="n">
        <f aca="false">Z18-X19+Y19</f>
        <v>142100.4192</v>
      </c>
      <c r="AA19" s="39"/>
      <c r="AB19" s="20" t="n">
        <v>0</v>
      </c>
      <c r="AC19" s="20" t="n">
        <v>0</v>
      </c>
      <c r="AD19" s="20" t="n">
        <v>0</v>
      </c>
      <c r="AF19" s="37" t="n">
        <v>37029</v>
      </c>
      <c r="AG19" s="17"/>
      <c r="AH19" s="17"/>
      <c r="AJ19" s="40" t="n">
        <f aca="false">+AF19</f>
        <v>37029</v>
      </c>
      <c r="AK19" s="17"/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37030</v>
      </c>
      <c r="X20" s="20" t="n">
        <v>0</v>
      </c>
      <c r="Y20" s="20" t="n">
        <v>0</v>
      </c>
      <c r="Z20" s="39" t="n">
        <f aca="false">Z19-X20+Y20</f>
        <v>142100.4192</v>
      </c>
      <c r="AA20" s="39"/>
      <c r="AB20" s="20" t="n">
        <v>0</v>
      </c>
      <c r="AC20" s="20" t="n">
        <v>0</v>
      </c>
      <c r="AD20" s="20" t="n">
        <v>0</v>
      </c>
      <c r="AF20" s="37" t="n">
        <v>37030</v>
      </c>
      <c r="AG20" s="17"/>
      <c r="AH20" s="17"/>
      <c r="AJ20" s="40" t="n">
        <f aca="false">+AF20</f>
        <v>37030</v>
      </c>
      <c r="AK20" s="17"/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4340</v>
      </c>
      <c r="G21" s="17"/>
      <c r="H21" s="17"/>
      <c r="R21" s="39"/>
      <c r="W21" s="37" t="n">
        <v>37031</v>
      </c>
      <c r="X21" s="20" t="n">
        <v>0</v>
      </c>
      <c r="Y21" s="20" t="n">
        <v>0</v>
      </c>
      <c r="Z21" s="39" t="n">
        <f aca="false">Z20-X21+Y21</f>
        <v>142100.4192</v>
      </c>
      <c r="AA21" s="39"/>
      <c r="AB21" s="20" t="n">
        <v>0</v>
      </c>
      <c r="AC21" s="20" t="n">
        <v>0</v>
      </c>
      <c r="AD21" s="20" t="n">
        <v>0</v>
      </c>
      <c r="AF21" s="37" t="n">
        <v>37031</v>
      </c>
      <c r="AG21" s="17"/>
      <c r="AH21" s="17"/>
      <c r="AJ21" s="40" t="n">
        <f aca="false">+AF21</f>
        <v>37031</v>
      </c>
      <c r="AK21" s="17"/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-29198</v>
      </c>
      <c r="D22" s="18" t="s">
        <v>36</v>
      </c>
      <c r="E22" s="16" t="n">
        <v>6945</v>
      </c>
      <c r="G22" s="17"/>
      <c r="H22" s="17"/>
      <c r="R22" s="39"/>
      <c r="W22" s="37" t="n">
        <v>37032</v>
      </c>
      <c r="X22" s="20" t="n">
        <v>0</v>
      </c>
      <c r="Y22" s="20" t="n">
        <v>0</v>
      </c>
      <c r="Z22" s="39" t="n">
        <f aca="false">Z21-X22+Y22</f>
        <v>142100.4192</v>
      </c>
      <c r="AA22" s="39"/>
      <c r="AB22" s="20" t="n">
        <v>0</v>
      </c>
      <c r="AC22" s="20" t="n">
        <v>0</v>
      </c>
      <c r="AD22" s="20" t="n">
        <v>0</v>
      </c>
      <c r="AF22" s="37" t="n">
        <v>37032</v>
      </c>
      <c r="AG22" s="17"/>
      <c r="AH22" s="17"/>
      <c r="AJ22" s="40" t="n">
        <f aca="false">+AF22</f>
        <v>37032</v>
      </c>
      <c r="AK22" s="17"/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37033</v>
      </c>
      <c r="X23" s="20" t="n">
        <v>0</v>
      </c>
      <c r="Y23" s="20" t="n">
        <v>0</v>
      </c>
      <c r="Z23" s="39" t="n">
        <f aca="false">Z22-X23+Y23</f>
        <v>142100.4192</v>
      </c>
      <c r="AA23" s="39"/>
      <c r="AB23" s="20" t="n">
        <v>0</v>
      </c>
      <c r="AC23" s="20" t="n">
        <v>0</v>
      </c>
      <c r="AD23" s="20" t="n">
        <v>0</v>
      </c>
      <c r="AF23" s="37" t="n">
        <v>37033</v>
      </c>
      <c r="AG23" s="17"/>
      <c r="AH23" s="17"/>
      <c r="AJ23" s="40" t="n">
        <f aca="false">+AF23</f>
        <v>37033</v>
      </c>
      <c r="AK23" s="17"/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37034</v>
      </c>
      <c r="X24" s="20" t="n">
        <v>0</v>
      </c>
      <c r="Y24" s="20" t="n">
        <v>0</v>
      </c>
      <c r="Z24" s="39" t="n">
        <f aca="false">Z23-X24+Y24</f>
        <v>142100.4192</v>
      </c>
      <c r="AA24" s="39"/>
      <c r="AB24" s="20" t="n">
        <v>0</v>
      </c>
      <c r="AC24" s="20" t="n">
        <v>0</v>
      </c>
      <c r="AD24" s="20" t="n">
        <v>0</v>
      </c>
      <c r="AF24" s="37" t="n">
        <v>37034</v>
      </c>
      <c r="AG24" s="17"/>
      <c r="AH24" s="17"/>
      <c r="AJ24" s="40" t="n">
        <f aca="false">+AF24</f>
        <v>37034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8000</v>
      </c>
      <c r="G25" s="17"/>
      <c r="H25" s="17"/>
      <c r="R25" s="39"/>
      <c r="W25" s="37" t="n">
        <v>37035</v>
      </c>
      <c r="X25" s="20" t="n">
        <v>0</v>
      </c>
      <c r="Y25" s="20" t="n">
        <v>0</v>
      </c>
      <c r="Z25" s="39" t="n">
        <f aca="false">Z24-X25+Y25</f>
        <v>142100.4192</v>
      </c>
      <c r="AA25" s="39"/>
      <c r="AB25" s="20" t="n">
        <v>0</v>
      </c>
      <c r="AC25" s="20" t="n">
        <v>0</v>
      </c>
      <c r="AD25" s="20" t="n">
        <v>0</v>
      </c>
      <c r="AF25" s="37" t="n">
        <v>37035</v>
      </c>
      <c r="AG25" s="17"/>
      <c r="AH25" s="17"/>
      <c r="AJ25" s="40" t="n">
        <f aca="false">+AF25</f>
        <v>37035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37036</v>
      </c>
      <c r="X26" s="20" t="n">
        <v>0</v>
      </c>
      <c r="Y26" s="20" t="n">
        <v>0</v>
      </c>
      <c r="Z26" s="39" t="n">
        <f aca="false">Z25-X26+Y26</f>
        <v>142100.4192</v>
      </c>
      <c r="AA26" s="39"/>
      <c r="AB26" s="20" t="n">
        <v>0</v>
      </c>
      <c r="AC26" s="20" t="n">
        <v>0</v>
      </c>
      <c r="AD26" s="20" t="n">
        <v>0</v>
      </c>
      <c r="AF26" s="37" t="n">
        <v>37036</v>
      </c>
      <c r="AG26" s="17"/>
      <c r="AH26" s="17"/>
      <c r="AJ26" s="40" t="n">
        <f aca="false">+AF26</f>
        <v>37036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f aca="false">-617-7000</f>
        <v>-7617</v>
      </c>
      <c r="C27" s="20"/>
      <c r="D27" s="18" t="s">
        <v>42</v>
      </c>
      <c r="E27" s="16" t="n">
        <v>0</v>
      </c>
      <c r="G27" s="17"/>
      <c r="H27" s="17"/>
      <c r="R27" s="39"/>
      <c r="W27" s="37" t="n">
        <v>37037</v>
      </c>
      <c r="X27" s="20" t="n">
        <v>0</v>
      </c>
      <c r="Y27" s="20" t="n">
        <v>0</v>
      </c>
      <c r="Z27" s="39" t="n">
        <f aca="false">Z26-X27+Y27</f>
        <v>142100.4192</v>
      </c>
      <c r="AA27" s="39"/>
      <c r="AB27" s="20" t="n">
        <v>0</v>
      </c>
      <c r="AC27" s="20" t="n">
        <v>0</v>
      </c>
      <c r="AD27" s="20" t="n">
        <v>0</v>
      </c>
      <c r="AF27" s="37" t="n">
        <v>37037</v>
      </c>
      <c r="AG27" s="17"/>
      <c r="AH27" s="17"/>
      <c r="AJ27" s="40" t="n">
        <f aca="false">+AF27</f>
        <v>37037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-593815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37038</v>
      </c>
      <c r="X28" s="20" t="n">
        <v>0</v>
      </c>
      <c r="Y28" s="20" t="n">
        <v>0</v>
      </c>
      <c r="Z28" s="39" t="n">
        <f aca="false">Z27-X28+Y28</f>
        <v>142100.4192</v>
      </c>
      <c r="AA28" s="39"/>
      <c r="AB28" s="20" t="n">
        <v>0</v>
      </c>
      <c r="AC28" s="20" t="n">
        <v>0</v>
      </c>
      <c r="AD28" s="20" t="n">
        <v>0</v>
      </c>
      <c r="AF28" s="37" t="n">
        <v>37038</v>
      </c>
      <c r="AG28" s="17"/>
      <c r="AH28" s="17"/>
      <c r="AJ28" s="40" t="n">
        <f aca="false">+AF28</f>
        <v>37038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80354</v>
      </c>
      <c r="G29" s="17"/>
      <c r="H29" s="17"/>
      <c r="R29" s="39"/>
      <c r="W29" s="37" t="n">
        <v>37039</v>
      </c>
      <c r="X29" s="20" t="n">
        <v>0</v>
      </c>
      <c r="Y29" s="20" t="n">
        <v>0</v>
      </c>
      <c r="Z29" s="39" t="n">
        <f aca="false">Z28-X29+Y29</f>
        <v>142100.4192</v>
      </c>
      <c r="AA29" s="39"/>
      <c r="AB29" s="20" t="n">
        <v>0</v>
      </c>
      <c r="AC29" s="20" t="n">
        <v>0</v>
      </c>
      <c r="AD29" s="20" t="n">
        <v>0</v>
      </c>
      <c r="AF29" s="37" t="n">
        <v>37039</v>
      </c>
      <c r="AG29" s="17"/>
      <c r="AH29" s="17"/>
      <c r="AJ29" s="40" t="n">
        <f aca="false">+AF29</f>
        <v>37039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103081</v>
      </c>
      <c r="C30" s="20"/>
      <c r="D30" s="25"/>
      <c r="E30" s="26"/>
      <c r="F30" s="20"/>
      <c r="G30" s="17"/>
      <c r="H30" s="17"/>
      <c r="W30" s="37" t="n">
        <v>37040</v>
      </c>
      <c r="X30" s="20" t="n">
        <v>0</v>
      </c>
      <c r="Y30" s="20" t="n">
        <v>0</v>
      </c>
      <c r="Z30" s="39" t="n">
        <f aca="false">Z29-X30+Y30</f>
        <v>142100.4192</v>
      </c>
      <c r="AA30" s="39"/>
      <c r="AB30" s="20" t="n">
        <v>0</v>
      </c>
      <c r="AC30" s="20" t="n">
        <v>0</v>
      </c>
      <c r="AD30" s="20" t="n">
        <v>0</v>
      </c>
      <c r="AF30" s="37" t="n">
        <v>37040</v>
      </c>
      <c r="AG30" s="17"/>
      <c r="AH30" s="17"/>
      <c r="AJ30" s="40" t="n">
        <f aca="false">+AF30</f>
        <v>37040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37041</v>
      </c>
      <c r="X31" s="20" t="n">
        <v>0</v>
      </c>
      <c r="Y31" s="20" t="n">
        <v>0</v>
      </c>
      <c r="Z31" s="39" t="n">
        <f aca="false">Z30-X31+Y31</f>
        <v>142100.4192</v>
      </c>
      <c r="AA31" s="39"/>
      <c r="AB31" s="20" t="n">
        <v>0</v>
      </c>
      <c r="AC31" s="20" t="n">
        <v>0</v>
      </c>
      <c r="AD31" s="20" t="n">
        <v>0</v>
      </c>
      <c r="AF31" s="37" t="n">
        <v>37041</v>
      </c>
      <c r="AG31" s="17"/>
      <c r="AH31" s="53"/>
      <c r="AJ31" s="40" t="n">
        <f aca="false">+AF31</f>
        <v>37041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 t="n">
        <v>37042</v>
      </c>
      <c r="X32" s="20" t="n">
        <v>0</v>
      </c>
      <c r="Y32" s="20" t="n">
        <v>0</v>
      </c>
      <c r="Z32" s="39" t="n">
        <f aca="false">Z31-X32+Y32</f>
        <v>142100.4192</v>
      </c>
      <c r="AA32" s="39"/>
      <c r="AB32" s="20" t="n">
        <v>0</v>
      </c>
      <c r="AC32" s="20" t="n">
        <v>0</v>
      </c>
      <c r="AD32" s="20" t="n">
        <v>0</v>
      </c>
      <c r="AF32" s="37" t="n">
        <v>37042</v>
      </c>
      <c r="AG32" s="17"/>
      <c r="AH32" s="17"/>
      <c r="AJ32" s="40" t="n">
        <f aca="false">+AF32</f>
        <v>37042</v>
      </c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173899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29198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20838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54511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8950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74</v>
      </c>
      <c r="B53" s="16" t="n">
        <v>35000</v>
      </c>
      <c r="E53" s="17"/>
    </row>
    <row r="54" customFormat="false" ht="12.75" hidden="false" customHeight="false" outlineLevel="0" collapsed="false">
      <c r="A54" s="18" t="s">
        <v>75</v>
      </c>
      <c r="B54" s="16" t="n">
        <v>42338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593815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2001-05-02T11:15:00Z</dcterms:modified>
  <cp:revision>0</cp:revision>
  <dc:subject/>
  <dc:title/>
</cp:coreProperties>
</file>