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<sst xmlns="http://schemas.openxmlformats.org/spreadsheetml/2006/main" count="278" uniqueCount="74">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</sst>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092224"/>
        <c:axId val="24905151"/>
      </c:lineChart>
      <c:catAx>
        <c:axId val="750922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05151"/>
        <c:crossesAt val="0"/>
        <c:auto val="1"/>
        <c:lblAlgn val="ctr"/>
        <c:lblOffset val="100"/>
        <c:noMultiLvlLbl val="0"/>
      </c:catAx>
      <c:valAx>
        <c:axId val="2490515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09222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6726334"/>
        <c:axId val="19841037"/>
      </c:lineChart>
      <c:catAx>
        <c:axId val="6672633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41037"/>
        <c:crossesAt val="0"/>
        <c:auto val="1"/>
        <c:lblAlgn val="ctr"/>
        <c:lblOffset val="100"/>
        <c:noMultiLvlLbl val="0"/>
      </c:catAx>
      <c:valAx>
        <c:axId val="1984103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2633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500996"/>
        <c:axId val="32460898"/>
      </c:lineChart>
      <c:catAx>
        <c:axId val="135009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460898"/>
        <c:crossesAt val="0"/>
        <c:auto val="1"/>
        <c:lblAlgn val="ctr"/>
        <c:lblOffset val="100"/>
        <c:noMultiLvlLbl val="0"/>
      </c:catAx>
      <c:valAx>
        <c:axId val="3246089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50099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047510"/>
        <c:axId val="88784209"/>
      </c:lineChart>
      <c:catAx>
        <c:axId val="740475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784209"/>
        <c:crossesAt val="-40000"/>
        <c:auto val="1"/>
        <c:lblAlgn val="ctr"/>
        <c:lblOffset val="100"/>
        <c:noMultiLvlLbl val="0"/>
      </c:catAx>
      <c:valAx>
        <c:axId val="8878420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4751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125431"/>
        <c:axId val="11672940"/>
      </c:lineChart>
      <c:catAx>
        <c:axId val="731254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672940"/>
        <c:crossesAt val="0"/>
        <c:auto val="1"/>
        <c:lblAlgn val="ctr"/>
        <c:lblOffset val="100"/>
        <c:noMultiLvlLbl val="0"/>
      </c:catAx>
      <c:valAx>
        <c:axId val="1167294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2543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537361"/>
        <c:axId val="89569036"/>
      </c:lineChart>
      <c:catAx>
        <c:axId val="595373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569036"/>
        <c:crossesAt val="0"/>
        <c:auto val="1"/>
        <c:lblAlgn val="ctr"/>
        <c:lblOffset val="100"/>
        <c:noMultiLvlLbl val="0"/>
      </c:catAx>
      <c:valAx>
        <c:axId val="895690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53736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174756"/>
        <c:axId val="64842931"/>
      </c:lineChart>
      <c:catAx>
        <c:axId val="211747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842931"/>
        <c:crossesAt val="0"/>
        <c:auto val="1"/>
        <c:lblAlgn val="ctr"/>
        <c:lblOffset val="100"/>
        <c:noMultiLvlLbl val="0"/>
      </c:catAx>
      <c:valAx>
        <c:axId val="6484293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17475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7818662"/>
        <c:axId val="69454416"/>
      </c:lineChart>
      <c:catAx>
        <c:axId val="578186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454416"/>
        <c:crossesAt val="0"/>
        <c:auto val="1"/>
        <c:lblAlgn val="ctr"/>
        <c:lblOffset val="100"/>
        <c:noMultiLvlLbl val="0"/>
      </c:catAx>
      <c:valAx>
        <c:axId val="6945441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81866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338585"/>
        <c:axId val="87656811"/>
      </c:lineChart>
      <c:catAx>
        <c:axId val="623385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656811"/>
        <c:crossesAt val="0"/>
        <c:auto val="1"/>
        <c:lblAlgn val="ctr"/>
        <c:lblOffset val="100"/>
        <c:noMultiLvlLbl val="0"/>
      </c:catAx>
      <c:valAx>
        <c:axId val="8765681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3385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9813076"/>
        <c:axId val="478513"/>
      </c:lineChart>
      <c:catAx>
        <c:axId val="598130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513"/>
        <c:crossesAt val="-40000"/>
        <c:auto val="1"/>
        <c:lblAlgn val="ctr"/>
        <c:lblOffset val="100"/>
        <c:noMultiLvlLbl val="0"/>
      </c:catAx>
      <c:valAx>
        <c:axId val="47851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81307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882292"/>
        <c:axId val="20308288"/>
      </c:lineChart>
      <c:catAx>
        <c:axId val="348822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08288"/>
        <c:crossesAt val="0"/>
        <c:auto val="1"/>
        <c:lblAlgn val="ctr"/>
        <c:lblOffset val="100"/>
        <c:noMultiLvlLbl val="0"/>
      </c:catAx>
      <c:valAx>
        <c:axId val="2030828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88229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907515"/>
        <c:axId val="39442447"/>
      </c:lineChart>
      <c:catAx>
        <c:axId val="619075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42447"/>
        <c:crossesAt val="0"/>
        <c:auto val="1"/>
        <c:lblAlgn val="ctr"/>
        <c:lblOffset val="100"/>
        <c:noMultiLvlLbl val="0"/>
      </c:catAx>
      <c:valAx>
        <c:axId val="394424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075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39167"/>
        <c:axId val="21533962"/>
      </c:lineChart>
      <c:catAx>
        <c:axId val="9239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33962"/>
        <c:crossesAt val="0"/>
        <c:auto val="1"/>
        <c:lblAlgn val="ctr"/>
        <c:lblOffset val="100"/>
        <c:noMultiLvlLbl val="0"/>
      </c:catAx>
      <c:valAx>
        <c:axId val="2153396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91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312922"/>
        <c:axId val="27812162"/>
      </c:lineChart>
      <c:catAx>
        <c:axId val="6631292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812162"/>
        <c:crossesAt val="0"/>
        <c:auto val="1"/>
        <c:lblAlgn val="ctr"/>
        <c:lblOffset val="100"/>
        <c:noMultiLvlLbl val="0"/>
      </c:catAx>
      <c:valAx>
        <c:axId val="2781216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1292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361917"/>
        <c:axId val="20082298"/>
      </c:lineChart>
      <c:catAx>
        <c:axId val="863619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82298"/>
        <c:crossesAt val="0"/>
        <c:auto val="1"/>
        <c:lblAlgn val="ctr"/>
        <c:lblOffset val="100"/>
        <c:noMultiLvlLbl val="0"/>
      </c:catAx>
      <c:valAx>
        <c:axId val="2008229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36191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593721"/>
        <c:axId val="74188177"/>
      </c:lineChart>
      <c:catAx>
        <c:axId val="685937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188177"/>
        <c:crossesAt val="0"/>
        <c:auto val="1"/>
        <c:lblAlgn val="ctr"/>
        <c:lblOffset val="100"/>
        <c:noMultiLvlLbl val="0"/>
      </c:catAx>
      <c:valAx>
        <c:axId val="7418817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9372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179737"/>
        <c:axId val="79581841"/>
      </c:lineChart>
      <c:catAx>
        <c:axId val="721797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581841"/>
        <c:crossesAt val="-40000"/>
        <c:auto val="1"/>
        <c:lblAlgn val="ctr"/>
        <c:lblOffset val="100"/>
        <c:noMultiLvlLbl val="0"/>
      </c:catAx>
      <c:valAx>
        <c:axId val="7958184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7973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71694"/>
        <c:axId val="79261698"/>
      </c:lineChart>
      <c:catAx>
        <c:axId val="347169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261698"/>
        <c:crossesAt val="0"/>
        <c:auto val="1"/>
        <c:lblAlgn val="ctr"/>
        <c:lblOffset val="100"/>
        <c:noMultiLvlLbl val="0"/>
      </c:catAx>
      <c:valAx>
        <c:axId val="7926169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7169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521547"/>
        <c:axId val="55880055"/>
      </c:lineChart>
      <c:catAx>
        <c:axId val="885215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880055"/>
        <c:crossesAt val="0"/>
        <c:auto val="1"/>
        <c:lblAlgn val="ctr"/>
        <c:lblOffset val="100"/>
        <c:noMultiLvlLbl val="0"/>
      </c:catAx>
      <c:valAx>
        <c:axId val="558800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52154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688931"/>
        <c:axId val="74799234"/>
      </c:lineChart>
      <c:catAx>
        <c:axId val="226889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99234"/>
        <c:crossesAt val="0"/>
        <c:auto val="1"/>
        <c:lblAlgn val="ctr"/>
        <c:lblOffset val="100"/>
        <c:noMultiLvlLbl val="0"/>
      </c:catAx>
      <c:valAx>
        <c:axId val="7479923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68893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00858"/>
        <c:axId val="26028159"/>
      </c:lineChart>
      <c:catAx>
        <c:axId val="60085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028159"/>
        <c:crossesAt val="0"/>
        <c:auto val="1"/>
        <c:lblAlgn val="ctr"/>
        <c:lblOffset val="100"/>
        <c:noMultiLvlLbl val="0"/>
      </c:catAx>
      <c:valAx>
        <c:axId val="2602815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085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648248"/>
        <c:axId val="26701601"/>
      </c:lineChart>
      <c:catAx>
        <c:axId val="47648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01601"/>
        <c:crossesAt val="0"/>
        <c:auto val="1"/>
        <c:lblAlgn val="ctr"/>
        <c:lblOffset val="100"/>
        <c:noMultiLvlLbl val="0"/>
      </c:catAx>
      <c:valAx>
        <c:axId val="2670160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482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984932"/>
        <c:axId val="21097845"/>
      </c:lineChart>
      <c:catAx>
        <c:axId val="849849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097845"/>
        <c:crossesAt val="0"/>
        <c:auto val="1"/>
        <c:lblAlgn val="ctr"/>
        <c:lblOffset val="100"/>
        <c:noMultiLvlLbl val="0"/>
      </c:catAx>
      <c:valAx>
        <c:axId val="2109784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98493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274697"/>
        <c:axId val="32541502"/>
      </c:lineChart>
      <c:catAx>
        <c:axId val="752746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541502"/>
        <c:crossesAt val="-40000"/>
        <c:auto val="1"/>
        <c:lblAlgn val="ctr"/>
        <c:lblOffset val="100"/>
        <c:noMultiLvlLbl val="0"/>
      </c:catAx>
      <c:valAx>
        <c:axId val="3254150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2746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279000</c:v>
                </c:pt>
                <c:pt idx="16">
                  <c:v>278000</c:v>
                </c:pt>
                <c:pt idx="17">
                  <c:v>267000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258000</c:v>
                </c:pt>
                <c:pt idx="10">
                  <c:v>347490</c:v>
                </c:pt>
                <c:pt idx="11">
                  <c:v>379302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292084"/>
        <c:axId val="90618591"/>
      </c:lineChart>
      <c:catAx>
        <c:axId val="7629208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18591"/>
        <c:crossesAt val="0"/>
        <c:auto val="1"/>
        <c:lblAlgn val="ctr"/>
        <c:lblOffset val="100"/>
        <c:noMultiLvlLbl val="0"/>
      </c:catAx>
      <c:valAx>
        <c:axId val="90618591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292084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66800</c:v>
                </c:pt>
                <c:pt idx="1">
                  <c:v>74000</c:v>
                </c:pt>
                <c:pt idx="2">
                  <c:v>22200</c:v>
                </c:pt>
                <c:pt idx="3">
                  <c:v>17000</c:v>
                </c:pt>
                <c:pt idx="4">
                  <c:v>11400</c:v>
                </c:pt>
                <c:pt idx="5">
                  <c:v>24800</c:v>
                </c:pt>
                <c:pt idx="6">
                  <c:v>23640</c:v>
                </c:pt>
                <c:pt idx="7">
                  <c:v>42580</c:v>
                </c:pt>
                <c:pt idx="8">
                  <c:v>0</c:v>
                </c:pt>
                <c:pt idx="9">
                  <c:v>20000</c:v>
                </c:pt>
                <c:pt idx="10">
                  <c:v>42174</c:v>
                </c:pt>
                <c:pt idx="11">
                  <c:v>0</c:v>
                </c:pt>
                <c:pt idx="12">
                  <c:v>8336</c:v>
                </c:pt>
                <c:pt idx="13">
                  <c:v>28690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534490"/>
        <c:axId val="42321149"/>
      </c:lineChart>
      <c:catAx>
        <c:axId val="4353449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21149"/>
        <c:crossesAt val="0"/>
        <c:auto val="1"/>
        <c:lblAlgn val="ctr"/>
        <c:lblOffset val="100"/>
        <c:noMultiLvlLbl val="0"/>
      </c:catAx>
      <c:valAx>
        <c:axId val="42321149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344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883034"/>
        <c:axId val="3950061"/>
      </c:lineChart>
      <c:catAx>
        <c:axId val="2288303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50061"/>
        <c:crossesAt val="0"/>
        <c:auto val="1"/>
        <c:lblAlgn val="ctr"/>
        <c:lblOffset val="100"/>
        <c:noMultiLvlLbl val="0"/>
      </c:catAx>
      <c:valAx>
        <c:axId val="3950061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88303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203500.4192</c:v>
                </c:pt>
                <c:pt idx="2">
                  <c:v>216300.4192</c:v>
                </c:pt>
                <c:pt idx="3">
                  <c:v>222944.4192</c:v>
                </c:pt>
                <c:pt idx="4">
                  <c:v>235188.4192</c:v>
                </c:pt>
                <c:pt idx="5">
                  <c:v>230388.4192</c:v>
                </c:pt>
                <c:pt idx="6">
                  <c:v>206748.4192</c:v>
                </c:pt>
                <c:pt idx="7">
                  <c:v>185368.4192</c:v>
                </c:pt>
                <c:pt idx="8">
                  <c:v>185368.4192</c:v>
                </c:pt>
                <c:pt idx="9">
                  <c:v>185368.4192</c:v>
                </c:pt>
                <c:pt idx="10">
                  <c:v>163194.4192</c:v>
                </c:pt>
                <c:pt idx="11">
                  <c:v>183194.4192</c:v>
                </c:pt>
                <c:pt idx="12">
                  <c:v>194858.4192</c:v>
                </c:pt>
                <c:pt idx="13">
                  <c:v>166168.4192</c:v>
                </c:pt>
                <c:pt idx="14">
                  <c:v>166168.4192</c:v>
                </c:pt>
                <c:pt idx="15">
                  <c:v>166168.4192</c:v>
                </c:pt>
                <c:pt idx="16">
                  <c:v>166168.4192</c:v>
                </c:pt>
                <c:pt idx="17">
                  <c:v>166168.4192</c:v>
                </c:pt>
                <c:pt idx="18">
                  <c:v>166168.4192</c:v>
                </c:pt>
                <c:pt idx="19">
                  <c:v>166168.4192</c:v>
                </c:pt>
                <c:pt idx="20">
                  <c:v>166168.4192</c:v>
                </c:pt>
                <c:pt idx="21">
                  <c:v>166168.4192</c:v>
                </c:pt>
                <c:pt idx="22">
                  <c:v>166168.4192</c:v>
                </c:pt>
                <c:pt idx="23">
                  <c:v>166168.4192</c:v>
                </c:pt>
                <c:pt idx="24">
                  <c:v>166168.4192</c:v>
                </c:pt>
                <c:pt idx="25">
                  <c:v>166168.4192</c:v>
                </c:pt>
                <c:pt idx="26">
                  <c:v>166168.4192</c:v>
                </c:pt>
                <c:pt idx="27">
                  <c:v>166168.4192</c:v>
                </c:pt>
                <c:pt idx="28">
                  <c:v>166168.4192</c:v>
                </c:pt>
                <c:pt idx="29">
                  <c:v>166168.4192</c:v>
                </c:pt>
                <c:pt idx="30">
                  <c:v>166168.4192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706280"/>
        <c:axId val="58029801"/>
      </c:lineChart>
      <c:catAx>
        <c:axId val="6470628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29801"/>
        <c:crossesAt val="0"/>
        <c:auto val="1"/>
        <c:lblAlgn val="ctr"/>
        <c:lblOffset val="100"/>
        <c:noMultiLvlLbl val="0"/>
      </c:catAx>
      <c:valAx>
        <c:axId val="58029801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70628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587528"/>
        <c:axId val="37661431"/>
      </c:lineChart>
      <c:catAx>
        <c:axId val="9458752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661431"/>
        <c:crossesAt val="0"/>
        <c:auto val="1"/>
        <c:lblAlgn val="ctr"/>
        <c:lblOffset val="100"/>
        <c:noMultiLvlLbl val="0"/>
      </c:catAx>
      <c:valAx>
        <c:axId val="37661431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5875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473888"/>
        <c:axId val="66644973"/>
      </c:lineChart>
      <c:catAx>
        <c:axId val="7747388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644973"/>
        <c:crossesAt val="-40000"/>
        <c:auto val="1"/>
        <c:lblAlgn val="ctr"/>
        <c:lblOffset val="100"/>
        <c:noMultiLvlLbl val="0"/>
      </c:catAx>
      <c:valAx>
        <c:axId val="66644973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7388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949417"/>
        <c:axId val="33018228"/>
      </c:lineChart>
      <c:catAx>
        <c:axId val="179494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18228"/>
        <c:crossesAt val="0"/>
        <c:auto val="1"/>
        <c:lblAlgn val="ctr"/>
        <c:lblOffset val="100"/>
        <c:noMultiLvlLbl val="0"/>
      </c:catAx>
      <c:valAx>
        <c:axId val="3301822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94941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055501"/>
        <c:axId val="38813204"/>
      </c:lineChart>
      <c:catAx>
        <c:axId val="470555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13204"/>
        <c:crossesAt val="0"/>
        <c:auto val="1"/>
        <c:lblAlgn val="ctr"/>
        <c:lblOffset val="100"/>
        <c:noMultiLvlLbl val="0"/>
      </c:catAx>
      <c:valAx>
        <c:axId val="3881320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0555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506234"/>
        <c:axId val="17227992"/>
      </c:lineChart>
      <c:catAx>
        <c:axId val="4950623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227992"/>
        <c:crossesAt val="-40000"/>
        <c:auto val="1"/>
        <c:lblAlgn val="ctr"/>
        <c:lblOffset val="100"/>
        <c:noMultiLvlLbl val="0"/>
      </c:catAx>
      <c:valAx>
        <c:axId val="1722799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0623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682541"/>
        <c:axId val="88828319"/>
      </c:lineChart>
      <c:catAx>
        <c:axId val="3068254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28319"/>
        <c:crossesAt val="0"/>
        <c:auto val="1"/>
        <c:lblAlgn val="ctr"/>
        <c:lblOffset val="100"/>
        <c:noMultiLvlLbl val="0"/>
      </c:catAx>
      <c:valAx>
        <c:axId val="8882831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68254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272897"/>
        <c:axId val="73357100"/>
      </c:lineChart>
      <c:catAx>
        <c:axId val="142728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57100"/>
        <c:crossesAt val="0"/>
        <c:auto val="1"/>
        <c:lblAlgn val="ctr"/>
        <c:lblOffset val="100"/>
        <c:noMultiLvlLbl val="0"/>
      </c:catAx>
      <c:valAx>
        <c:axId val="733571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2728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991106"/>
        <c:axId val="36693656"/>
      </c:lineChart>
      <c:catAx>
        <c:axId val="8799110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93656"/>
        <c:crossesAt val="0"/>
        <c:auto val="1"/>
        <c:lblAlgn val="ctr"/>
        <c:lblOffset val="100"/>
        <c:noMultiLvlLbl val="0"/>
      </c:catAx>
      <c:valAx>
        <c:axId val="3669365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9110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240000</v>
      </c>
      <c r="H1" s="28"/>
      <c r="I1" s="29" t="s">
        <v>58</v>
      </c>
      <c r="J1" s="30" t="n">
        <v>44000</v>
      </c>
      <c r="O1" s="31" t="s">
        <v>59</v>
      </c>
      <c r="P1" s="32" t="n">
        <f aca="true">TODAY()+2</f>
        <v>45928</v>
      </c>
      <c r="Q1" s="14" t="n">
        <v>240000</v>
      </c>
      <c r="S1" s="31" t="s">
        <v>60</v>
      </c>
      <c r="T1" s="32" t="n">
        <f aca="true">TODAY()+2</f>
        <v>45928</v>
      </c>
      <c r="U1" s="14" t="n">
        <v>39000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240000</v>
      </c>
      <c r="T2" s="32" t="n">
        <f aca="true">TODAY()+3</f>
        <v>45929</v>
      </c>
      <c r="U2" s="14" t="n">
        <v>38000</v>
      </c>
      <c r="W2" s="32" t="n">
        <v>37012</v>
      </c>
      <c r="X2" s="16" t="n">
        <f aca="false">33400*2</f>
        <v>66800</v>
      </c>
      <c r="Y2" s="16" t="n">
        <f aca="false">18258*2</f>
        <v>36516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230000</v>
      </c>
      <c r="T3" s="32" t="n">
        <f aca="true">TODAY()+4</f>
        <v>45930</v>
      </c>
      <c r="U3" s="14" t="n">
        <v>37000</v>
      </c>
      <c r="W3" s="32" t="n">
        <v>37013</v>
      </c>
      <c r="X3" s="16" t="n">
        <f aca="false">37000*2</f>
        <v>74000</v>
      </c>
      <c r="Y3" s="16" t="n">
        <f aca="false">12500*2</f>
        <v>25000</v>
      </c>
      <c r="Z3" s="34" t="n">
        <f aca="false">Z2-X3+Y3</f>
        <v>203500.4192</v>
      </c>
      <c r="AA3" s="34"/>
      <c r="AB3" s="16" t="n">
        <v>0</v>
      </c>
      <c r="AC3" s="16" t="n">
        <v>0</v>
      </c>
      <c r="AD3" s="16" t="n"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77</v>
      </c>
      <c r="C4" s="8" t="n">
        <v>55</v>
      </c>
      <c r="D4" s="9" t="n">
        <f aca="false">AVERAGE(B4,C4)</f>
        <v>66</v>
      </c>
      <c r="J4" s="12" t="s">
        <v>71</v>
      </c>
      <c r="K4" s="40" t="n">
        <f aca="false">4168*2</f>
        <v>8336</v>
      </c>
      <c r="L4" s="14" t="n">
        <f aca="false">14345*2</f>
        <v>28690</v>
      </c>
      <c r="M4" s="41" t="n">
        <f aca="false">+L4-K4</f>
        <v>20354</v>
      </c>
      <c r="Q4" s="14"/>
      <c r="R4" s="32" t="s">
        <v>16</v>
      </c>
      <c r="W4" s="32" t="n">
        <v>37014</v>
      </c>
      <c r="X4" s="16" t="n">
        <f aca="false">11100*2</f>
        <v>22200</v>
      </c>
      <c r="Y4" s="16" t="n">
        <f aca="false">17500*2</f>
        <v>35000</v>
      </c>
      <c r="Z4" s="34" t="n">
        <f aca="false">Z3-X4+Y4</f>
        <v>216300.4192</v>
      </c>
      <c r="AA4" s="34"/>
      <c r="AB4" s="16" t="n">
        <v>0</v>
      </c>
      <c r="AC4" s="16" t="n">
        <v>0</v>
      </c>
      <c r="AD4" s="16" t="n"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f aca="false">10000*2</f>
        <v>20000</v>
      </c>
      <c r="L5" s="14" t="n">
        <v>0</v>
      </c>
      <c r="M5" s="43" t="n">
        <f aca="false">+L5-K5</f>
        <v>-20000</v>
      </c>
      <c r="W5" s="32" t="n">
        <v>37015</v>
      </c>
      <c r="X5" s="16" t="n">
        <f aca="false">8500*2</f>
        <v>17000</v>
      </c>
      <c r="Y5" s="16" t="n">
        <f aca="false">11822*2</f>
        <v>23644</v>
      </c>
      <c r="Z5" s="34" t="n">
        <f aca="false">Z4-X5+Y5</f>
        <v>222944.4192</v>
      </c>
      <c r="AA5" s="34"/>
      <c r="AB5" s="16" t="n">
        <v>0</v>
      </c>
      <c r="AC5" s="16" t="n">
        <v>0</v>
      </c>
      <c r="AD5" s="16" t="n"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-240000</v>
      </c>
      <c r="C6" s="14" t="n">
        <v>-228000</v>
      </c>
      <c r="D6" s="12" t="s">
        <v>8</v>
      </c>
      <c r="E6" s="13" t="n">
        <v>-39000</v>
      </c>
      <c r="F6" s="14" t="n">
        <v>-38000</v>
      </c>
      <c r="H6" s="14"/>
      <c r="J6" s="19" t="s">
        <v>73</v>
      </c>
      <c r="K6" s="44" t="n">
        <f aca="false">(+K4-K5)/2</f>
        <v>-5832</v>
      </c>
      <c r="L6" s="45" t="n">
        <f aca="false">(+L4-L5)/2</f>
        <v>14345</v>
      </c>
      <c r="M6" s="46" t="n">
        <f aca="false">+L6-K6</f>
        <v>20177</v>
      </c>
      <c r="W6" s="32" t="n">
        <v>37016</v>
      </c>
      <c r="X6" s="16" t="n">
        <f aca="false">5700*2</f>
        <v>11400</v>
      </c>
      <c r="Y6" s="16" t="n">
        <f aca="false">11822*2</f>
        <v>23644</v>
      </c>
      <c r="Z6" s="34" t="n">
        <f aca="false">Z5-X6+Y6</f>
        <v>235188.4192</v>
      </c>
      <c r="AA6" s="34"/>
      <c r="AB6" s="16" t="n">
        <v>0</v>
      </c>
      <c r="AC6" s="16" t="n">
        <v>0</v>
      </c>
      <c r="AD6" s="16" t="n">
        <v>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f aca="false">12400*2</f>
        <v>24800</v>
      </c>
      <c r="Y7" s="16" t="n">
        <f aca="false">10000*2</f>
        <v>20000</v>
      </c>
      <c r="Z7" s="34" t="n">
        <f aca="false">Z6-X7+Y7</f>
        <v>230388.4192</v>
      </c>
      <c r="AA7" s="34"/>
      <c r="AB7" s="16" t="n">
        <v>0</v>
      </c>
      <c r="AC7" s="16" t="n">
        <v>0</v>
      </c>
      <c r="AD7" s="16" t="n">
        <v>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f aca="false">11820*2</f>
        <v>23640</v>
      </c>
      <c r="Y8" s="16" t="n">
        <v>0</v>
      </c>
      <c r="Z8" s="34" t="n">
        <f aca="false">Z7-X8+Y8</f>
        <v>206748.4192</v>
      </c>
      <c r="AA8" s="34"/>
      <c r="AB8" s="16" t="n">
        <v>0</v>
      </c>
      <c r="AC8" s="16" t="n">
        <v>0</v>
      </c>
      <c r="AD8" s="16" t="n">
        <v>0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f aca="false">21290*2</f>
        <v>42580</v>
      </c>
      <c r="Y9" s="16" t="n">
        <f aca="false">10600*2</f>
        <v>21200</v>
      </c>
      <c r="Z9" s="34" t="n">
        <f aca="false">Z8-X9+Y9</f>
        <v>185368.4192</v>
      </c>
      <c r="AA9" s="34"/>
      <c r="AB9" s="16" t="n">
        <v>0</v>
      </c>
      <c r="AC9" s="16" t="n">
        <v>0</v>
      </c>
      <c r="AD9" s="16" t="n">
        <v>0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185368.4192</v>
      </c>
      <c r="AA10" s="34"/>
      <c r="AB10" s="16" t="n">
        <v>0</v>
      </c>
      <c r="AC10" s="16" t="n">
        <v>0</v>
      </c>
      <c r="AD10" s="16" t="n">
        <v>0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f aca="false">10000*2</f>
        <v>20000</v>
      </c>
      <c r="Y11" s="16" t="n">
        <f aca="false">10000*2</f>
        <v>20000</v>
      </c>
      <c r="Z11" s="34" t="n">
        <f aca="false">Z10-X11+Y11</f>
        <v>185368.4192</v>
      </c>
      <c r="AA11" s="34"/>
      <c r="AB11" s="16" t="n">
        <v>0</v>
      </c>
      <c r="AC11" s="16" t="n">
        <v>0</v>
      </c>
      <c r="AD11" s="16" t="n">
        <v>0</v>
      </c>
      <c r="AF11" s="32" t="n">
        <v>37021</v>
      </c>
      <c r="AG11" s="14" t="n">
        <f aca="false">240000+38000</f>
        <v>278000</v>
      </c>
      <c r="AH11" s="14" t="n">
        <f aca="false">220000+38000</f>
        <v>258000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f aca="false">21087*2</f>
        <v>42174</v>
      </c>
      <c r="Y12" s="16" t="n">
        <f aca="false">10000*2</f>
        <v>20000</v>
      </c>
      <c r="Z12" s="34" t="n">
        <f aca="false">Z11-X12+Y12</f>
        <v>163194.4192</v>
      </c>
      <c r="AA12" s="34"/>
      <c r="AB12" s="16" t="n">
        <v>0</v>
      </c>
      <c r="AC12" s="16" t="n">
        <v>0</v>
      </c>
      <c r="AD12" s="16" t="n">
        <v>0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-13254</v>
      </c>
      <c r="G13" s="14"/>
      <c r="H13" s="14"/>
      <c r="R13" s="34"/>
      <c r="W13" s="32" t="n">
        <v>37023</v>
      </c>
      <c r="X13" s="16" t="n">
        <v>0</v>
      </c>
      <c r="Y13" s="16" t="n">
        <f aca="false">10000*2</f>
        <v>20000</v>
      </c>
      <c r="Z13" s="34" t="n">
        <f aca="false">Z12-X13+Y13</f>
        <v>183194.4192</v>
      </c>
      <c r="AA13" s="34"/>
      <c r="AB13" s="16" t="n">
        <v>0</v>
      </c>
      <c r="AC13" s="16" t="n">
        <v>0</v>
      </c>
      <c r="AD13" s="16" t="n">
        <v>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0</v>
      </c>
      <c r="C14" s="16"/>
      <c r="D14" s="17" t="s">
        <v>24</v>
      </c>
      <c r="E14" s="18" t="n">
        <f aca="false">SUM(E6:E13)</f>
        <v>-80594</v>
      </c>
      <c r="G14" s="14"/>
      <c r="H14" s="14"/>
      <c r="L14" s="14"/>
      <c r="R14" s="34"/>
      <c r="W14" s="32" t="n">
        <v>37024</v>
      </c>
      <c r="X14" s="16" t="n">
        <f aca="false">4168*2</f>
        <v>8336</v>
      </c>
      <c r="Y14" s="16" t="n">
        <f aca="false">10000*2</f>
        <v>20000</v>
      </c>
      <c r="Z14" s="34" t="n">
        <f aca="false">Z13-X14+Y14</f>
        <v>194858.4192</v>
      </c>
      <c r="AA14" s="34"/>
      <c r="AB14" s="16" t="n">
        <v>0</v>
      </c>
      <c r="AC14" s="16" t="n">
        <v>0</v>
      </c>
      <c r="AD14" s="16" t="n">
        <v>0</v>
      </c>
      <c r="AF14" s="32" t="n">
        <v>37024</v>
      </c>
      <c r="AG14" s="14" t="n">
        <f aca="false">215000+37000</f>
        <v>252000</v>
      </c>
      <c r="AH14" s="14"/>
      <c r="AJ14" s="35" t="n">
        <f aca="false">+AF14</f>
        <v>37024</v>
      </c>
      <c r="AK14" s="14"/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f aca="false">14345*2</f>
        <v>28690</v>
      </c>
      <c r="Y15" s="16" t="n">
        <v>0</v>
      </c>
      <c r="Z15" s="34" t="n">
        <f aca="false">Z14-X15+Y15</f>
        <v>166168.4192</v>
      </c>
      <c r="AA15" s="34"/>
      <c r="AB15" s="16" t="n">
        <v>0</v>
      </c>
      <c r="AC15" s="16" t="n">
        <v>0</v>
      </c>
      <c r="AD15" s="16" t="n">
        <v>0</v>
      </c>
      <c r="AF15" s="32" t="n">
        <v>37025</v>
      </c>
      <c r="AG15" s="14" t="n">
        <f aca="false">220000+38000</f>
        <v>258000</v>
      </c>
      <c r="AH15" s="14"/>
      <c r="AJ15" s="35" t="n">
        <f aca="false">+AF15</f>
        <v>37025</v>
      </c>
      <c r="AK15" s="14"/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-40200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0</v>
      </c>
      <c r="Y16" s="16" t="n">
        <v>0</v>
      </c>
      <c r="Z16" s="34" t="n">
        <f aca="false">Z15-X16+Y16</f>
        <v>166168.4192</v>
      </c>
      <c r="AA16" s="34"/>
      <c r="AB16" s="16" t="n">
        <v>0</v>
      </c>
      <c r="AC16" s="16" t="n">
        <v>0</v>
      </c>
      <c r="AD16" s="16" t="n">
        <v>0</v>
      </c>
      <c r="AF16" s="32" t="n">
        <v>37026</v>
      </c>
      <c r="AG16" s="14" t="n">
        <f aca="false">240000+39000</f>
        <v>279000</v>
      </c>
      <c r="AH16" s="14"/>
      <c r="AJ16" s="35" t="n">
        <f aca="false">+AF16</f>
        <v>37026</v>
      </c>
      <c r="AK16" s="14"/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0</v>
      </c>
      <c r="Y17" s="16" t="n">
        <v>0</v>
      </c>
      <c r="Z17" s="34" t="n">
        <f aca="false">Z16-X17+Y17</f>
        <v>166168.4192</v>
      </c>
      <c r="AA17" s="34"/>
      <c r="AB17" s="16" t="n">
        <v>0</v>
      </c>
      <c r="AC17" s="16" t="n">
        <v>0</v>
      </c>
      <c r="AD17" s="16" t="n">
        <v>0</v>
      </c>
      <c r="AF17" s="32" t="n">
        <v>37027</v>
      </c>
      <c r="AG17" s="14" t="n">
        <f aca="false">240000+39000</f>
        <v>279000</v>
      </c>
      <c r="AH17" s="14"/>
      <c r="AJ17" s="35" t="n">
        <f aca="false">+AF17</f>
        <v>37027</v>
      </c>
      <c r="AK17" s="14"/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-14629</v>
      </c>
      <c r="D18" s="12" t="s">
        <v>29</v>
      </c>
      <c r="E18" s="13" t="n">
        <v>7603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0</v>
      </c>
      <c r="Y18" s="16" t="n">
        <v>0</v>
      </c>
      <c r="Z18" s="34" t="n">
        <f aca="false">Z17-X18+Y18</f>
        <v>166168.4192</v>
      </c>
      <c r="AA18" s="34"/>
      <c r="AB18" s="16" t="n">
        <v>0</v>
      </c>
      <c r="AC18" s="16" t="n">
        <v>0</v>
      </c>
      <c r="AD18" s="16" t="n">
        <v>0</v>
      </c>
      <c r="AF18" s="32" t="n">
        <v>37028</v>
      </c>
      <c r="AG18" s="14" t="n">
        <f aca="false">240000+38000</f>
        <v>278000</v>
      </c>
      <c r="AH18" s="14"/>
      <c r="AJ18" s="35" t="n">
        <f aca="false">+AF18</f>
        <v>37028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4"/>
      <c r="H19" s="14"/>
      <c r="L19" s="14"/>
      <c r="R19" s="34"/>
      <c r="W19" s="32" t="n">
        <v>37029</v>
      </c>
      <c r="X19" s="16" t="n">
        <v>0</v>
      </c>
      <c r="Y19" s="16" t="n">
        <v>0</v>
      </c>
      <c r="Z19" s="34" t="n">
        <f aca="false">Z18-X19+Y19</f>
        <v>166168.4192</v>
      </c>
      <c r="AA19" s="34"/>
      <c r="AB19" s="16" t="n">
        <v>0</v>
      </c>
      <c r="AC19" s="16" t="n">
        <v>0</v>
      </c>
      <c r="AD19" s="16" t="n">
        <v>0</v>
      </c>
      <c r="AF19" s="32" t="n">
        <v>37029</v>
      </c>
      <c r="AG19" s="14" t="n">
        <f aca="false">230000+37000</f>
        <v>267000</v>
      </c>
      <c r="AH19" s="14"/>
      <c r="AJ19" s="35" t="n">
        <f aca="false">+AF19</f>
        <v>37029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0</v>
      </c>
      <c r="Y20" s="16" t="n">
        <v>0</v>
      </c>
      <c r="Z20" s="34" t="n">
        <f aca="false">Z19-X20+Y20</f>
        <v>166168.4192</v>
      </c>
      <c r="AA20" s="34"/>
      <c r="AB20" s="16" t="n">
        <v>0</v>
      </c>
      <c r="AC20" s="16" t="n">
        <v>0</v>
      </c>
      <c r="AD20" s="16" t="n">
        <v>0</v>
      </c>
      <c r="AF20" s="32" t="n">
        <v>37030</v>
      </c>
      <c r="AG20" s="14"/>
      <c r="AH20" s="14"/>
      <c r="AJ20" s="35" t="n">
        <f aca="false">+AF20</f>
        <v>37030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0</v>
      </c>
      <c r="Y21" s="16" t="n">
        <v>0</v>
      </c>
      <c r="Z21" s="34" t="n">
        <f aca="false">Z20-X21+Y21</f>
        <v>166168.4192</v>
      </c>
      <c r="AA21" s="34"/>
      <c r="AB21" s="16" t="n">
        <v>0</v>
      </c>
      <c r="AC21" s="16" t="n">
        <v>0</v>
      </c>
      <c r="AD21" s="16" t="n">
        <v>0</v>
      </c>
      <c r="AF21" s="32" t="n">
        <v>37031</v>
      </c>
      <c r="AG21" s="14"/>
      <c r="AH21" s="14"/>
      <c r="AJ21" s="35" t="n">
        <f aca="false">+AF21</f>
        <v>37031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0</v>
      </c>
      <c r="Y22" s="16" t="n">
        <v>0</v>
      </c>
      <c r="Z22" s="34" t="n">
        <f aca="false">Z21-X22+Y22</f>
        <v>166168.4192</v>
      </c>
      <c r="AA22" s="34"/>
      <c r="AB22" s="16" t="n">
        <v>0</v>
      </c>
      <c r="AC22" s="16" t="n">
        <v>0</v>
      </c>
      <c r="AD22" s="16" t="n">
        <v>0</v>
      </c>
      <c r="AF22" s="32" t="n">
        <v>37032</v>
      </c>
      <c r="AG22" s="14"/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0</v>
      </c>
      <c r="Y23" s="16" t="n">
        <v>0</v>
      </c>
      <c r="Z23" s="34" t="n">
        <f aca="false">Z22-X23+Y23</f>
        <v>166168.4192</v>
      </c>
      <c r="AA23" s="34"/>
      <c r="AB23" s="16" t="n">
        <v>0</v>
      </c>
      <c r="AC23" s="16" t="n">
        <v>0</v>
      </c>
      <c r="AD23" s="16" t="n">
        <v>0</v>
      </c>
      <c r="AF23" s="32" t="n">
        <v>37033</v>
      </c>
      <c r="AG23" s="14"/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4"/>
      <c r="H24" s="14"/>
      <c r="R24" s="34"/>
      <c r="W24" s="32" t="n">
        <v>37034</v>
      </c>
      <c r="X24" s="16" t="n">
        <v>0</v>
      </c>
      <c r="Y24" s="16" t="n">
        <v>0</v>
      </c>
      <c r="Z24" s="34" t="n">
        <f aca="false">Z23-X24+Y24</f>
        <v>166168.4192</v>
      </c>
      <c r="AA24" s="34"/>
      <c r="AB24" s="16" t="n">
        <v>0</v>
      </c>
      <c r="AC24" s="16" t="n">
        <v>0</v>
      </c>
      <c r="AD24" s="16" t="n">
        <v>0</v>
      </c>
      <c r="AF24" s="32" t="n">
        <v>37034</v>
      </c>
      <c r="AG24" s="14"/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166168.4192</v>
      </c>
      <c r="AA25" s="34"/>
      <c r="AB25" s="16" t="n">
        <v>0</v>
      </c>
      <c r="AC25" s="16" t="n">
        <v>0</v>
      </c>
      <c r="AD25" s="16" t="n">
        <v>0</v>
      </c>
      <c r="AF25" s="32" t="n">
        <v>37035</v>
      </c>
      <c r="AG25" s="14"/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166168.4192</v>
      </c>
      <c r="AA26" s="34"/>
      <c r="AB26" s="16" t="n">
        <v>0</v>
      </c>
      <c r="AC26" s="16" t="n">
        <v>0</v>
      </c>
      <c r="AD26" s="16" t="n">
        <v>0</v>
      </c>
      <c r="AF26" s="32" t="n">
        <v>37036</v>
      </c>
      <c r="AG26" s="14"/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166168.4192</v>
      </c>
      <c r="AA27" s="34"/>
      <c r="AB27" s="16" t="n">
        <v>0</v>
      </c>
      <c r="AC27" s="16" t="n">
        <v>0</v>
      </c>
      <c r="AD27" s="16" t="n">
        <v>0</v>
      </c>
      <c r="AF27" s="32" t="n">
        <v>37037</v>
      </c>
      <c r="AG27" s="14"/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-602027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166168.4192</v>
      </c>
      <c r="AA28" s="34"/>
      <c r="AB28" s="16" t="n">
        <v>0</v>
      </c>
      <c r="AC28" s="16" t="n">
        <v>0</v>
      </c>
      <c r="AD28" s="16" t="n">
        <v>0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166168.4192</v>
      </c>
      <c r="AA29" s="34"/>
      <c r="AB29" s="16" t="n">
        <v>0</v>
      </c>
      <c r="AC29" s="16" t="n">
        <v>0</v>
      </c>
      <c r="AD29" s="16" t="n">
        <v>0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166168.4192</v>
      </c>
      <c r="AA30" s="34"/>
      <c r="AB30" s="16" t="n">
        <v>0</v>
      </c>
      <c r="AC30" s="16" t="n">
        <v>0</v>
      </c>
      <c r="AD30" s="16" t="n">
        <v>0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166168.4192</v>
      </c>
      <c r="AA31" s="34"/>
      <c r="AB31" s="16" t="n">
        <v>0</v>
      </c>
      <c r="AC31" s="16" t="n">
        <v>0</v>
      </c>
      <c r="AD31" s="16" t="n">
        <v>0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166168.4192</v>
      </c>
      <c r="AA32" s="34"/>
      <c r="AB32" s="16" t="n">
        <v>0</v>
      </c>
      <c r="AC32" s="16" t="n">
        <v>0</v>
      </c>
      <c r="AD32" s="16" t="n">
        <v>0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176704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602027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2001-05-14T10:36:05Z</dcterms:modified>
  <cp:revision>0</cp:revision>
  <dc:subject/>
  <dc:title/>
</cp:coreProperties>
</file>