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<sst xmlns="http://schemas.openxmlformats.org/spreadsheetml/2006/main" count="279" uniqueCount="76">
  <si>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</si>
  <si>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</si>
  <si>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</si>
  <si>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</si>
  <si>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</si>
  <si>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</si>
  <si>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</si>
  <si>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</si>
  <si>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</si>
  <si>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</si>
  <si>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</si>
  <si>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</si>
  <si>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</si>
  <si>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</si>
  <si>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</si>
  <si>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</si>
  <si>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</si>
  <si>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</si>
  <si>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</si>
  <si>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</si>
  <si>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</si>
  <si>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</si>
  <si>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</si>
  <si>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 </t>
  </si>
  <si>
    <t xml:space="preserve">TOTAL REQUIREMENTS</t>
  </si>
  <si>
    <t xml:space="preserve">ENA BASELOAD</t>
  </si>
  <si>
    <t xml:space="preserve">     NGPL (NO-NOTICE)</t>
  </si>
  <si>
    <t xml:space="preserve">ENA SIQ</t>
  </si>
  <si>
    <t xml:space="preserve">     NGPL</t>
  </si>
  <si>
    <t xml:space="preserve">ENA DIQ</t>
  </si>
  <si>
    <t xml:space="preserve">     COENERGY</t>
  </si>
  <si>
    <t xml:space="preserve">RIDER GAS</t>
  </si>
  <si>
    <t xml:space="preserve">     ENGAGE</t>
  </si>
  <si>
    <t xml:space="preserve">WITHDRAWALS:</t>
  </si>
  <si>
    <t xml:space="preserve">     PANHANDLE</t>
  </si>
  <si>
    <t xml:space="preserve">     NGPL DSS</t>
  </si>
  <si>
    <t xml:space="preserve">     NGPL FT - AMR</t>
  </si>
  <si>
    <t xml:space="preserve">     ALLIANCE UNDER DELIVERY</t>
  </si>
  <si>
    <t xml:space="preserve">     ANR</t>
  </si>
  <si>
    <t xml:space="preserve">     FUEL</t>
  </si>
  <si>
    <t xml:space="preserve">LNG LIQUIFACTION</t>
  </si>
  <si>
    <t xml:space="preserve">LINE PACK / IMBALANCE</t>
  </si>
  <si>
    <t xml:space="preserve">CITYGATE PURCHASES</t>
  </si>
  <si>
    <t xml:space="preserve">IMBALANCES</t>
  </si>
  <si>
    <t xml:space="preserve">TOTAL SOURCES</t>
  </si>
  <si>
    <t xml:space="preserve">ENA SELL-BACK</t>
  </si>
  <si>
    <t xml:space="preserve">ENOVATE</t>
  </si>
  <si>
    <t xml:space="preserve">TRUNKLINE QNT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</si>
  <si>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</si>
  <si>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</si>
  <si>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</si>
  <si>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</si>
  <si>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</si>
  <si>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</si>
  <si>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</si>
  <si>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</si>
  <si>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</si>
  <si>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</si>
  <si>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</si>
  <si>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</si>
  <si>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</si>
  <si>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</si>
  <si>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Wilton Burn</t>
  </si>
  <si>
    <t xml:space="preserve">Wilton Injection</t>
  </si>
  <si>
    <t xml:space="preserve">Wilton OBA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</si>
  <si>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</si>
  <si>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</si>
  <si>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</si>
  <si>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</si>
  <si>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</si>
  <si>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KN Nomination:</t>
  </si>
  <si>
    <t xml:space="preserve">PGL Balancing:</t>
  </si>
  <si>
    <t xml:space="preserve">SOUTH TX CALL</t>
  </si>
  <si>
    <t xml:space="preserve">ANR IMBALANCE</t>
  </si>
  <si>
    <t xml:space="preserve">     NGPL AM (DSS REFILL)</t>
  </si>
  <si>
    <t xml:space="preserve">     NGPL GS (DSS REFILL)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</si>
</sst>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51782809958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12727"/>
        <c:axId val="92193637"/>
      </c:lineChart>
      <c:catAx>
        <c:axId val="91272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193637"/>
        <c:crossesAt val="0"/>
        <c:auto val="1"/>
        <c:lblAlgn val="ctr"/>
        <c:lblOffset val="100"/>
        <c:noMultiLvlLbl val="0"/>
      </c:catAx>
      <c:valAx>
        <c:axId val="9219363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272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1505066933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5329208"/>
        <c:axId val="87594906"/>
      </c:lineChart>
      <c:catAx>
        <c:axId val="55329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594906"/>
        <c:crossesAt val="0"/>
        <c:auto val="1"/>
        <c:lblAlgn val="ctr"/>
        <c:lblOffset val="100"/>
        <c:noMultiLvlLbl val="0"/>
      </c:catAx>
      <c:valAx>
        <c:axId val="87594906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32920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6522802"/>
        <c:axId val="78245554"/>
      </c:lineChart>
      <c:catAx>
        <c:axId val="7652280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245554"/>
        <c:crossesAt val="0"/>
        <c:auto val="1"/>
        <c:lblAlgn val="ctr"/>
        <c:lblOffset val="100"/>
        <c:noMultiLvlLbl val="0"/>
      </c:catAx>
      <c:valAx>
        <c:axId val="78245554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52280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2324020"/>
        <c:axId val="62460845"/>
      </c:lineChart>
      <c:catAx>
        <c:axId val="423240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460845"/>
        <c:crossesAt val="-40000"/>
        <c:auto val="1"/>
        <c:lblAlgn val="ctr"/>
        <c:lblOffset val="100"/>
        <c:noMultiLvlLbl val="0"/>
      </c:catAx>
      <c:valAx>
        <c:axId val="62460845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32402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3625596"/>
        <c:axId val="18306155"/>
      </c:lineChart>
      <c:catAx>
        <c:axId val="6362559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306155"/>
        <c:crossesAt val="0"/>
        <c:auto val="1"/>
        <c:lblAlgn val="ctr"/>
        <c:lblOffset val="100"/>
        <c:noMultiLvlLbl val="0"/>
      </c:catAx>
      <c:valAx>
        <c:axId val="1830615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625596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5005122"/>
        <c:axId val="77640676"/>
      </c:lineChart>
      <c:catAx>
        <c:axId val="2500512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640676"/>
        <c:crossesAt val="0"/>
        <c:auto val="1"/>
        <c:lblAlgn val="ctr"/>
        <c:lblOffset val="100"/>
        <c:noMultiLvlLbl val="0"/>
      </c:catAx>
      <c:valAx>
        <c:axId val="7764067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00512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1727023"/>
        <c:axId val="32156367"/>
      </c:lineChart>
      <c:catAx>
        <c:axId val="4172702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156367"/>
        <c:crossesAt val="0"/>
        <c:auto val="1"/>
        <c:lblAlgn val="ctr"/>
        <c:lblOffset val="100"/>
        <c:noMultiLvlLbl val="0"/>
      </c:catAx>
      <c:valAx>
        <c:axId val="3215636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727023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2593185"/>
        <c:axId val="32075232"/>
      </c:lineChart>
      <c:catAx>
        <c:axId val="8259318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075232"/>
        <c:crossesAt val="0"/>
        <c:auto val="1"/>
        <c:lblAlgn val="ctr"/>
        <c:lblOffset val="100"/>
        <c:noMultiLvlLbl val="0"/>
      </c:catAx>
      <c:valAx>
        <c:axId val="32075232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59318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5270498"/>
        <c:axId val="62679175"/>
      </c:lineChart>
      <c:catAx>
        <c:axId val="2527049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679175"/>
        <c:crossesAt val="0"/>
        <c:auto val="1"/>
        <c:lblAlgn val="ctr"/>
        <c:lblOffset val="100"/>
        <c:noMultiLvlLbl val="0"/>
      </c:catAx>
      <c:valAx>
        <c:axId val="62679175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27049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3059078"/>
        <c:axId val="82581808"/>
      </c:lineChart>
      <c:catAx>
        <c:axId val="9305907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581808"/>
        <c:crossesAt val="-40000"/>
        <c:auto val="1"/>
        <c:lblAlgn val="ctr"/>
        <c:lblOffset val="100"/>
        <c:noMultiLvlLbl val="0"/>
      </c:catAx>
      <c:valAx>
        <c:axId val="8258180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05907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964468910296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1178982"/>
        <c:axId val="84610737"/>
      </c:lineChart>
      <c:catAx>
        <c:axId val="1117898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610737"/>
        <c:crossesAt val="0"/>
        <c:auto val="1"/>
        <c:lblAlgn val="ctr"/>
        <c:lblOffset val="100"/>
        <c:noMultiLvlLbl val="0"/>
      </c:catAx>
      <c:valAx>
        <c:axId val="8461073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17898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6395596146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1051444"/>
        <c:axId val="87207510"/>
      </c:lineChart>
      <c:catAx>
        <c:axId val="910514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207510"/>
        <c:crossesAt val="0"/>
        <c:auto val="1"/>
        <c:lblAlgn val="ctr"/>
        <c:lblOffset val="100"/>
        <c:noMultiLvlLbl val="0"/>
      </c:catAx>
      <c:valAx>
        <c:axId val="8720751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05144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137417"/>
        <c:axId val="42454636"/>
      </c:lineChart>
      <c:catAx>
        <c:axId val="613741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454636"/>
        <c:crossesAt val="0"/>
        <c:auto val="1"/>
        <c:lblAlgn val="ctr"/>
        <c:lblOffset val="100"/>
        <c:noMultiLvlLbl val="0"/>
      </c:catAx>
      <c:valAx>
        <c:axId val="424546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3741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36923319162337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0378681"/>
        <c:axId val="93385285"/>
      </c:lineChart>
      <c:catAx>
        <c:axId val="8037868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385285"/>
        <c:crossesAt val="0"/>
        <c:auto val="1"/>
        <c:lblAlgn val="ctr"/>
        <c:lblOffset val="100"/>
        <c:noMultiLvlLbl val="0"/>
      </c:catAx>
      <c:valAx>
        <c:axId val="9338528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378681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7134102"/>
        <c:axId val="42219875"/>
      </c:lineChart>
      <c:catAx>
        <c:axId val="1713410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219875"/>
        <c:crossesAt val="0"/>
        <c:auto val="1"/>
        <c:lblAlgn val="ctr"/>
        <c:lblOffset val="100"/>
        <c:noMultiLvlLbl val="0"/>
      </c:catAx>
      <c:valAx>
        <c:axId val="4221987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134102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730593607305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4216809"/>
        <c:axId val="73917965"/>
      </c:lineChart>
      <c:catAx>
        <c:axId val="4421680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917965"/>
        <c:crossesAt val="0"/>
        <c:auto val="1"/>
        <c:lblAlgn val="ctr"/>
        <c:lblOffset val="100"/>
        <c:noMultiLvlLbl val="0"/>
      </c:catAx>
      <c:valAx>
        <c:axId val="73917965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21680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1744970"/>
        <c:axId val="44389751"/>
      </c:lineChart>
      <c:catAx>
        <c:axId val="9174497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389751"/>
        <c:crossesAt val="-40000"/>
        <c:auto val="1"/>
        <c:lblAlgn val="ctr"/>
        <c:lblOffset val="100"/>
        <c:noMultiLvlLbl val="0"/>
      </c:catAx>
      <c:valAx>
        <c:axId val="44389751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74497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3887181341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6890010"/>
        <c:axId val="63128638"/>
      </c:lineChart>
      <c:catAx>
        <c:axId val="4689001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128638"/>
        <c:crossesAt val="0"/>
        <c:auto val="1"/>
        <c:lblAlgn val="ctr"/>
        <c:lblOffset val="100"/>
        <c:noMultiLvlLbl val="0"/>
      </c:catAx>
      <c:valAx>
        <c:axId val="63128638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890010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4369437217581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87429823360263"/>
          <c:w val="1"/>
          <c:h val="0.93619060660002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23815"/>
        <c:axId val="26890834"/>
      </c:lineChart>
      <c:catAx>
        <c:axId val="26238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890834"/>
        <c:crossesAt val="0"/>
        <c:auto val="1"/>
        <c:lblAlgn val="ctr"/>
        <c:lblOffset val="100"/>
        <c:noMultiLvlLbl val="0"/>
      </c:catAx>
      <c:valAx>
        <c:axId val="2689083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2381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825961933452"/>
          <c:w val="383"/>
          <c:h val="0.2029303026153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6047990"/>
        <c:axId val="65887980"/>
      </c:lineChart>
      <c:catAx>
        <c:axId val="8604799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887980"/>
        <c:crossesAt val="0"/>
        <c:auto val="1"/>
        <c:lblAlgn val="ctr"/>
        <c:lblOffset val="100"/>
        <c:noMultiLvlLbl val="0"/>
      </c:catAx>
      <c:valAx>
        <c:axId val="65887980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047990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4806244009311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5701766397371"/>
          <c:w val="1"/>
          <c:h val="0.86649322196357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7935835"/>
        <c:axId val="44333362"/>
      </c:lineChart>
      <c:catAx>
        <c:axId val="679358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333362"/>
        <c:crossesAt val="0"/>
        <c:auto val="1"/>
        <c:lblAlgn val="ctr"/>
        <c:lblOffset val="100"/>
        <c:noMultiLvlLbl val="0"/>
      </c:catAx>
      <c:valAx>
        <c:axId val="44333362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93583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253594413254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603197674418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5734011627907"/>
          <c:w val="1"/>
          <c:h val="0.863735465116279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8513529"/>
        <c:axId val="80796415"/>
      </c:lineChart>
      <c:catAx>
        <c:axId val="7851352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796415"/>
        <c:crossesAt val="0"/>
        <c:auto val="1"/>
        <c:lblAlgn val="ctr"/>
        <c:lblOffset val="100"/>
        <c:noMultiLvlLbl val="0"/>
      </c:catAx>
      <c:valAx>
        <c:axId val="80796415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51352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1947674418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7357116"/>
        <c:axId val="94058834"/>
      </c:lineChart>
      <c:catAx>
        <c:axId val="8735711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058834"/>
        <c:crossesAt val="0"/>
        <c:auto val="1"/>
        <c:lblAlgn val="ctr"/>
        <c:lblOffset val="100"/>
        <c:noMultiLvlLbl val="0"/>
      </c:catAx>
      <c:valAx>
        <c:axId val="9405883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357116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64542632828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637940478364"/>
          <c:w val="1"/>
          <c:h val="0.90213620595216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2488036"/>
        <c:axId val="16455232"/>
      </c:lineChart>
      <c:catAx>
        <c:axId val="524880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455232"/>
        <c:crossesAt val="-40000"/>
        <c:auto val="1"/>
        <c:lblAlgn val="ctr"/>
        <c:lblOffset val="100"/>
        <c:noMultiLvlLbl val="0"/>
      </c:catAx>
      <c:valAx>
        <c:axId val="16455232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48803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49881321891546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49810685738326"/>
          <c:y val="0.0265364610975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99495161968868"/>
          <c:y val="0.0620953189682624"/>
          <c:w val="0.980879259570888"/>
          <c:h val="0.82029508544740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250000</c:v>
                </c:pt>
                <c:pt idx="1">
                  <c:v>250000</c:v>
                </c:pt>
                <c:pt idx="2">
                  <c:v>250000</c:v>
                </c:pt>
                <c:pt idx="3">
                  <c:v>225000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DAILY!$AH$2:$AH$32</c:f>
              <c:numCache>
                <c:formatCode>General</c:formatCode>
                <c:ptCount val="31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0796222"/>
        <c:axId val="79600305"/>
      </c:lineChart>
      <c:catAx>
        <c:axId val="40796222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600305"/>
        <c:crossesAt val="0"/>
        <c:auto val="1"/>
        <c:lblAlgn val="ctr"/>
        <c:lblOffset val="100"/>
        <c:noMultiLvlLbl val="0"/>
      </c:catAx>
      <c:valAx>
        <c:axId val="79600305"/>
        <c:scaling>
          <c:orientation val="minMax"/>
          <c:max val="1050000"/>
          <c:min val="5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796222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179638199411"/>
          <c:y val="0.871245090754697"/>
          <c:w val="0.0497265460664703"/>
          <c:h val="0.1272688674238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891236349668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7189266311804"/>
          <c:y val="0.0622216873269948"/>
          <c:w val="0.950282609888602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2559299"/>
        <c:axId val="799189"/>
      </c:lineChart>
      <c:catAx>
        <c:axId val="42559299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9189"/>
        <c:crossesAt val="0"/>
        <c:auto val="1"/>
        <c:lblAlgn val="ctr"/>
        <c:lblOffset val="100"/>
        <c:noMultiLvlLbl val="0"/>
      </c:catAx>
      <c:valAx>
        <c:axId val="799189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55929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1240190967459"/>
          <c:y val="0.92177157299314"/>
          <c:w val="0.176151017944356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27403907008143"/>
          <c:y val="0.0782013685239492"/>
          <c:w val="0.986308594574069"/>
          <c:h val="0.88867166286521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DAILY!$AK$2:$AK$32</c:f>
              <c:numCache>
                <c:formatCode>General</c:formatCode>
                <c:ptCount val="31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7914829"/>
        <c:axId val="73546696"/>
      </c:lineChart>
      <c:catAx>
        <c:axId val="27914829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546696"/>
        <c:crossesAt val="0"/>
        <c:auto val="1"/>
        <c:lblAlgn val="ctr"/>
        <c:lblOffset val="100"/>
        <c:noMultiLvlLbl val="0"/>
      </c:catAx>
      <c:valAx>
        <c:axId val="73546696"/>
        <c:scaling>
          <c:orientation val="minMax"/>
          <c:max val="600000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91482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9959917303067"/>
          <c:y val="0.919409145215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41897848068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2919367384"/>
          <c:y val="0.0907654921020656"/>
          <c:w val="0.949027741768214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252500.4192</c:v>
                </c:pt>
                <c:pt idx="1">
                  <c:v>252500.4192</c:v>
                </c:pt>
                <c:pt idx="2">
                  <c:v>252500.4192</c:v>
                </c:pt>
                <c:pt idx="3">
                  <c:v>252500.4192</c:v>
                </c:pt>
                <c:pt idx="4">
                  <c:v>252500.4192</c:v>
                </c:pt>
                <c:pt idx="5">
                  <c:v>252500.4192</c:v>
                </c:pt>
                <c:pt idx="6">
                  <c:v>252500.4192</c:v>
                </c:pt>
                <c:pt idx="7">
                  <c:v>252500.4192</c:v>
                </c:pt>
                <c:pt idx="8">
                  <c:v>252500.4192</c:v>
                </c:pt>
                <c:pt idx="9">
                  <c:v>252500.4192</c:v>
                </c:pt>
                <c:pt idx="10">
                  <c:v>252500.4192</c:v>
                </c:pt>
                <c:pt idx="11">
                  <c:v>252500.4192</c:v>
                </c:pt>
                <c:pt idx="12">
                  <c:v>252500.4192</c:v>
                </c:pt>
                <c:pt idx="13">
                  <c:v>252500.4192</c:v>
                </c:pt>
                <c:pt idx="14">
                  <c:v>252500.4192</c:v>
                </c:pt>
                <c:pt idx="15">
                  <c:v>252500.4192</c:v>
                </c:pt>
                <c:pt idx="16">
                  <c:v>252500.4192</c:v>
                </c:pt>
                <c:pt idx="17">
                  <c:v>252500.4192</c:v>
                </c:pt>
                <c:pt idx="18">
                  <c:v>252500.4192</c:v>
                </c:pt>
                <c:pt idx="19">
                  <c:v>252500.4192</c:v>
                </c:pt>
                <c:pt idx="20">
                  <c:v>252500.4192</c:v>
                </c:pt>
                <c:pt idx="21">
                  <c:v>252500.4192</c:v>
                </c:pt>
                <c:pt idx="22">
                  <c:v>252500.4192</c:v>
                </c:pt>
                <c:pt idx="23">
                  <c:v>252500.4192</c:v>
                </c:pt>
                <c:pt idx="24">
                  <c:v>252500.4192</c:v>
                </c:pt>
                <c:pt idx="25">
                  <c:v>252500.4192</c:v>
                </c:pt>
                <c:pt idx="26">
                  <c:v>252500.4192</c:v>
                </c:pt>
                <c:pt idx="27">
                  <c:v>252500.4192</c:v>
                </c:pt>
                <c:pt idx="28">
                  <c:v>252500.4192</c:v>
                </c:pt>
                <c:pt idx="29">
                  <c:v>252500.4192</c:v>
                </c:pt>
                <c:pt idx="30">
                  <c:v>252500.4192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3432777"/>
        <c:axId val="40829447"/>
      </c:lineChart>
      <c:catAx>
        <c:axId val="73432777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829447"/>
        <c:crossesAt val="0"/>
        <c:auto val="1"/>
        <c:lblAlgn val="ctr"/>
        <c:lblOffset val="100"/>
        <c:noMultiLvlLbl val="0"/>
      </c:catAx>
      <c:valAx>
        <c:axId val="40829447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43277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74669432201"/>
          <c:y val="0.918955042527339"/>
          <c:w val="0.117085817993259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0.401553695497566"/>
          <c:y val="0.03407727381809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6768969856119"/>
          <c:y val="0.0701943844492441"/>
          <c:w val="0.954209748892171"/>
          <c:h val="0.89404847612191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3911984"/>
        <c:axId val="76853717"/>
      </c:lineChart>
      <c:catAx>
        <c:axId val="33911984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853717"/>
        <c:crossesAt val="0"/>
        <c:auto val="1"/>
        <c:lblAlgn val="ctr"/>
        <c:lblOffset val="100"/>
        <c:noMultiLvlLbl val="0"/>
      </c:catAx>
      <c:valAx>
        <c:axId val="76853717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91198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4457574265551"/>
          <c:y val="0.919006479481642"/>
          <c:w val="0.0965041851304776"/>
          <c:h val="0.055075593952483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0.45227957212587"/>
          <c:y val="0.033973059959470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16180288711"/>
          <c:y val="0.06949576826797"/>
          <c:w val="0.956849101672032"/>
          <c:h val="0.89021337465728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3293640"/>
        <c:axId val="34580916"/>
      </c:lineChart>
      <c:catAx>
        <c:axId val="73293640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580916"/>
        <c:crossesAt val="-40000"/>
        <c:auto val="1"/>
        <c:lblAlgn val="ctr"/>
        <c:lblOffset val="100"/>
        <c:noMultiLvlLbl val="0"/>
      </c:catAx>
      <c:valAx>
        <c:axId val="34580916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29364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74067919826"/>
          <c:y val="0.923232804863512"/>
          <c:w val="0.128206459653131"/>
          <c:h val="0.04625104303254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814541"/>
        <c:axId val="69679696"/>
      </c:lineChart>
      <c:catAx>
        <c:axId val="781454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679696"/>
        <c:crossesAt val="0"/>
        <c:auto val="1"/>
        <c:lblAlgn val="ctr"/>
        <c:lblOffset val="100"/>
        <c:noMultiLvlLbl val="0"/>
      </c:catAx>
      <c:valAx>
        <c:axId val="69679696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14541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4799430"/>
        <c:axId val="60481165"/>
      </c:lineChart>
      <c:catAx>
        <c:axId val="2479943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481165"/>
        <c:crossesAt val="0"/>
        <c:auto val="1"/>
        <c:lblAlgn val="ctr"/>
        <c:lblOffset val="100"/>
        <c:noMultiLvlLbl val="0"/>
      </c:catAx>
      <c:valAx>
        <c:axId val="60481165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79943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8108370"/>
        <c:axId val="14026208"/>
      </c:lineChart>
      <c:catAx>
        <c:axId val="1810837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026208"/>
        <c:crossesAt val="-40000"/>
        <c:auto val="1"/>
        <c:lblAlgn val="ctr"/>
        <c:lblOffset val="100"/>
        <c:noMultiLvlLbl val="0"/>
      </c:catAx>
      <c:valAx>
        <c:axId val="1402620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10837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558877"/>
        <c:axId val="63628793"/>
      </c:lineChart>
      <c:catAx>
        <c:axId val="655887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628793"/>
        <c:crossesAt val="0"/>
        <c:auto val="1"/>
        <c:lblAlgn val="ctr"/>
        <c:lblOffset val="100"/>
        <c:noMultiLvlLbl val="0"/>
      </c:catAx>
      <c:valAx>
        <c:axId val="63628793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5887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1382124"/>
        <c:axId val="89838831"/>
      </c:lineChart>
      <c:catAx>
        <c:axId val="513821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838831"/>
        <c:crossesAt val="0"/>
        <c:auto val="1"/>
        <c:lblAlgn val="ctr"/>
        <c:lblOffset val="100"/>
        <c:noMultiLvlLbl val="0"/>
      </c:catAx>
      <c:valAx>
        <c:axId val="8983883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38212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3205112"/>
        <c:axId val="75811905"/>
      </c:lineChart>
      <c:catAx>
        <c:axId val="5320511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811905"/>
        <c:crossesAt val="0"/>
        <c:auto val="1"/>
        <c:lblAlgn val="ctr"/>
        <c:lblOffset val="100"/>
        <c:noMultiLvlLbl val="0"/>
      </c:catAx>
      <c:valAx>
        <c:axId val="7581190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20511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0" name="Chart 1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" name="Chart 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" name="Chart 3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3" name="Chart 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4" name="Chart 5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5" name="Chart 6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6" name="Chart 7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7" name="Chart 8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8" name="Chart 9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9" name="Chart 1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0" name="Chart 11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1" name="Chart 12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2" name="Chart 13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3" name="Chart 1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4" name="Chart 15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5" name="Chart 16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6" name="Chart 17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7" name="Chart 18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8" name="Chart 19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9" name="Chart 2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0" name="Chart 21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1" name="Chart 2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22" name="Chart 23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23" name="Chart 24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95400</xdr:rowOff>
    </xdr:to>
    <xdr:graphicFrame>
      <xdr:nvGraphicFramePr>
        <xdr:cNvPr id="24" name="Chart 25"/>
        <xdr:cNvGraphicFramePr/>
      </xdr:nvGraphicFramePr>
      <xdr:xfrm>
        <a:off x="0" y="754380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5" name="Chart 26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47520</xdr:rowOff>
    </xdr:to>
    <xdr:graphicFrame>
      <xdr:nvGraphicFramePr>
        <xdr:cNvPr id="26" name="Chart 27"/>
        <xdr:cNvGraphicFramePr/>
      </xdr:nvGraphicFramePr>
      <xdr:xfrm>
        <a:off x="0" y="10515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7" name="Chart 28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38160</xdr:rowOff>
    </xdr:to>
    <xdr:graphicFrame>
      <xdr:nvGraphicFramePr>
        <xdr:cNvPr id="28" name="Chart 29"/>
        <xdr:cNvGraphicFramePr/>
      </xdr:nvGraphicFramePr>
      <xdr:xfrm>
        <a:off x="0" y="5438880"/>
        <a:ext cx="2160" cy="1981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9" name="Chart 30"/>
        <xdr:cNvGraphicFramePr/>
      </xdr:nvGraphicFramePr>
      <xdr:xfrm>
        <a:off x="0" y="5438880"/>
        <a:ext cx="2160" cy="1971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18720</xdr:rowOff>
    </xdr:from>
    <xdr:to>
      <xdr:col>21</xdr:col>
      <xdr:colOff>10440</xdr:colOff>
      <xdr:row>65</xdr:row>
      <xdr:rowOff>142920</xdr:rowOff>
    </xdr:to>
    <xdr:graphicFrame>
      <xdr:nvGraphicFramePr>
        <xdr:cNvPr id="30" name="Chart 31"/>
        <xdr:cNvGraphicFramePr/>
      </xdr:nvGraphicFramePr>
      <xdr:xfrm>
        <a:off x="3693240" y="7886520"/>
        <a:ext cx="17114040" cy="339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1" name="Chart 32"/>
        <xdr:cNvGraphicFramePr/>
      </xdr:nvGraphicFramePr>
      <xdr:xfrm>
        <a:off x="7164720" y="1676160"/>
        <a:ext cx="655992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2" name="Chart 33"/>
        <xdr:cNvGraphicFramePr/>
      </xdr:nvGraphicFramePr>
      <xdr:xfrm>
        <a:off x="3683160" y="11411280"/>
        <a:ext cx="17064360" cy="331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291960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3" name="Chart 34"/>
        <xdr:cNvGraphicFramePr/>
      </xdr:nvGraphicFramePr>
      <xdr:xfrm>
        <a:off x="13865040" y="1676160"/>
        <a:ext cx="694224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4" name="Chart 35"/>
        <xdr:cNvGraphicFramePr/>
      </xdr:nvGraphicFramePr>
      <xdr:xfrm>
        <a:off x="7144560" y="4696200"/>
        <a:ext cx="6580080" cy="299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30600</xdr:colOff>
      <xdr:row>43</xdr:row>
      <xdr:rowOff>142920</xdr:rowOff>
    </xdr:to>
    <xdr:graphicFrame>
      <xdr:nvGraphicFramePr>
        <xdr:cNvPr id="35" name="Chart 36"/>
        <xdr:cNvGraphicFramePr/>
      </xdr:nvGraphicFramePr>
      <xdr:xfrm>
        <a:off x="13894920" y="4667040"/>
        <a:ext cx="6932520" cy="3019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75600</xdr:rowOff>
    </xdr:to>
    <xdr:sp>
      <xdr:nvSpPr>
        <xdr:cNvPr id="36" name="Text 37"/>
        <xdr:cNvSpPr/>
      </xdr:nvSpPr>
      <xdr:spPr>
        <a:xfrm>
          <a:off x="3321000" y="547668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1" t="s">
        <v>5</v>
      </c>
      <c r="B4" s="7" t="n">
        <v>70</v>
      </c>
      <c r="C4" s="8" t="n">
        <v>52</v>
      </c>
      <c r="D4" s="9" t="n">
        <f aca="false">AVERAGE(B4,C4)</f>
        <v>61</v>
      </c>
      <c r="G4" s="2" t="s">
        <v>5</v>
      </c>
      <c r="H4" s="10" t="n">
        <v>70</v>
      </c>
      <c r="I4" s="8" t="n">
        <v>45</v>
      </c>
      <c r="J4" s="9" t="n">
        <f aca="false">AVERAGE(H4,I4)</f>
        <v>57.5</v>
      </c>
    </row>
    <row r="5" customFormat="false" ht="12.75" hidden="false" customHeight="false" outlineLevel="0" collapsed="false">
      <c r="A5" s="11"/>
      <c r="B5" s="12"/>
      <c r="C5" s="6" t="s">
        <v>6</v>
      </c>
      <c r="D5" s="13"/>
      <c r="E5" s="14"/>
      <c r="F5" s="6" t="s">
        <v>6</v>
      </c>
      <c r="G5" s="13"/>
      <c r="H5" s="14"/>
      <c r="I5" s="6" t="s">
        <v>6</v>
      </c>
      <c r="J5" s="13"/>
      <c r="K5" s="14"/>
      <c r="L5" s="6" t="s">
        <v>6</v>
      </c>
    </row>
    <row r="6" customFormat="false" ht="12.75" hidden="false" customHeight="false" outlineLevel="0" collapsed="false">
      <c r="A6" s="15" t="s">
        <v>7</v>
      </c>
      <c r="B6" s="16" t="n">
        <v>-300000</v>
      </c>
      <c r="C6" s="17" t="n">
        <v>-292000</v>
      </c>
      <c r="D6" s="18" t="s">
        <v>8</v>
      </c>
      <c r="E6" s="16" t="n">
        <v>-48000</v>
      </c>
      <c r="F6" s="17" t="n">
        <v>-52000</v>
      </c>
      <c r="G6" s="18" t="s">
        <v>7</v>
      </c>
      <c r="H6" s="16" t="n">
        <v>-375000</v>
      </c>
      <c r="I6" s="17" t="n">
        <v>-326000</v>
      </c>
      <c r="J6" s="18" t="s">
        <v>8</v>
      </c>
      <c r="K6" s="16" t="n">
        <v>-60000</v>
      </c>
      <c r="L6" s="17" t="n">
        <v>-64000</v>
      </c>
    </row>
    <row r="7" customFormat="false" ht="12.75" hidden="false" customHeight="false" outlineLevel="0" collapsed="false">
      <c r="A7" s="15" t="s">
        <v>9</v>
      </c>
      <c r="B7" s="16"/>
      <c r="D7" s="18" t="s">
        <v>10</v>
      </c>
      <c r="E7" s="16" t="n">
        <v>0</v>
      </c>
      <c r="G7" s="18" t="s">
        <v>9</v>
      </c>
      <c r="H7" s="16"/>
      <c r="J7" s="18" t="s">
        <v>10</v>
      </c>
      <c r="K7" s="16" t="n">
        <v>0</v>
      </c>
    </row>
    <row r="8" customFormat="false" ht="12.75" hidden="false" customHeight="false" outlineLevel="0" collapsed="false">
      <c r="A8" s="15" t="s">
        <v>11</v>
      </c>
      <c r="B8" s="16" t="n">
        <v>0</v>
      </c>
      <c r="D8" s="18" t="s">
        <v>12</v>
      </c>
      <c r="E8" s="16"/>
      <c r="G8" s="18" t="s">
        <v>11</v>
      </c>
      <c r="H8" s="16" t="n">
        <v>0</v>
      </c>
      <c r="J8" s="18" t="s">
        <v>12</v>
      </c>
      <c r="K8" s="16"/>
    </row>
    <row r="9" customFormat="false" ht="12.75" hidden="false" customHeight="false" outlineLevel="0" collapsed="false">
      <c r="A9" s="15" t="s">
        <v>13</v>
      </c>
      <c r="B9" s="16" t="n">
        <v>0</v>
      </c>
      <c r="D9" s="18" t="s">
        <v>14</v>
      </c>
      <c r="E9" s="16" t="n">
        <v>0</v>
      </c>
      <c r="G9" s="19" t="s">
        <v>13</v>
      </c>
      <c r="H9" s="16" t="n">
        <v>0</v>
      </c>
      <c r="J9" s="18" t="s">
        <v>14</v>
      </c>
      <c r="K9" s="16" t="n">
        <v>0</v>
      </c>
    </row>
    <row r="10" customFormat="false" ht="12.75" hidden="false" customHeight="false" outlineLevel="0" collapsed="false">
      <c r="A10" s="15" t="s">
        <v>15</v>
      </c>
      <c r="B10" s="16" t="n">
        <v>0</v>
      </c>
      <c r="C10" s="20"/>
      <c r="D10" s="18" t="s">
        <v>16</v>
      </c>
      <c r="E10" s="16" t="n">
        <v>-17281</v>
      </c>
      <c r="G10" s="18" t="s">
        <v>15</v>
      </c>
      <c r="H10" s="16" t="n">
        <v>0</v>
      </c>
      <c r="I10" s="20"/>
      <c r="J10" s="18" t="s">
        <v>16</v>
      </c>
      <c r="K10" s="16" t="n">
        <v>-7281</v>
      </c>
    </row>
    <row r="11" customFormat="false" ht="12.75" hidden="false" customHeight="false" outlineLevel="0" collapsed="false">
      <c r="A11" s="15" t="s">
        <v>17</v>
      </c>
      <c r="B11" s="16" t="n">
        <v>0</v>
      </c>
      <c r="C11" s="20"/>
      <c r="D11" s="18" t="s">
        <v>18</v>
      </c>
      <c r="E11" s="16" t="n">
        <v>-20000</v>
      </c>
      <c r="G11" s="18" t="s">
        <v>17</v>
      </c>
      <c r="H11" s="16" t="n">
        <v>0</v>
      </c>
      <c r="I11" s="20"/>
      <c r="J11" s="18" t="s">
        <v>18</v>
      </c>
      <c r="K11" s="16" t="n">
        <v>-20000</v>
      </c>
    </row>
    <row r="12" customFormat="false" ht="12.75" hidden="false" customHeight="false" outlineLevel="0" collapsed="false">
      <c r="A12" s="15" t="s">
        <v>14</v>
      </c>
      <c r="B12" s="16" t="n">
        <v>-250000</v>
      </c>
      <c r="D12" s="19" t="s">
        <v>19</v>
      </c>
      <c r="E12" s="16" t="n">
        <v>-15633</v>
      </c>
      <c r="G12" s="18" t="s">
        <v>14</v>
      </c>
      <c r="H12" s="16" t="n">
        <v>-250000</v>
      </c>
      <c r="J12" s="19" t="s">
        <v>19</v>
      </c>
      <c r="K12" s="16" t="n">
        <v>-15633</v>
      </c>
    </row>
    <row r="13" customFormat="false" ht="13.5" hidden="false" customHeight="false" outlineLevel="0" collapsed="false">
      <c r="A13" s="15" t="s">
        <v>20</v>
      </c>
      <c r="B13" s="16" t="n">
        <v>0</v>
      </c>
      <c r="D13" s="18" t="s">
        <v>21</v>
      </c>
      <c r="E13" s="16" t="n">
        <v>-2000</v>
      </c>
      <c r="G13" s="18" t="s">
        <v>20</v>
      </c>
      <c r="H13" s="16" t="n">
        <v>0</v>
      </c>
      <c r="J13" s="18" t="s">
        <v>21</v>
      </c>
      <c r="K13" s="16" t="n">
        <v>0</v>
      </c>
    </row>
    <row r="14" customFormat="false" ht="13.5" hidden="false" customHeight="false" outlineLevel="0" collapsed="false">
      <c r="A14" s="15" t="s">
        <v>22</v>
      </c>
      <c r="B14" s="21" t="n">
        <v>0</v>
      </c>
      <c r="C14" s="2" t="s">
        <v>23</v>
      </c>
      <c r="D14" s="22" t="s">
        <v>24</v>
      </c>
      <c r="E14" s="23" t="n">
        <f aca="false">SUM(E6:E13)</f>
        <v>-102914</v>
      </c>
      <c r="G14" s="18" t="s">
        <v>22</v>
      </c>
      <c r="H14" s="16" t="n">
        <v>0</v>
      </c>
      <c r="I14" s="2" t="s">
        <v>23</v>
      </c>
      <c r="J14" s="22" t="s">
        <v>24</v>
      </c>
      <c r="K14" s="23" t="n">
        <f aca="false">SUM(K6:K13)</f>
        <v>-102914</v>
      </c>
    </row>
    <row r="15" customFormat="false" ht="12.75" hidden="false" customHeight="false" outlineLevel="0" collapsed="false">
      <c r="A15" s="15" t="s">
        <v>12</v>
      </c>
      <c r="B15" s="21"/>
      <c r="C15" s="20"/>
      <c r="D15" s="18"/>
      <c r="E15" s="16"/>
      <c r="F15" s="20" t="n">
        <f aca="false">SUM(E29,E14)</f>
        <v>0.399999999994179</v>
      </c>
      <c r="G15" s="18" t="s">
        <v>12</v>
      </c>
      <c r="H15" s="16"/>
      <c r="I15" s="20"/>
      <c r="J15" s="18"/>
      <c r="K15" s="16"/>
      <c r="L15" s="20" t="n">
        <f aca="false">SUM(K29,K14)</f>
        <v>0.399999999994179</v>
      </c>
    </row>
    <row r="16" customFormat="false" ht="12.75" hidden="false" customHeight="false" outlineLevel="0" collapsed="false">
      <c r="A16" s="15" t="s">
        <v>21</v>
      </c>
      <c r="B16" s="21" t="n">
        <v>-40000</v>
      </c>
      <c r="C16" s="20"/>
      <c r="D16" s="18" t="s">
        <v>25</v>
      </c>
      <c r="E16" s="16" t="n">
        <v>39111</v>
      </c>
      <c r="G16" s="18" t="s">
        <v>21</v>
      </c>
      <c r="H16" s="16" t="n">
        <v>-40000</v>
      </c>
      <c r="I16" s="20"/>
      <c r="J16" s="18" t="s">
        <v>25</v>
      </c>
      <c r="K16" s="16" t="n">
        <v>39111</v>
      </c>
    </row>
    <row r="17" customFormat="false" ht="12.75" hidden="false" customHeight="false" outlineLevel="0" collapsed="false">
      <c r="A17" s="15" t="s">
        <v>26</v>
      </c>
      <c r="B17" s="21" t="n">
        <v>0</v>
      </c>
      <c r="C17" s="20"/>
      <c r="D17" s="18" t="s">
        <v>27</v>
      </c>
      <c r="E17" s="16" t="n">
        <v>10000</v>
      </c>
      <c r="G17" s="18" t="s">
        <v>26</v>
      </c>
      <c r="H17" s="16" t="n">
        <v>0</v>
      </c>
      <c r="I17" s="20"/>
      <c r="J17" s="18" t="s">
        <v>27</v>
      </c>
      <c r="K17" s="16" t="n">
        <v>10000</v>
      </c>
    </row>
    <row r="18" customFormat="false" ht="12.75" hidden="false" customHeight="false" outlineLevel="0" collapsed="false">
      <c r="A18" s="15" t="s">
        <v>28</v>
      </c>
      <c r="B18" s="21" t="n">
        <v>0</v>
      </c>
      <c r="C18" s="2" t="s">
        <v>23</v>
      </c>
      <c r="D18" s="18" t="s">
        <v>29</v>
      </c>
      <c r="E18" s="16" t="n">
        <v>0</v>
      </c>
      <c r="F18" s="20" t="s">
        <v>23</v>
      </c>
      <c r="G18" s="18" t="s">
        <v>28</v>
      </c>
      <c r="H18" s="16" t="n">
        <v>0</v>
      </c>
      <c r="I18" s="2" t="s">
        <v>23</v>
      </c>
      <c r="J18" s="18" t="s">
        <v>29</v>
      </c>
      <c r="K18" s="16" t="n">
        <v>0</v>
      </c>
    </row>
    <row r="19" customFormat="false" ht="12.75" hidden="false" customHeight="false" outlineLevel="0" collapsed="false">
      <c r="A19" s="15" t="s">
        <v>30</v>
      </c>
      <c r="B19" s="21" t="n">
        <v>0</v>
      </c>
      <c r="D19" s="18" t="s">
        <v>31</v>
      </c>
      <c r="E19" s="16" t="n">
        <v>21803.4</v>
      </c>
      <c r="G19" s="18" t="s">
        <v>30</v>
      </c>
      <c r="H19" s="16" t="n">
        <v>0</v>
      </c>
      <c r="J19" s="18" t="s">
        <v>31</v>
      </c>
      <c r="K19" s="16" t="n">
        <v>21803.4</v>
      </c>
    </row>
    <row r="20" customFormat="false" ht="12.75" hidden="false" customHeight="false" outlineLevel="0" collapsed="false">
      <c r="A20" s="15" t="s">
        <v>32</v>
      </c>
      <c r="B20" s="21" t="n">
        <v>0</v>
      </c>
      <c r="C20" s="20"/>
      <c r="D20" s="18" t="s">
        <v>33</v>
      </c>
      <c r="E20" s="16" t="n">
        <v>0</v>
      </c>
      <c r="G20" s="18" t="s">
        <v>32</v>
      </c>
      <c r="H20" s="16" t="n">
        <v>0</v>
      </c>
      <c r="I20" s="20"/>
      <c r="J20" s="18" t="s">
        <v>33</v>
      </c>
      <c r="K20" s="16" t="n">
        <v>0</v>
      </c>
    </row>
    <row r="21" customFormat="false" ht="12.75" hidden="false" customHeight="false" outlineLevel="0" collapsed="false">
      <c r="A21" s="15" t="s">
        <v>34</v>
      </c>
      <c r="B21" s="21" t="n">
        <v>0</v>
      </c>
      <c r="C21" s="20"/>
      <c r="D21" s="18" t="s">
        <v>35</v>
      </c>
      <c r="E21" s="16" t="n">
        <v>5000</v>
      </c>
      <c r="G21" s="18" t="s">
        <v>34</v>
      </c>
      <c r="H21" s="16" t="n">
        <v>0</v>
      </c>
      <c r="I21" s="20"/>
      <c r="J21" s="18" t="s">
        <v>35</v>
      </c>
      <c r="K21" s="16" t="n">
        <v>5000</v>
      </c>
    </row>
    <row r="22" customFormat="false" ht="12.75" hidden="false" customHeight="false" outlineLevel="0" collapsed="false">
      <c r="A22" s="15" t="s">
        <v>14</v>
      </c>
      <c r="B22" s="21" t="n">
        <v>0</v>
      </c>
      <c r="C22" s="20"/>
      <c r="D22" s="18" t="s">
        <v>36</v>
      </c>
      <c r="E22" s="16" t="n">
        <v>7000</v>
      </c>
      <c r="G22" s="18" t="s">
        <v>14</v>
      </c>
      <c r="H22" s="16" t="n">
        <v>0</v>
      </c>
      <c r="I22" s="20"/>
      <c r="J22" s="18" t="s">
        <v>36</v>
      </c>
      <c r="K22" s="16" t="n">
        <v>7000</v>
      </c>
    </row>
    <row r="23" customFormat="false" ht="12.75" hidden="false" customHeight="false" outlineLevel="0" collapsed="false">
      <c r="A23" s="15" t="s">
        <v>37</v>
      </c>
      <c r="B23" s="21" t="n">
        <v>0</v>
      </c>
      <c r="C23" s="20" t="s">
        <v>23</v>
      </c>
      <c r="D23" s="18" t="s">
        <v>38</v>
      </c>
      <c r="E23" s="16" t="n">
        <v>0</v>
      </c>
      <c r="G23" s="18" t="s">
        <v>37</v>
      </c>
      <c r="H23" s="16" t="n">
        <v>0</v>
      </c>
      <c r="I23" s="20" t="s">
        <v>23</v>
      </c>
      <c r="J23" s="18" t="s">
        <v>38</v>
      </c>
      <c r="K23" s="16" t="n">
        <v>0</v>
      </c>
    </row>
    <row r="24" customFormat="false" ht="12.75" hidden="false" customHeight="false" outlineLevel="0" collapsed="false">
      <c r="A24" s="15" t="s">
        <v>39</v>
      </c>
      <c r="B24" s="21" t="n">
        <v>0</v>
      </c>
      <c r="D24" s="18" t="s">
        <v>21</v>
      </c>
      <c r="E24" s="16" t="n">
        <v>0</v>
      </c>
      <c r="G24" s="18" t="s">
        <v>39</v>
      </c>
      <c r="H24" s="16" t="n">
        <v>0</v>
      </c>
      <c r="J24" s="18" t="s">
        <v>21</v>
      </c>
      <c r="K24" s="16" t="n">
        <v>0</v>
      </c>
    </row>
    <row r="25" customFormat="false" ht="12.75" hidden="false" customHeight="false" outlineLevel="0" collapsed="false">
      <c r="A25" s="15" t="s">
        <v>40</v>
      </c>
      <c r="B25" s="21" t="n">
        <v>0</v>
      </c>
      <c r="D25" s="18" t="s">
        <v>14</v>
      </c>
      <c r="E25" s="16" t="n">
        <v>0</v>
      </c>
      <c r="G25" s="18" t="s">
        <v>40</v>
      </c>
      <c r="H25" s="16" t="n">
        <v>0</v>
      </c>
      <c r="J25" s="18" t="s">
        <v>14</v>
      </c>
      <c r="K25" s="16" t="n">
        <v>0</v>
      </c>
    </row>
    <row r="26" customFormat="false" ht="13.5" hidden="false" customHeight="false" outlineLevel="0" collapsed="false">
      <c r="A26" s="15" t="s">
        <v>41</v>
      </c>
      <c r="B26" s="21" t="n">
        <v>0</v>
      </c>
      <c r="D26" s="18" t="s">
        <v>19</v>
      </c>
      <c r="E26" s="16" t="n">
        <v>0</v>
      </c>
      <c r="G26" s="18" t="s">
        <v>41</v>
      </c>
      <c r="H26" s="16" t="n">
        <v>0</v>
      </c>
      <c r="J26" s="18" t="s">
        <v>19</v>
      </c>
      <c r="K26" s="16" t="n">
        <v>0</v>
      </c>
    </row>
    <row r="27" customFormat="false" ht="13.5" hidden="false" customHeight="false" outlineLevel="0" collapsed="false">
      <c r="A27" s="24" t="s">
        <v>24</v>
      </c>
      <c r="B27" s="23" t="n">
        <f aca="false">SUM(B6:B26)</f>
        <v>-590000</v>
      </c>
      <c r="C27" s="20" t="n">
        <f aca="false">SUM(B27,B56)</f>
        <v>0</v>
      </c>
      <c r="D27" s="18" t="s">
        <v>42</v>
      </c>
      <c r="E27" s="16" t="n">
        <v>20000</v>
      </c>
      <c r="G27" s="22" t="s">
        <v>24</v>
      </c>
      <c r="H27" s="23" t="n">
        <f aca="false">SUM(H6:H26)</f>
        <v>-665000</v>
      </c>
      <c r="I27" s="20" t="n">
        <f aca="false">SUM(H27,H56)</f>
        <v>0</v>
      </c>
      <c r="J27" s="18" t="s">
        <v>42</v>
      </c>
      <c r="K27" s="16" t="n">
        <v>20000</v>
      </c>
    </row>
    <row r="28" customFormat="false" ht="13.5" hidden="false" customHeight="false" outlineLevel="0" collapsed="false">
      <c r="A28" s="15"/>
      <c r="B28" s="21"/>
      <c r="D28" s="18" t="s">
        <v>43</v>
      </c>
      <c r="E28" s="16" t="n">
        <v>0</v>
      </c>
      <c r="G28" s="18"/>
      <c r="H28" s="16"/>
      <c r="J28" s="18" t="s">
        <v>43</v>
      </c>
      <c r="K28" s="16" t="n">
        <v>0</v>
      </c>
    </row>
    <row r="29" customFormat="false" ht="13.5" hidden="false" customHeight="false" outlineLevel="0" collapsed="false">
      <c r="A29" s="15" t="s">
        <v>25</v>
      </c>
      <c r="B29" s="16" t="n">
        <v>187907</v>
      </c>
      <c r="C29" s="20" t="s">
        <v>23</v>
      </c>
      <c r="D29" s="22" t="s">
        <v>44</v>
      </c>
      <c r="E29" s="23" t="n">
        <f aca="false">SUM(E16:E28)</f>
        <v>102914.4</v>
      </c>
      <c r="G29" s="18" t="s">
        <v>25</v>
      </c>
      <c r="H29" s="16" t="n">
        <v>187907</v>
      </c>
      <c r="I29" s="20" t="s">
        <v>23</v>
      </c>
      <c r="J29" s="22" t="s">
        <v>44</v>
      </c>
      <c r="K29" s="23" t="n">
        <f aca="false">SUM(K16:K28)</f>
        <v>102914.4</v>
      </c>
    </row>
    <row r="30" customFormat="false" ht="13.5" hidden="false" customHeight="false" outlineLevel="0" collapsed="false">
      <c r="A30" s="15" t="s">
        <v>27</v>
      </c>
      <c r="B30" s="16" t="n">
        <v>125000</v>
      </c>
      <c r="D30" s="25"/>
      <c r="E30" s="26"/>
      <c r="F30" s="20"/>
      <c r="G30" s="18" t="s">
        <v>27</v>
      </c>
      <c r="H30" s="16" t="n">
        <v>125000</v>
      </c>
      <c r="J30" s="25"/>
      <c r="K30" s="26"/>
    </row>
    <row r="31" customFormat="false" ht="12.75" hidden="false" customHeight="false" outlineLevel="0" collapsed="false">
      <c r="A31" s="15" t="s">
        <v>29</v>
      </c>
      <c r="B31" s="16" t="n">
        <v>0</v>
      </c>
      <c r="C31" s="20" t="s">
        <v>23</v>
      </c>
      <c r="D31" s="0"/>
      <c r="E31" s="0"/>
      <c r="G31" s="18" t="s">
        <v>29</v>
      </c>
      <c r="H31" s="16" t="n">
        <v>0</v>
      </c>
      <c r="I31" s="20" t="s">
        <v>23</v>
      </c>
      <c r="J31" s="0"/>
      <c r="K31" s="0"/>
    </row>
    <row r="32" customFormat="false" ht="12.75" hidden="false" customHeight="false" outlineLevel="0" collapsed="false">
      <c r="A32" s="15" t="s">
        <v>31</v>
      </c>
      <c r="B32" s="16" t="n">
        <f aca="false">294460*0.6</f>
        <v>176676</v>
      </c>
      <c r="E32" s="17"/>
      <c r="G32" s="18" t="s">
        <v>31</v>
      </c>
      <c r="H32" s="16" t="n">
        <f aca="false">294460*0.6</f>
        <v>176676</v>
      </c>
      <c r="I32" s="20"/>
      <c r="K32" s="17"/>
    </row>
    <row r="33" customFormat="false" ht="12.75" hidden="false" customHeight="false" outlineLevel="0" collapsed="false">
      <c r="A33" s="15" t="s">
        <v>45</v>
      </c>
      <c r="B33" s="16" t="n">
        <v>-100000</v>
      </c>
      <c r="E33" s="17"/>
      <c r="G33" s="15" t="s">
        <v>45</v>
      </c>
      <c r="H33" s="16" t="n">
        <v>-100000</v>
      </c>
      <c r="K33" s="17"/>
    </row>
    <row r="34" customFormat="false" ht="12.75" hidden="false" customHeight="false" outlineLevel="0" collapsed="false">
      <c r="A34" s="15" t="s">
        <v>46</v>
      </c>
      <c r="B34" s="16" t="n">
        <v>0</v>
      </c>
      <c r="G34" s="18" t="s">
        <v>46</v>
      </c>
      <c r="H34" s="16" t="n">
        <v>0</v>
      </c>
    </row>
    <row r="35" customFormat="false" ht="12.75" hidden="false" customHeight="false" outlineLevel="0" collapsed="false">
      <c r="A35" s="15" t="s">
        <v>47</v>
      </c>
      <c r="B35" s="16" t="n">
        <v>0</v>
      </c>
      <c r="G35" s="18" t="s">
        <v>47</v>
      </c>
      <c r="H35" s="16" t="n">
        <v>0</v>
      </c>
    </row>
    <row r="36" customFormat="false" ht="12.75" hidden="false" customHeight="false" outlineLevel="0" collapsed="false">
      <c r="A36" s="15" t="s">
        <v>48</v>
      </c>
      <c r="B36" s="16" t="n">
        <v>0</v>
      </c>
      <c r="G36" s="18" t="s">
        <v>48</v>
      </c>
      <c r="H36" s="16" t="n">
        <v>0</v>
      </c>
    </row>
    <row r="37" customFormat="false" ht="12.75" hidden="false" customHeight="false" outlineLevel="0" collapsed="false">
      <c r="A37" s="15" t="s">
        <v>42</v>
      </c>
      <c r="B37" s="16" t="n">
        <v>40000</v>
      </c>
      <c r="G37" s="18" t="s">
        <v>42</v>
      </c>
      <c r="H37" s="16" t="n">
        <v>40000</v>
      </c>
    </row>
    <row r="38" customFormat="false" ht="12.75" hidden="false" customHeight="false" outlineLevel="0" collapsed="false">
      <c r="A38" s="15" t="s">
        <v>22</v>
      </c>
      <c r="B38" s="16" t="n">
        <v>0</v>
      </c>
      <c r="G38" s="18" t="s">
        <v>22</v>
      </c>
      <c r="H38" s="16" t="n">
        <v>0</v>
      </c>
    </row>
    <row r="39" customFormat="false" ht="12.75" hidden="false" customHeight="false" outlineLevel="0" collapsed="false">
      <c r="A39" s="15" t="s">
        <v>17</v>
      </c>
      <c r="B39" s="27"/>
      <c r="G39" s="18" t="s">
        <v>17</v>
      </c>
      <c r="H39" s="27"/>
    </row>
    <row r="40" customFormat="false" ht="12.75" hidden="false" customHeight="false" outlineLevel="0" collapsed="false">
      <c r="A40" s="15" t="s">
        <v>49</v>
      </c>
      <c r="B40" s="16" t="n">
        <v>79006</v>
      </c>
      <c r="G40" s="18" t="s">
        <v>49</v>
      </c>
      <c r="H40" s="16" t="n">
        <v>79006</v>
      </c>
    </row>
    <row r="41" customFormat="false" ht="12.75" hidden="false" customHeight="false" outlineLevel="0" collapsed="false">
      <c r="A41" s="15" t="s">
        <v>14</v>
      </c>
      <c r="B41" s="16"/>
      <c r="G41" s="18" t="s">
        <v>14</v>
      </c>
      <c r="H41" s="16"/>
    </row>
    <row r="42" customFormat="false" ht="12.75" hidden="false" customHeight="false" outlineLevel="0" collapsed="false">
      <c r="A42" s="15" t="s">
        <v>50</v>
      </c>
      <c r="B42" s="16" t="n">
        <v>4000</v>
      </c>
      <c r="G42" s="18" t="s">
        <v>50</v>
      </c>
      <c r="H42" s="16" t="n">
        <v>4000</v>
      </c>
    </row>
    <row r="43" customFormat="false" ht="12.75" hidden="false" customHeight="false" outlineLevel="0" collapsed="false">
      <c r="A43" s="15" t="s">
        <v>51</v>
      </c>
      <c r="B43" s="16" t="n">
        <v>1000</v>
      </c>
      <c r="G43" s="18" t="s">
        <v>51</v>
      </c>
      <c r="H43" s="16" t="n">
        <v>1000</v>
      </c>
    </row>
    <row r="44" customFormat="false" ht="12.75" hidden="false" customHeight="false" outlineLevel="0" collapsed="false">
      <c r="A44" s="15" t="s">
        <v>33</v>
      </c>
      <c r="B44" s="16"/>
      <c r="E44" s="17"/>
      <c r="G44" s="18" t="s">
        <v>33</v>
      </c>
      <c r="H44" s="16"/>
      <c r="K44" s="17"/>
    </row>
    <row r="45" customFormat="false" ht="12.75" hidden="false" customHeight="false" outlineLevel="0" collapsed="false">
      <c r="A45" s="15" t="s">
        <v>38</v>
      </c>
      <c r="B45" s="16" t="n">
        <v>0</v>
      </c>
      <c r="E45" s="17"/>
      <c r="G45" s="18" t="s">
        <v>38</v>
      </c>
      <c r="H45" s="16" t="n">
        <v>0</v>
      </c>
      <c r="K45" s="17"/>
    </row>
    <row r="46" customFormat="false" ht="12.75" hidden="false" customHeight="false" outlineLevel="0" collapsed="false">
      <c r="A46" s="15" t="s">
        <v>21</v>
      </c>
      <c r="B46" s="16" t="n">
        <v>0</v>
      </c>
      <c r="E46" s="17"/>
      <c r="G46" s="18" t="s">
        <v>21</v>
      </c>
      <c r="H46" s="16" t="n">
        <v>0</v>
      </c>
      <c r="K46" s="17"/>
    </row>
    <row r="47" customFormat="false" ht="12.75" hidden="false" customHeight="false" outlineLevel="0" collapsed="false">
      <c r="A47" s="15" t="s">
        <v>26</v>
      </c>
      <c r="B47" s="16" t="n">
        <v>0</v>
      </c>
      <c r="E47" s="17"/>
      <c r="G47" s="18" t="s">
        <v>26</v>
      </c>
      <c r="H47" s="16" t="n">
        <v>0</v>
      </c>
      <c r="K47" s="17"/>
    </row>
    <row r="48" customFormat="false" ht="12.75" hidden="false" customHeight="false" outlineLevel="0" collapsed="false">
      <c r="A48" s="15" t="s">
        <v>52</v>
      </c>
      <c r="B48" s="16" t="n">
        <v>0</v>
      </c>
      <c r="E48" s="17"/>
      <c r="G48" s="18" t="s">
        <v>52</v>
      </c>
      <c r="H48" s="16" t="n">
        <v>0</v>
      </c>
      <c r="K48" s="17"/>
    </row>
    <row r="49" customFormat="false" ht="12.75" hidden="false" customHeight="false" outlineLevel="0" collapsed="false">
      <c r="A49" s="15" t="s">
        <v>53</v>
      </c>
      <c r="B49" s="16" t="n">
        <v>0</v>
      </c>
      <c r="C49" s="20"/>
      <c r="G49" s="18" t="s">
        <v>53</v>
      </c>
      <c r="H49" s="16" t="n">
        <v>0</v>
      </c>
      <c r="I49" s="20"/>
    </row>
    <row r="50" customFormat="false" ht="12.75" hidden="false" customHeight="false" outlineLevel="0" collapsed="false">
      <c r="A50" s="15" t="s">
        <v>54</v>
      </c>
      <c r="B50" s="16" t="n">
        <v>25000</v>
      </c>
      <c r="E50" s="17"/>
      <c r="G50" s="18" t="s">
        <v>54</v>
      </c>
      <c r="H50" s="16" t="n">
        <v>25000</v>
      </c>
      <c r="K50" s="17"/>
    </row>
    <row r="51" customFormat="false" ht="12.75" hidden="false" customHeight="false" outlineLevel="0" collapsed="false">
      <c r="A51" s="15" t="s">
        <v>34</v>
      </c>
      <c r="B51" s="16" t="n">
        <v>0</v>
      </c>
      <c r="E51" s="17"/>
      <c r="G51" s="18" t="s">
        <v>34</v>
      </c>
      <c r="H51" s="16" t="n">
        <v>0</v>
      </c>
      <c r="K51" s="17"/>
    </row>
    <row r="52" customFormat="false" ht="12.75" hidden="false" customHeight="false" outlineLevel="0" collapsed="false">
      <c r="A52" s="15" t="s">
        <v>32</v>
      </c>
      <c r="B52" s="16" t="n">
        <v>0</v>
      </c>
      <c r="C52" s="0"/>
      <c r="E52" s="17"/>
      <c r="G52" s="18" t="s">
        <v>32</v>
      </c>
      <c r="H52" s="16" t="n">
        <v>0</v>
      </c>
      <c r="I52" s="0"/>
      <c r="K52" s="17"/>
    </row>
    <row r="53" customFormat="false" ht="12.75" hidden="false" customHeight="false" outlineLevel="0" collapsed="false">
      <c r="A53" s="15" t="s">
        <v>30</v>
      </c>
      <c r="B53" s="16" t="n">
        <v>0</v>
      </c>
      <c r="C53" s="0"/>
      <c r="E53" s="17"/>
      <c r="G53" s="18" t="s">
        <v>30</v>
      </c>
      <c r="H53" s="16" t="n">
        <v>0</v>
      </c>
      <c r="I53" s="0"/>
      <c r="K53" s="17"/>
    </row>
    <row r="54" customFormat="false" ht="12.75" hidden="false" customHeight="false" outlineLevel="0" collapsed="false">
      <c r="A54" s="15" t="s">
        <v>14</v>
      </c>
      <c r="B54" s="16" t="n">
        <v>0</v>
      </c>
      <c r="E54" s="17"/>
      <c r="G54" s="18" t="s">
        <v>14</v>
      </c>
      <c r="H54" s="16" t="n">
        <v>0</v>
      </c>
      <c r="K54" s="17"/>
    </row>
    <row r="55" customFormat="false" ht="13.5" hidden="false" customHeight="false" outlineLevel="0" collapsed="false">
      <c r="A55" s="15" t="s">
        <v>43</v>
      </c>
      <c r="B55" s="21" t="n">
        <v>51411</v>
      </c>
      <c r="E55" s="17"/>
      <c r="G55" s="18" t="s">
        <v>43</v>
      </c>
      <c r="H55" s="16" t="n">
        <v>126411</v>
      </c>
      <c r="K55" s="17"/>
    </row>
    <row r="56" customFormat="false" ht="13.5" hidden="false" customHeight="false" outlineLevel="0" collapsed="false">
      <c r="A56" s="24" t="s">
        <v>44</v>
      </c>
      <c r="B56" s="23" t="n">
        <f aca="false">SUM(B29:B55)</f>
        <v>590000</v>
      </c>
      <c r="E56" s="17"/>
      <c r="G56" s="22" t="s">
        <v>44</v>
      </c>
      <c r="H56" s="23" t="n">
        <f aca="false">SUM(H29:H55)</f>
        <v>665000</v>
      </c>
      <c r="K56" s="17"/>
    </row>
    <row r="57" customFormat="false" ht="13.5" hidden="false" customHeight="false" outlineLevel="0" collapsed="false">
      <c r="A57" s="28"/>
      <c r="B57" s="29"/>
      <c r="E57" s="17"/>
      <c r="G57" s="25"/>
      <c r="H57" s="30"/>
      <c r="K57" s="17"/>
    </row>
    <row r="58" customFormat="false" ht="12.75" hidden="false" customHeight="false" outlineLevel="0" collapsed="false">
      <c r="E58" s="17"/>
      <c r="K58" s="17"/>
    </row>
    <row r="59" customFormat="false" ht="12.75" hidden="false" customHeight="false" outlineLevel="0" collapsed="false">
      <c r="E59" s="17"/>
      <c r="K59" s="17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5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0.41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4.56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31" t="s">
        <v>55</v>
      </c>
      <c r="G1" s="32" t="n">
        <v>250000</v>
      </c>
      <c r="H1" s="33"/>
      <c r="I1" s="34" t="s">
        <v>56</v>
      </c>
      <c r="J1" s="35" t="n">
        <v>41000</v>
      </c>
      <c r="O1" s="36" t="s">
        <v>57</v>
      </c>
      <c r="P1" s="37" t="n">
        <f aca="true">TODAY()+2</f>
        <v>45928</v>
      </c>
      <c r="Q1" s="17" t="n">
        <v>250000</v>
      </c>
      <c r="S1" s="36" t="s">
        <v>58</v>
      </c>
      <c r="T1" s="37" t="n">
        <f aca="true">TODAY()+2</f>
        <v>45928</v>
      </c>
      <c r="U1" s="17" t="n">
        <v>41000</v>
      </c>
      <c r="X1" s="38" t="s">
        <v>59</v>
      </c>
      <c r="Y1" s="38" t="s">
        <v>60</v>
      </c>
      <c r="Z1" s="38" t="s">
        <v>61</v>
      </c>
      <c r="AA1" s="38"/>
      <c r="AB1" s="38" t="s">
        <v>62</v>
      </c>
      <c r="AC1" s="38" t="s">
        <v>63</v>
      </c>
      <c r="AD1" s="38" t="s">
        <v>64</v>
      </c>
      <c r="AG1" s="38" t="s">
        <v>65</v>
      </c>
      <c r="AH1" s="38" t="s">
        <v>66</v>
      </c>
      <c r="AK1" s="6" t="s">
        <v>67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20"/>
      <c r="P2" s="37" t="n">
        <f aca="true">TODAY()+3</f>
        <v>45929</v>
      </c>
      <c r="Q2" s="17" t="n">
        <v>250000</v>
      </c>
      <c r="T2" s="37" t="n">
        <f aca="true">TODAY()+3</f>
        <v>45929</v>
      </c>
      <c r="U2" s="17" t="n">
        <v>41000</v>
      </c>
      <c r="W2" s="37" t="n">
        <v>37012</v>
      </c>
      <c r="X2" s="20" t="n">
        <v>0</v>
      </c>
      <c r="Y2" s="20" t="n">
        <v>0</v>
      </c>
      <c r="Z2" s="39" t="n">
        <v>252500.4192</v>
      </c>
      <c r="AA2" s="39"/>
      <c r="AB2" s="20" t="n">
        <v>0</v>
      </c>
      <c r="AC2" s="20" t="n">
        <v>0</v>
      </c>
      <c r="AD2" s="20" t="n">
        <v>0</v>
      </c>
      <c r="AF2" s="37" t="n">
        <v>37012</v>
      </c>
      <c r="AG2" s="17" t="n">
        <v>250000</v>
      </c>
      <c r="AH2" s="17"/>
      <c r="AI2" s="20"/>
      <c r="AJ2" s="40" t="n">
        <f aca="false">+AF2</f>
        <v>37012</v>
      </c>
      <c r="AK2" s="17"/>
      <c r="AL2" s="17"/>
      <c r="AM2" s="17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41" t="s">
        <v>22</v>
      </c>
      <c r="K3" s="42" t="n">
        <f aca="true">TODAY()-1</f>
        <v>45925</v>
      </c>
      <c r="L3" s="43" t="n">
        <f aca="true">TODAY()</f>
        <v>45926</v>
      </c>
      <c r="M3" s="44" t="s">
        <v>68</v>
      </c>
      <c r="P3" s="37" t="n">
        <f aca="true">TODAY()+4</f>
        <v>45930</v>
      </c>
      <c r="Q3" s="17" t="n">
        <v>225000</v>
      </c>
      <c r="T3" s="37" t="n">
        <f aca="true">TODAY()+4</f>
        <v>45930</v>
      </c>
      <c r="U3" s="17" t="n">
        <v>39000</v>
      </c>
      <c r="W3" s="37" t="n">
        <v>37013</v>
      </c>
      <c r="X3" s="20" t="n">
        <v>0</v>
      </c>
      <c r="Y3" s="20" t="n">
        <v>0</v>
      </c>
      <c r="Z3" s="39" t="n">
        <f aca="false">Z2-X3+Y3</f>
        <v>252500.4192</v>
      </c>
      <c r="AA3" s="39"/>
      <c r="AB3" s="20" t="n">
        <v>0</v>
      </c>
      <c r="AC3" s="20" t="n">
        <v>0</v>
      </c>
      <c r="AD3" s="20" t="n">
        <v>0</v>
      </c>
      <c r="AF3" s="37" t="n">
        <v>37013</v>
      </c>
      <c r="AG3" s="17" t="n">
        <v>250000</v>
      </c>
      <c r="AH3" s="17"/>
      <c r="AI3" s="20"/>
      <c r="AJ3" s="40" t="n">
        <f aca="false">+AF3</f>
        <v>37013</v>
      </c>
      <c r="AK3" s="17"/>
      <c r="AL3" s="17"/>
      <c r="AM3" s="17"/>
    </row>
    <row r="4" customFormat="false" ht="13.5" hidden="false" customHeight="false" outlineLevel="0" collapsed="false">
      <c r="A4" s="2" t="s">
        <v>5</v>
      </c>
      <c r="B4" s="10" t="n">
        <v>84</v>
      </c>
      <c r="C4" s="8" t="n">
        <v>63</v>
      </c>
      <c r="D4" s="9" t="n">
        <f aca="false">AVERAGE(B4,C4)</f>
        <v>73.5</v>
      </c>
      <c r="J4" s="18" t="s">
        <v>69</v>
      </c>
      <c r="K4" s="45" t="n">
        <v>0</v>
      </c>
      <c r="L4" s="17" t="n">
        <v>0</v>
      </c>
      <c r="M4" s="46" t="n">
        <f aca="false">+L4-K4</f>
        <v>0</v>
      </c>
      <c r="Q4" s="17"/>
      <c r="R4" s="37" t="s">
        <v>23</v>
      </c>
      <c r="W4" s="37" t="n">
        <v>37014</v>
      </c>
      <c r="X4" s="20" t="n">
        <v>0</v>
      </c>
      <c r="Y4" s="20" t="n">
        <v>0</v>
      </c>
      <c r="Z4" s="39" t="n">
        <f aca="false">Z3-X4+Y4</f>
        <v>252500.4192</v>
      </c>
      <c r="AA4" s="39"/>
      <c r="AB4" s="20" t="n">
        <v>0</v>
      </c>
      <c r="AC4" s="20" t="n">
        <v>0</v>
      </c>
      <c r="AD4" s="20" t="n">
        <v>0</v>
      </c>
      <c r="AF4" s="37" t="n">
        <v>37014</v>
      </c>
      <c r="AG4" s="17" t="n">
        <v>250000</v>
      </c>
      <c r="AH4" s="17"/>
      <c r="AI4" s="20"/>
      <c r="AJ4" s="40" t="n">
        <f aca="false">+AF4</f>
        <v>37014</v>
      </c>
      <c r="AK4" s="17"/>
      <c r="AL4" s="17"/>
      <c r="AM4" s="17"/>
    </row>
    <row r="5" customFormat="false" ht="12.75" hidden="false" customHeight="false" outlineLevel="0" collapsed="false">
      <c r="A5" s="13"/>
      <c r="B5" s="14"/>
      <c r="C5" s="6" t="s">
        <v>6</v>
      </c>
      <c r="D5" s="13"/>
      <c r="E5" s="14"/>
      <c r="F5" s="6" t="s">
        <v>6</v>
      </c>
      <c r="H5" s="6"/>
      <c r="J5" s="18" t="s">
        <v>70</v>
      </c>
      <c r="K5" s="47" t="n">
        <v>0</v>
      </c>
      <c r="L5" s="17" t="n">
        <v>0</v>
      </c>
      <c r="M5" s="48" t="n">
        <f aca="false">+L5-K5</f>
        <v>0</v>
      </c>
      <c r="W5" s="37" t="n">
        <v>37015</v>
      </c>
      <c r="X5" s="20" t="n">
        <v>0</v>
      </c>
      <c r="Y5" s="20" t="n">
        <v>0</v>
      </c>
      <c r="Z5" s="39" t="n">
        <f aca="false">Z4-X5+Y5</f>
        <v>252500.4192</v>
      </c>
      <c r="AA5" s="39"/>
      <c r="AB5" s="20" t="n">
        <v>0</v>
      </c>
      <c r="AC5" s="20" t="n">
        <v>0</v>
      </c>
      <c r="AD5" s="20" t="n">
        <v>0</v>
      </c>
      <c r="AF5" s="37" t="n">
        <v>37015</v>
      </c>
      <c r="AG5" s="17" t="n">
        <v>225000</v>
      </c>
      <c r="AH5" s="17"/>
      <c r="AI5" s="20"/>
      <c r="AJ5" s="40" t="n">
        <f aca="false">+AF5</f>
        <v>37015</v>
      </c>
      <c r="AK5" s="17"/>
      <c r="AL5" s="17"/>
      <c r="AM5" s="17"/>
    </row>
    <row r="6" customFormat="false" ht="13.5" hidden="false" customHeight="false" outlineLevel="0" collapsed="false">
      <c r="A6" s="18" t="s">
        <v>7</v>
      </c>
      <c r="B6" s="16" t="n">
        <v>-250000</v>
      </c>
      <c r="C6" s="17" t="n">
        <v>-250000</v>
      </c>
      <c r="D6" s="18" t="s">
        <v>8</v>
      </c>
      <c r="E6" s="16" t="n">
        <v>-41000</v>
      </c>
      <c r="F6" s="17" t="n">
        <v>-41000</v>
      </c>
      <c r="H6" s="17"/>
      <c r="J6" s="25" t="s">
        <v>71</v>
      </c>
      <c r="K6" s="49" t="n">
        <f aca="false">(+K4-K5)/2</f>
        <v>0</v>
      </c>
      <c r="L6" s="50" t="n">
        <f aca="false">(+L4-L5)/2</f>
        <v>0</v>
      </c>
      <c r="M6" s="51" t="n">
        <f aca="false">+L6-K6</f>
        <v>0</v>
      </c>
      <c r="W6" s="37" t="n">
        <v>37016</v>
      </c>
      <c r="X6" s="20" t="n">
        <v>0</v>
      </c>
      <c r="Y6" s="20" t="n">
        <v>0</v>
      </c>
      <c r="Z6" s="39" t="n">
        <f aca="false">Z5-X6+Y6</f>
        <v>252500.4192</v>
      </c>
      <c r="AA6" s="39"/>
      <c r="AB6" s="20" t="n">
        <v>0</v>
      </c>
      <c r="AC6" s="20" t="n">
        <v>0</v>
      </c>
      <c r="AD6" s="20" t="n">
        <v>0</v>
      </c>
      <c r="AF6" s="37" t="n">
        <v>37016</v>
      </c>
      <c r="AG6" s="17"/>
      <c r="AH6" s="17"/>
      <c r="AJ6" s="40" t="n">
        <f aca="false">+AF6</f>
        <v>37016</v>
      </c>
      <c r="AK6" s="17"/>
      <c r="AL6" s="17"/>
      <c r="AM6" s="17"/>
    </row>
    <row r="7" customFormat="false" ht="12.75" hidden="false" customHeight="false" outlineLevel="0" collapsed="false">
      <c r="A7" s="18" t="s">
        <v>9</v>
      </c>
      <c r="B7" s="16"/>
      <c r="D7" s="18" t="s">
        <v>10</v>
      </c>
      <c r="E7" s="16" t="n">
        <v>0</v>
      </c>
      <c r="G7" s="17"/>
      <c r="H7" s="17"/>
      <c r="W7" s="37" t="n">
        <v>37017</v>
      </c>
      <c r="X7" s="20" t="n">
        <v>0</v>
      </c>
      <c r="Y7" s="20" t="n">
        <v>0</v>
      </c>
      <c r="Z7" s="39" t="n">
        <f aca="false">Z6-X7+Y7</f>
        <v>252500.4192</v>
      </c>
      <c r="AA7" s="39"/>
      <c r="AB7" s="20" t="n">
        <v>0</v>
      </c>
      <c r="AC7" s="20" t="n">
        <v>0</v>
      </c>
      <c r="AD7" s="20" t="n">
        <v>0</v>
      </c>
      <c r="AF7" s="37" t="n">
        <v>37017</v>
      </c>
      <c r="AG7" s="17"/>
      <c r="AH7" s="52"/>
      <c r="AJ7" s="40" t="n">
        <f aca="false">+AF7</f>
        <v>37017</v>
      </c>
      <c r="AK7" s="17"/>
      <c r="AL7" s="17"/>
      <c r="AM7" s="17"/>
    </row>
    <row r="8" customFormat="false" ht="12.75" hidden="false" customHeight="false" outlineLevel="0" collapsed="false">
      <c r="A8" s="18" t="s">
        <v>11</v>
      </c>
      <c r="B8" s="16" t="n">
        <v>0</v>
      </c>
      <c r="D8" s="18" t="s">
        <v>12</v>
      </c>
      <c r="E8" s="16"/>
      <c r="G8" s="17"/>
      <c r="H8" s="17"/>
      <c r="W8" s="37" t="n">
        <v>37018</v>
      </c>
      <c r="X8" s="20" t="n">
        <v>0</v>
      </c>
      <c r="Y8" s="20" t="n">
        <v>0</v>
      </c>
      <c r="Z8" s="39" t="n">
        <f aca="false">Z7-X8+Y8</f>
        <v>252500.4192</v>
      </c>
      <c r="AA8" s="39"/>
      <c r="AB8" s="20" t="n">
        <v>0</v>
      </c>
      <c r="AC8" s="20" t="n">
        <v>0</v>
      </c>
      <c r="AD8" s="20" t="n">
        <v>0</v>
      </c>
      <c r="AF8" s="37" t="n">
        <v>37018</v>
      </c>
      <c r="AG8" s="17"/>
      <c r="AH8" s="17"/>
      <c r="AJ8" s="40" t="n">
        <f aca="false">+AF8</f>
        <v>37018</v>
      </c>
      <c r="AK8" s="17"/>
      <c r="AL8" s="17"/>
      <c r="AM8" s="17"/>
    </row>
    <row r="9" customFormat="false" ht="12.75" hidden="false" customHeight="false" outlineLevel="0" collapsed="false">
      <c r="A9" s="18" t="s">
        <v>13</v>
      </c>
      <c r="B9" s="16" t="n">
        <f aca="false">-50000-30000</f>
        <v>-80000</v>
      </c>
      <c r="D9" s="18" t="s">
        <v>14</v>
      </c>
      <c r="E9" s="16" t="n">
        <v>0</v>
      </c>
      <c r="G9" s="17"/>
      <c r="H9" s="17"/>
      <c r="L9" s="17"/>
      <c r="W9" s="37" t="n">
        <v>37019</v>
      </c>
      <c r="X9" s="20" t="n">
        <v>0</v>
      </c>
      <c r="Y9" s="20" t="n">
        <v>0</v>
      </c>
      <c r="Z9" s="39" t="n">
        <f aca="false">Z8-X9+Y9</f>
        <v>252500.4192</v>
      </c>
      <c r="AA9" s="39"/>
      <c r="AB9" s="20" t="n">
        <v>0</v>
      </c>
      <c r="AC9" s="20" t="n">
        <v>0</v>
      </c>
      <c r="AD9" s="20" t="n">
        <v>0</v>
      </c>
      <c r="AF9" s="37" t="n">
        <v>37019</v>
      </c>
      <c r="AG9" s="17"/>
      <c r="AH9" s="17"/>
      <c r="AJ9" s="40" t="n">
        <f aca="false">+AF9</f>
        <v>37019</v>
      </c>
      <c r="AK9" s="17"/>
      <c r="AL9" s="17"/>
      <c r="AM9" s="17"/>
    </row>
    <row r="10" customFormat="false" ht="12.75" hidden="false" customHeight="false" outlineLevel="0" collapsed="false">
      <c r="A10" s="19" t="s">
        <v>15</v>
      </c>
      <c r="B10" s="16" t="n">
        <v>0</v>
      </c>
      <c r="C10" s="20" t="s">
        <v>23</v>
      </c>
      <c r="D10" s="18" t="s">
        <v>16</v>
      </c>
      <c r="E10" s="16" t="n">
        <v>-8340</v>
      </c>
      <c r="G10" s="17"/>
      <c r="H10" s="17"/>
      <c r="W10" s="37" t="n">
        <v>37020</v>
      </c>
      <c r="X10" s="20" t="n">
        <v>0</v>
      </c>
      <c r="Y10" s="20" t="n">
        <v>0</v>
      </c>
      <c r="Z10" s="39" t="n">
        <f aca="false">Z9-X10+Y10</f>
        <v>252500.4192</v>
      </c>
      <c r="AA10" s="39"/>
      <c r="AB10" s="20" t="n">
        <v>0</v>
      </c>
      <c r="AC10" s="20" t="n">
        <v>0</v>
      </c>
      <c r="AD10" s="20" t="n">
        <v>0</v>
      </c>
      <c r="AF10" s="37" t="n">
        <v>37020</v>
      </c>
      <c r="AG10" s="17"/>
      <c r="AH10" s="17"/>
      <c r="AJ10" s="40" t="n">
        <f aca="false">+AF10</f>
        <v>37020</v>
      </c>
      <c r="AK10" s="17"/>
      <c r="AL10" s="17"/>
      <c r="AM10" s="17"/>
    </row>
    <row r="11" customFormat="false" ht="12.75" hidden="false" customHeight="false" outlineLevel="0" collapsed="false">
      <c r="A11" s="18" t="s">
        <v>17</v>
      </c>
      <c r="B11" s="16" t="n">
        <v>0</v>
      </c>
      <c r="C11" s="20"/>
      <c r="D11" s="18" t="s">
        <v>18</v>
      </c>
      <c r="E11" s="16" t="n">
        <v>-20000</v>
      </c>
      <c r="G11" s="17"/>
      <c r="H11" s="17"/>
      <c r="R11" s="39"/>
      <c r="W11" s="37" t="n">
        <v>37021</v>
      </c>
      <c r="X11" s="20" t="n">
        <v>0</v>
      </c>
      <c r="Y11" s="20" t="n">
        <v>0</v>
      </c>
      <c r="Z11" s="39" t="n">
        <f aca="false">Z10-X11+Y11</f>
        <v>252500.4192</v>
      </c>
      <c r="AA11" s="39"/>
      <c r="AB11" s="20" t="n">
        <v>0</v>
      </c>
      <c r="AC11" s="20" t="n">
        <v>0</v>
      </c>
      <c r="AD11" s="20" t="n">
        <v>0</v>
      </c>
      <c r="AF11" s="37" t="n">
        <v>37021</v>
      </c>
      <c r="AG11" s="17"/>
      <c r="AH11" s="17"/>
      <c r="AJ11" s="40" t="n">
        <f aca="false">+AF11</f>
        <v>37021</v>
      </c>
      <c r="AK11" s="17"/>
      <c r="AL11" s="17"/>
      <c r="AM11" s="17"/>
    </row>
    <row r="12" customFormat="false" ht="12.75" hidden="false" customHeight="false" outlineLevel="0" collapsed="false">
      <c r="A12" s="18" t="s">
        <v>14</v>
      </c>
      <c r="B12" s="16" t="n">
        <f aca="false">-68531-89469+8000</f>
        <v>-150000</v>
      </c>
      <c r="C12" s="20"/>
      <c r="D12" s="19" t="s">
        <v>19</v>
      </c>
      <c r="E12" s="16" t="n">
        <v>0</v>
      </c>
      <c r="G12" s="17" t="s">
        <v>23</v>
      </c>
      <c r="H12" s="17"/>
      <c r="R12" s="39"/>
      <c r="W12" s="37" t="n">
        <v>37022</v>
      </c>
      <c r="X12" s="20" t="n">
        <v>0</v>
      </c>
      <c r="Y12" s="20" t="n">
        <v>0</v>
      </c>
      <c r="Z12" s="39" t="n">
        <f aca="false">Z11-X12+Y12</f>
        <v>252500.4192</v>
      </c>
      <c r="AA12" s="39"/>
      <c r="AB12" s="20" t="n">
        <v>0</v>
      </c>
      <c r="AC12" s="20" t="n">
        <v>0</v>
      </c>
      <c r="AD12" s="20" t="n">
        <v>0</v>
      </c>
      <c r="AF12" s="37" t="n">
        <v>37022</v>
      </c>
      <c r="AG12" s="17"/>
      <c r="AH12" s="17"/>
      <c r="AJ12" s="40" t="n">
        <f aca="false">+AF12</f>
        <v>37022</v>
      </c>
      <c r="AK12" s="17"/>
      <c r="AL12" s="17"/>
      <c r="AM12" s="17"/>
    </row>
    <row r="13" customFormat="false" ht="13.5" hidden="false" customHeight="false" outlineLevel="0" collapsed="false">
      <c r="A13" s="18" t="s">
        <v>20</v>
      </c>
      <c r="B13" s="16" t="n">
        <v>0</v>
      </c>
      <c r="C13" s="6"/>
      <c r="D13" s="18" t="s">
        <v>21</v>
      </c>
      <c r="E13" s="16" t="n">
        <f aca="false">-12178-3000</f>
        <v>-15178</v>
      </c>
      <c r="G13" s="17"/>
      <c r="H13" s="17"/>
      <c r="R13" s="39"/>
      <c r="W13" s="37" t="n">
        <v>37023</v>
      </c>
      <c r="X13" s="20" t="n">
        <v>0</v>
      </c>
      <c r="Y13" s="20" t="n">
        <v>0</v>
      </c>
      <c r="Z13" s="39" t="n">
        <f aca="false">Z12-X13+Y13</f>
        <v>252500.4192</v>
      </c>
      <c r="AA13" s="39"/>
      <c r="AB13" s="20" t="n">
        <v>0</v>
      </c>
      <c r="AC13" s="20" t="n">
        <v>0</v>
      </c>
      <c r="AD13" s="20" t="n">
        <v>0</v>
      </c>
      <c r="AF13" s="37" t="n">
        <v>37023</v>
      </c>
      <c r="AG13" s="17"/>
      <c r="AH13" s="17"/>
      <c r="AJ13" s="40" t="n">
        <f aca="false">+AF13</f>
        <v>37023</v>
      </c>
      <c r="AK13" s="17"/>
      <c r="AL13" s="17"/>
      <c r="AM13" s="17"/>
    </row>
    <row r="14" customFormat="false" ht="13.5" hidden="false" customHeight="false" outlineLevel="0" collapsed="false">
      <c r="A14" s="18" t="s">
        <v>22</v>
      </c>
      <c r="B14" s="16" t="n">
        <v>0</v>
      </c>
      <c r="C14" s="20"/>
      <c r="D14" s="22" t="s">
        <v>24</v>
      </c>
      <c r="E14" s="23" t="n">
        <f aca="false">SUM(E6:E13)</f>
        <v>-84518</v>
      </c>
      <c r="G14" s="17"/>
      <c r="H14" s="17"/>
      <c r="L14" s="17"/>
      <c r="R14" s="39"/>
      <c r="W14" s="37" t="n">
        <v>37024</v>
      </c>
      <c r="X14" s="20" t="n">
        <v>0</v>
      </c>
      <c r="Y14" s="20" t="n">
        <v>0</v>
      </c>
      <c r="Z14" s="39" t="n">
        <f aca="false">Z13-X14+Y14</f>
        <v>252500.4192</v>
      </c>
      <c r="AA14" s="39"/>
      <c r="AB14" s="20" t="n">
        <v>0</v>
      </c>
      <c r="AC14" s="20" t="n">
        <v>0</v>
      </c>
      <c r="AD14" s="20" t="n">
        <v>0</v>
      </c>
      <c r="AF14" s="37" t="n">
        <v>37024</v>
      </c>
      <c r="AG14" s="17"/>
      <c r="AH14" s="17"/>
      <c r="AJ14" s="40" t="n">
        <f aca="false">+AF14</f>
        <v>37024</v>
      </c>
      <c r="AK14" s="17"/>
      <c r="AL14" s="17"/>
      <c r="AM14" s="17"/>
    </row>
    <row r="15" customFormat="false" ht="12.75" hidden="false" customHeight="false" outlineLevel="0" collapsed="false">
      <c r="A15" s="18" t="s">
        <v>12</v>
      </c>
      <c r="B15" s="16"/>
      <c r="C15" s="20"/>
      <c r="D15" s="18"/>
      <c r="E15" s="16"/>
      <c r="F15" s="20" t="n">
        <f aca="false">+E14+E29</f>
        <v>0</v>
      </c>
      <c r="G15" s="17"/>
      <c r="H15" s="17"/>
      <c r="L15" s="17"/>
      <c r="R15" s="39"/>
      <c r="W15" s="37" t="n">
        <v>37025</v>
      </c>
      <c r="X15" s="20" t="n">
        <v>0</v>
      </c>
      <c r="Y15" s="20" t="n">
        <v>0</v>
      </c>
      <c r="Z15" s="39" t="n">
        <f aca="false">Z14-X15+Y15</f>
        <v>252500.4192</v>
      </c>
      <c r="AA15" s="39"/>
      <c r="AB15" s="20" t="n">
        <v>0</v>
      </c>
      <c r="AC15" s="20" t="n">
        <v>0</v>
      </c>
      <c r="AD15" s="20" t="n">
        <v>0</v>
      </c>
      <c r="AF15" s="37" t="n">
        <v>37025</v>
      </c>
      <c r="AG15" s="17"/>
      <c r="AH15" s="17"/>
      <c r="AJ15" s="40" t="n">
        <f aca="false">+AF15</f>
        <v>37025</v>
      </c>
      <c r="AK15" s="17"/>
      <c r="AL15" s="17"/>
      <c r="AM15" s="17"/>
    </row>
    <row r="16" customFormat="false" ht="12.75" hidden="false" customHeight="false" outlineLevel="0" collapsed="false">
      <c r="A16" s="18" t="s">
        <v>38</v>
      </c>
      <c r="B16" s="16" t="n">
        <v>-40000</v>
      </c>
      <c r="C16" s="20"/>
      <c r="D16" s="18" t="s">
        <v>25</v>
      </c>
      <c r="E16" s="16" t="n">
        <v>22875</v>
      </c>
      <c r="G16" s="17"/>
      <c r="H16" s="17"/>
      <c r="L16" s="17"/>
      <c r="R16" s="39"/>
      <c r="W16" s="37" t="n">
        <v>37026</v>
      </c>
      <c r="X16" s="20" t="n">
        <v>0</v>
      </c>
      <c r="Y16" s="20" t="n">
        <v>0</v>
      </c>
      <c r="Z16" s="39" t="n">
        <f aca="false">Z15-X16+Y16</f>
        <v>252500.4192</v>
      </c>
      <c r="AA16" s="39"/>
      <c r="AB16" s="20" t="n">
        <v>0</v>
      </c>
      <c r="AC16" s="20" t="n">
        <v>0</v>
      </c>
      <c r="AD16" s="20" t="n">
        <v>0</v>
      </c>
      <c r="AF16" s="37" t="n">
        <v>37026</v>
      </c>
      <c r="AG16" s="17"/>
      <c r="AH16" s="17"/>
      <c r="AJ16" s="40" t="n">
        <f aca="false">+AF16</f>
        <v>37026</v>
      </c>
      <c r="AK16" s="17"/>
      <c r="AL16" s="17"/>
      <c r="AM16" s="17"/>
    </row>
    <row r="17" customFormat="false" ht="12.75" hidden="false" customHeight="false" outlineLevel="0" collapsed="false">
      <c r="A17" s="18" t="s">
        <v>21</v>
      </c>
      <c r="B17" s="16" t="n">
        <v>0</v>
      </c>
      <c r="C17" s="20"/>
      <c r="D17" s="18" t="s">
        <v>27</v>
      </c>
      <c r="E17" s="16" t="n">
        <v>10000</v>
      </c>
      <c r="G17" s="17"/>
      <c r="H17" s="17"/>
      <c r="L17" s="17"/>
      <c r="R17" s="39"/>
      <c r="W17" s="37" t="n">
        <v>37027</v>
      </c>
      <c r="X17" s="20" t="n">
        <v>0</v>
      </c>
      <c r="Y17" s="20" t="n">
        <v>0</v>
      </c>
      <c r="Z17" s="39" t="n">
        <f aca="false">Z16-X17+Y17</f>
        <v>252500.4192</v>
      </c>
      <c r="AA17" s="39"/>
      <c r="AB17" s="20" t="n">
        <v>0</v>
      </c>
      <c r="AC17" s="20" t="n">
        <v>0</v>
      </c>
      <c r="AD17" s="20" t="n">
        <v>0</v>
      </c>
      <c r="AF17" s="37" t="n">
        <v>37027</v>
      </c>
      <c r="AG17" s="17"/>
      <c r="AH17" s="17"/>
      <c r="AJ17" s="40" t="n">
        <f aca="false">+AF17</f>
        <v>37027</v>
      </c>
      <c r="AK17" s="17"/>
      <c r="AL17" s="17"/>
      <c r="AM17" s="17"/>
    </row>
    <row r="18" customFormat="false" ht="12.75" hidden="false" customHeight="false" outlineLevel="0" collapsed="false">
      <c r="A18" s="18" t="s">
        <v>26</v>
      </c>
      <c r="B18" s="16" t="n">
        <v>-30000</v>
      </c>
      <c r="D18" s="18" t="s">
        <v>29</v>
      </c>
      <c r="E18" s="16" t="n">
        <v>7603</v>
      </c>
      <c r="F18" s="20" t="s">
        <v>23</v>
      </c>
      <c r="G18" s="17"/>
      <c r="H18" s="17"/>
      <c r="L18" s="17"/>
      <c r="R18" s="39"/>
      <c r="W18" s="37" t="n">
        <v>37028</v>
      </c>
      <c r="X18" s="20" t="n">
        <v>0</v>
      </c>
      <c r="Y18" s="20" t="n">
        <v>0</v>
      </c>
      <c r="Z18" s="39" t="n">
        <f aca="false">Z17-X18+Y18</f>
        <v>252500.4192</v>
      </c>
      <c r="AA18" s="39"/>
      <c r="AB18" s="20" t="n">
        <v>0</v>
      </c>
      <c r="AC18" s="20" t="n">
        <v>0</v>
      </c>
      <c r="AD18" s="20" t="n">
        <v>0</v>
      </c>
      <c r="AF18" s="37" t="n">
        <v>37028</v>
      </c>
      <c r="AG18" s="17"/>
      <c r="AH18" s="17"/>
      <c r="AJ18" s="40" t="n">
        <f aca="false">+AF18</f>
        <v>37028</v>
      </c>
      <c r="AK18" s="17"/>
      <c r="AL18" s="17"/>
      <c r="AM18" s="17"/>
    </row>
    <row r="19" customFormat="false" ht="12.75" hidden="false" customHeight="false" outlineLevel="0" collapsed="false">
      <c r="A19" s="18" t="s">
        <v>28</v>
      </c>
      <c r="B19" s="16" t="n">
        <v>-72200</v>
      </c>
      <c r="D19" s="18" t="s">
        <v>31</v>
      </c>
      <c r="E19" s="16" t="n">
        <v>24755</v>
      </c>
      <c r="G19" s="17"/>
      <c r="H19" s="17"/>
      <c r="L19" s="17"/>
      <c r="R19" s="39"/>
      <c r="W19" s="37" t="n">
        <v>37029</v>
      </c>
      <c r="X19" s="20" t="n">
        <v>0</v>
      </c>
      <c r="Y19" s="20" t="n">
        <v>0</v>
      </c>
      <c r="Z19" s="39" t="n">
        <f aca="false">Z18-X19+Y19</f>
        <v>252500.4192</v>
      </c>
      <c r="AA19" s="39"/>
      <c r="AB19" s="20" t="n">
        <v>0</v>
      </c>
      <c r="AC19" s="20" t="n">
        <v>0</v>
      </c>
      <c r="AD19" s="20" t="n">
        <v>0</v>
      </c>
      <c r="AF19" s="37" t="n">
        <v>37029</v>
      </c>
      <c r="AG19" s="17"/>
      <c r="AH19" s="17"/>
      <c r="AJ19" s="40" t="n">
        <f aca="false">+AF19</f>
        <v>37029</v>
      </c>
      <c r="AK19" s="17"/>
      <c r="AL19" s="17"/>
      <c r="AM19" s="17"/>
    </row>
    <row r="20" customFormat="false" ht="12.75" hidden="false" customHeight="false" outlineLevel="0" collapsed="false">
      <c r="A20" s="18" t="s">
        <v>30</v>
      </c>
      <c r="B20" s="16" t="n">
        <v>0</v>
      </c>
      <c r="C20" s="20"/>
      <c r="D20" s="18" t="s">
        <v>33</v>
      </c>
      <c r="E20" s="16" t="n">
        <v>0</v>
      </c>
      <c r="G20" s="17"/>
      <c r="H20" s="17"/>
      <c r="R20" s="39"/>
      <c r="W20" s="37" t="n">
        <v>37030</v>
      </c>
      <c r="X20" s="20" t="n">
        <v>0</v>
      </c>
      <c r="Y20" s="20" t="n">
        <v>0</v>
      </c>
      <c r="Z20" s="39" t="n">
        <f aca="false">Z19-X20+Y20</f>
        <v>252500.4192</v>
      </c>
      <c r="AA20" s="39"/>
      <c r="AB20" s="20" t="n">
        <v>0</v>
      </c>
      <c r="AC20" s="20" t="n">
        <v>0</v>
      </c>
      <c r="AD20" s="20" t="n">
        <v>0</v>
      </c>
      <c r="AF20" s="37" t="n">
        <v>37030</v>
      </c>
      <c r="AG20" s="17"/>
      <c r="AH20" s="17"/>
      <c r="AJ20" s="40" t="n">
        <f aca="false">+AF20</f>
        <v>37030</v>
      </c>
      <c r="AK20" s="17"/>
      <c r="AL20" s="17"/>
      <c r="AM20" s="17"/>
    </row>
    <row r="21" customFormat="false" ht="12.75" hidden="false" customHeight="false" outlineLevel="0" collapsed="false">
      <c r="A21" s="18" t="s">
        <v>32</v>
      </c>
      <c r="B21" s="16" t="n">
        <v>0</v>
      </c>
      <c r="C21" s="20"/>
      <c r="D21" s="18" t="s">
        <v>35</v>
      </c>
      <c r="E21" s="16" t="n">
        <v>4340</v>
      </c>
      <c r="G21" s="17"/>
      <c r="H21" s="17"/>
      <c r="R21" s="39"/>
      <c r="W21" s="37" t="n">
        <v>37031</v>
      </c>
      <c r="X21" s="20" t="n">
        <v>0</v>
      </c>
      <c r="Y21" s="20" t="n">
        <v>0</v>
      </c>
      <c r="Z21" s="39" t="n">
        <f aca="false">Z20-X21+Y21</f>
        <v>252500.4192</v>
      </c>
      <c r="AA21" s="39"/>
      <c r="AB21" s="20" t="n">
        <v>0</v>
      </c>
      <c r="AC21" s="20" t="n">
        <v>0</v>
      </c>
      <c r="AD21" s="20" t="n">
        <v>0</v>
      </c>
      <c r="AF21" s="37" t="n">
        <v>37031</v>
      </c>
      <c r="AG21" s="17"/>
      <c r="AH21" s="17"/>
      <c r="AJ21" s="40" t="n">
        <f aca="false">+AF21</f>
        <v>37031</v>
      </c>
      <c r="AK21" s="17"/>
      <c r="AL21" s="17"/>
      <c r="AM21" s="17"/>
    </row>
    <row r="22" customFormat="false" ht="12.75" hidden="false" customHeight="false" outlineLevel="0" collapsed="false">
      <c r="A22" s="18" t="s">
        <v>34</v>
      </c>
      <c r="B22" s="16" t="n">
        <v>0</v>
      </c>
      <c r="D22" s="18" t="s">
        <v>36</v>
      </c>
      <c r="E22" s="16" t="n">
        <v>6945</v>
      </c>
      <c r="G22" s="17"/>
      <c r="H22" s="17"/>
      <c r="R22" s="39"/>
      <c r="W22" s="37" t="n">
        <v>37032</v>
      </c>
      <c r="X22" s="20" t="n">
        <v>0</v>
      </c>
      <c r="Y22" s="20" t="n">
        <v>0</v>
      </c>
      <c r="Z22" s="39" t="n">
        <f aca="false">Z21-X22+Y22</f>
        <v>252500.4192</v>
      </c>
      <c r="AA22" s="39"/>
      <c r="AB22" s="20" t="n">
        <v>0</v>
      </c>
      <c r="AC22" s="20" t="n">
        <v>0</v>
      </c>
      <c r="AD22" s="20" t="n">
        <v>0</v>
      </c>
      <c r="AF22" s="37" t="n">
        <v>37032</v>
      </c>
      <c r="AG22" s="17"/>
      <c r="AH22" s="17"/>
      <c r="AJ22" s="40" t="n">
        <f aca="false">+AF22</f>
        <v>37032</v>
      </c>
      <c r="AK22" s="17"/>
      <c r="AL22" s="17"/>
      <c r="AM22" s="17"/>
    </row>
    <row r="23" customFormat="false" ht="12.75" hidden="false" customHeight="false" outlineLevel="0" collapsed="false">
      <c r="A23" s="18" t="s">
        <v>14</v>
      </c>
      <c r="B23" s="16" t="n">
        <v>0</v>
      </c>
      <c r="C23" s="20" t="s">
        <v>23</v>
      </c>
      <c r="D23" s="18" t="s">
        <v>38</v>
      </c>
      <c r="E23" s="16" t="n">
        <v>0</v>
      </c>
      <c r="F23" s="20"/>
      <c r="G23" s="17"/>
      <c r="H23" s="17"/>
      <c r="L23" s="2" t="n">
        <v>0.32</v>
      </c>
      <c r="R23" s="39"/>
      <c r="W23" s="37" t="n">
        <v>37033</v>
      </c>
      <c r="X23" s="20" t="n">
        <v>0</v>
      </c>
      <c r="Y23" s="20" t="n">
        <v>0</v>
      </c>
      <c r="Z23" s="39" t="n">
        <f aca="false">Z22-X23+Y23</f>
        <v>252500.4192</v>
      </c>
      <c r="AA23" s="39"/>
      <c r="AB23" s="20" t="n">
        <v>0</v>
      </c>
      <c r="AC23" s="20" t="n">
        <v>0</v>
      </c>
      <c r="AD23" s="20" t="n">
        <v>0</v>
      </c>
      <c r="AF23" s="37" t="n">
        <v>37033</v>
      </c>
      <c r="AG23" s="17"/>
      <c r="AH23" s="17"/>
      <c r="AJ23" s="40" t="n">
        <f aca="false">+AF23</f>
        <v>37033</v>
      </c>
      <c r="AK23" s="17"/>
      <c r="AL23" s="17"/>
      <c r="AM23" s="17"/>
    </row>
    <row r="24" customFormat="false" ht="12.75" hidden="false" customHeight="false" outlineLevel="0" collapsed="false">
      <c r="A24" s="18" t="s">
        <v>37</v>
      </c>
      <c r="B24" s="16" t="n">
        <v>0</v>
      </c>
      <c r="D24" s="18" t="s">
        <v>21</v>
      </c>
      <c r="E24" s="16" t="n">
        <v>0</v>
      </c>
      <c r="G24" s="17"/>
      <c r="H24" s="17"/>
      <c r="R24" s="39"/>
      <c r="W24" s="37" t="n">
        <v>37034</v>
      </c>
      <c r="X24" s="20" t="n">
        <v>0</v>
      </c>
      <c r="Y24" s="20" t="n">
        <v>0</v>
      </c>
      <c r="Z24" s="39" t="n">
        <f aca="false">Z23-X24+Y24</f>
        <v>252500.4192</v>
      </c>
      <c r="AA24" s="39"/>
      <c r="AB24" s="20" t="n">
        <v>0</v>
      </c>
      <c r="AC24" s="20" t="n">
        <v>0</v>
      </c>
      <c r="AD24" s="20" t="n">
        <v>0</v>
      </c>
      <c r="AF24" s="37" t="n">
        <v>37034</v>
      </c>
      <c r="AG24" s="17"/>
      <c r="AH24" s="17"/>
      <c r="AJ24" s="40" t="n">
        <f aca="false">+AF24</f>
        <v>37034</v>
      </c>
      <c r="AK24" s="17"/>
      <c r="AL24" s="17"/>
      <c r="AM24" s="17"/>
    </row>
    <row r="25" customFormat="false" ht="12.75" hidden="false" customHeight="false" outlineLevel="0" collapsed="false">
      <c r="A25" s="18" t="s">
        <v>39</v>
      </c>
      <c r="B25" s="16" t="n">
        <v>0</v>
      </c>
      <c r="D25" s="18" t="s">
        <v>14</v>
      </c>
      <c r="E25" s="16" t="n">
        <v>8000</v>
      </c>
      <c r="G25" s="17"/>
      <c r="H25" s="17"/>
      <c r="R25" s="39"/>
      <c r="W25" s="37" t="n">
        <v>37035</v>
      </c>
      <c r="X25" s="20" t="n">
        <v>0</v>
      </c>
      <c r="Y25" s="20" t="n">
        <v>0</v>
      </c>
      <c r="Z25" s="39" t="n">
        <f aca="false">Z24-X25+Y25</f>
        <v>252500.4192</v>
      </c>
      <c r="AA25" s="39"/>
      <c r="AB25" s="20" t="n">
        <v>0</v>
      </c>
      <c r="AC25" s="20" t="n">
        <v>0</v>
      </c>
      <c r="AD25" s="20" t="n">
        <v>0</v>
      </c>
      <c r="AF25" s="37" t="n">
        <v>37035</v>
      </c>
      <c r="AG25" s="17"/>
      <c r="AH25" s="17"/>
      <c r="AJ25" s="40" t="n">
        <f aca="false">+AF25</f>
        <v>37035</v>
      </c>
      <c r="AK25" s="17"/>
      <c r="AL25" s="17"/>
      <c r="AM25" s="17"/>
    </row>
    <row r="26" customFormat="false" ht="12.75" hidden="false" customHeight="false" outlineLevel="0" collapsed="false">
      <c r="A26" s="18" t="s">
        <v>40</v>
      </c>
      <c r="B26" s="16" t="n">
        <v>0</v>
      </c>
      <c r="D26" s="18" t="s">
        <v>19</v>
      </c>
      <c r="E26" s="16" t="n">
        <v>0</v>
      </c>
      <c r="G26" s="17"/>
      <c r="H26" s="17"/>
      <c r="R26" s="39"/>
      <c r="W26" s="37" t="n">
        <v>37036</v>
      </c>
      <c r="X26" s="20" t="n">
        <v>0</v>
      </c>
      <c r="Y26" s="20" t="n">
        <v>0</v>
      </c>
      <c r="Z26" s="39" t="n">
        <f aca="false">Z25-X26+Y26</f>
        <v>252500.4192</v>
      </c>
      <c r="AA26" s="39"/>
      <c r="AB26" s="20" t="n">
        <v>0</v>
      </c>
      <c r="AC26" s="20" t="n">
        <v>0</v>
      </c>
      <c r="AD26" s="20" t="n">
        <v>0</v>
      </c>
      <c r="AF26" s="37" t="n">
        <v>37036</v>
      </c>
      <c r="AG26" s="17"/>
      <c r="AH26" s="17"/>
      <c r="AJ26" s="40" t="n">
        <f aca="false">+AF26</f>
        <v>37036</v>
      </c>
      <c r="AK26" s="17"/>
      <c r="AL26" s="17"/>
      <c r="AM26" s="17"/>
    </row>
    <row r="27" customFormat="false" ht="13.5" hidden="false" customHeight="false" outlineLevel="0" collapsed="false">
      <c r="A27" s="18" t="s">
        <v>41</v>
      </c>
      <c r="B27" s="16" t="n">
        <v>-10075</v>
      </c>
      <c r="C27" s="20"/>
      <c r="D27" s="18" t="s">
        <v>42</v>
      </c>
      <c r="E27" s="16" t="n">
        <v>0</v>
      </c>
      <c r="G27" s="17"/>
      <c r="H27" s="17"/>
      <c r="R27" s="39"/>
      <c r="W27" s="37" t="n">
        <v>37037</v>
      </c>
      <c r="X27" s="20" t="n">
        <v>0</v>
      </c>
      <c r="Y27" s="20" t="n">
        <v>0</v>
      </c>
      <c r="Z27" s="39" t="n">
        <f aca="false">Z26-X27+Y27</f>
        <v>252500.4192</v>
      </c>
      <c r="AA27" s="39"/>
      <c r="AB27" s="20" t="n">
        <v>0</v>
      </c>
      <c r="AC27" s="20" t="n">
        <v>0</v>
      </c>
      <c r="AD27" s="20" t="n">
        <v>0</v>
      </c>
      <c r="AF27" s="37" t="n">
        <v>37037</v>
      </c>
      <c r="AG27" s="17"/>
      <c r="AH27" s="17"/>
      <c r="AJ27" s="40" t="n">
        <f aca="false">+AF27</f>
        <v>37037</v>
      </c>
      <c r="AK27" s="17"/>
      <c r="AL27" s="17"/>
      <c r="AM27" s="17"/>
    </row>
    <row r="28" customFormat="false" ht="13.5" hidden="false" customHeight="false" outlineLevel="0" collapsed="false">
      <c r="A28" s="22" t="s">
        <v>24</v>
      </c>
      <c r="B28" s="23" t="n">
        <f aca="false">SUM(B6:B27)</f>
        <v>-632275</v>
      </c>
      <c r="C28" s="20" t="n">
        <f aca="false">SUM(B28,B57)</f>
        <v>0</v>
      </c>
      <c r="D28" s="18" t="s">
        <v>43</v>
      </c>
      <c r="E28" s="16" t="n">
        <v>0</v>
      </c>
      <c r="G28" s="17"/>
      <c r="H28" s="17"/>
      <c r="R28" s="39"/>
      <c r="W28" s="37" t="n">
        <v>37038</v>
      </c>
      <c r="X28" s="20" t="n">
        <v>0</v>
      </c>
      <c r="Y28" s="20" t="n">
        <v>0</v>
      </c>
      <c r="Z28" s="39" t="n">
        <f aca="false">Z27-X28+Y28</f>
        <v>252500.4192</v>
      </c>
      <c r="AA28" s="39"/>
      <c r="AB28" s="20" t="n">
        <v>0</v>
      </c>
      <c r="AC28" s="20" t="n">
        <v>0</v>
      </c>
      <c r="AD28" s="20" t="n">
        <v>0</v>
      </c>
      <c r="AF28" s="37" t="n">
        <v>37038</v>
      </c>
      <c r="AG28" s="17"/>
      <c r="AH28" s="17"/>
      <c r="AJ28" s="40" t="n">
        <f aca="false">+AF28</f>
        <v>37038</v>
      </c>
      <c r="AK28" s="17"/>
      <c r="AL28" s="17"/>
      <c r="AM28" s="17"/>
    </row>
    <row r="29" customFormat="false" ht="13.5" hidden="false" customHeight="false" outlineLevel="0" collapsed="false">
      <c r="A29" s="18"/>
      <c r="B29" s="16"/>
      <c r="C29" s="20"/>
      <c r="D29" s="22" t="s">
        <v>44</v>
      </c>
      <c r="E29" s="23" t="n">
        <f aca="false">SUM(E16:E28)</f>
        <v>84518</v>
      </c>
      <c r="G29" s="17"/>
      <c r="H29" s="17"/>
      <c r="R29" s="39"/>
      <c r="W29" s="37" t="n">
        <v>37039</v>
      </c>
      <c r="X29" s="20" t="n">
        <v>0</v>
      </c>
      <c r="Y29" s="20" t="n">
        <v>0</v>
      </c>
      <c r="Z29" s="39" t="n">
        <f aca="false">Z28-X29+Y29</f>
        <v>252500.4192</v>
      </c>
      <c r="AA29" s="39"/>
      <c r="AB29" s="20" t="n">
        <v>0</v>
      </c>
      <c r="AC29" s="20" t="n">
        <v>0</v>
      </c>
      <c r="AD29" s="20" t="n">
        <v>0</v>
      </c>
      <c r="AF29" s="37" t="n">
        <v>37039</v>
      </c>
      <c r="AG29" s="17"/>
      <c r="AH29" s="17"/>
      <c r="AJ29" s="40" t="n">
        <f aca="false">+AF29</f>
        <v>37039</v>
      </c>
      <c r="AK29" s="17"/>
      <c r="AL29" s="17"/>
      <c r="AM29" s="17"/>
    </row>
    <row r="30" customFormat="false" ht="13.5" hidden="false" customHeight="false" outlineLevel="0" collapsed="false">
      <c r="A30" s="18" t="s">
        <v>25</v>
      </c>
      <c r="B30" s="16" t="n">
        <v>103081</v>
      </c>
      <c r="C30" s="20"/>
      <c r="D30" s="25"/>
      <c r="E30" s="26"/>
      <c r="F30" s="20"/>
      <c r="G30" s="17"/>
      <c r="H30" s="17"/>
      <c r="W30" s="37" t="n">
        <v>37040</v>
      </c>
      <c r="X30" s="20" t="n">
        <v>0</v>
      </c>
      <c r="Y30" s="20" t="n">
        <v>0</v>
      </c>
      <c r="Z30" s="39" t="n">
        <f aca="false">Z29-X30+Y30</f>
        <v>252500.4192</v>
      </c>
      <c r="AA30" s="39"/>
      <c r="AB30" s="20" t="n">
        <v>0</v>
      </c>
      <c r="AC30" s="20" t="n">
        <v>0</v>
      </c>
      <c r="AD30" s="20" t="n">
        <v>0</v>
      </c>
      <c r="AF30" s="37" t="n">
        <v>37040</v>
      </c>
      <c r="AG30" s="17"/>
      <c r="AH30" s="17"/>
      <c r="AJ30" s="40" t="n">
        <f aca="false">+AF30</f>
        <v>37040</v>
      </c>
      <c r="AK30" s="17"/>
      <c r="AL30" s="17"/>
      <c r="AM30" s="17"/>
    </row>
    <row r="31" customFormat="false" ht="12.75" hidden="false" customHeight="false" outlineLevel="0" collapsed="false">
      <c r="A31" s="18" t="s">
        <v>27</v>
      </c>
      <c r="B31" s="16" t="n">
        <v>125000</v>
      </c>
      <c r="C31" s="20"/>
      <c r="E31" s="17"/>
      <c r="G31" s="17"/>
      <c r="H31" s="17"/>
      <c r="W31" s="37" t="n">
        <v>37041</v>
      </c>
      <c r="X31" s="20" t="n">
        <v>0</v>
      </c>
      <c r="Y31" s="20" t="n">
        <v>0</v>
      </c>
      <c r="Z31" s="39" t="n">
        <f aca="false">Z30-X31+Y31</f>
        <v>252500.4192</v>
      </c>
      <c r="AA31" s="39"/>
      <c r="AB31" s="20" t="n">
        <v>0</v>
      </c>
      <c r="AC31" s="20" t="n">
        <v>0</v>
      </c>
      <c r="AD31" s="20" t="n">
        <v>0</v>
      </c>
      <c r="AF31" s="37" t="n">
        <v>37041</v>
      </c>
      <c r="AG31" s="17"/>
      <c r="AH31" s="53"/>
      <c r="AJ31" s="40" t="n">
        <f aca="false">+AF31</f>
        <v>37041</v>
      </c>
      <c r="AK31" s="17"/>
      <c r="AL31" s="17"/>
      <c r="AM31" s="17"/>
    </row>
    <row r="32" customFormat="false" ht="12.75" hidden="false" customHeight="false" outlineLevel="0" collapsed="false">
      <c r="A32" s="18" t="s">
        <v>29</v>
      </c>
      <c r="B32" s="16" t="n">
        <v>0</v>
      </c>
      <c r="E32" s="17"/>
      <c r="G32" s="17"/>
      <c r="H32" s="17"/>
      <c r="W32" s="37" t="n">
        <v>37042</v>
      </c>
      <c r="X32" s="20" t="n">
        <v>0</v>
      </c>
      <c r="Y32" s="20" t="n">
        <v>0</v>
      </c>
      <c r="Z32" s="39" t="n">
        <f aca="false">Z31-X32+Y32</f>
        <v>252500.4192</v>
      </c>
      <c r="AA32" s="39"/>
      <c r="AB32" s="20" t="n">
        <v>0</v>
      </c>
      <c r="AC32" s="20" t="n">
        <v>0</v>
      </c>
      <c r="AD32" s="20" t="n">
        <v>0</v>
      </c>
      <c r="AF32" s="37" t="n">
        <v>37042</v>
      </c>
      <c r="AG32" s="17"/>
      <c r="AH32" s="17"/>
      <c r="AJ32" s="40" t="n">
        <f aca="false">+AF32</f>
        <v>37042</v>
      </c>
      <c r="AK32" s="17"/>
      <c r="AL32" s="17"/>
      <c r="AM32" s="17"/>
    </row>
    <row r="33" customFormat="false" ht="12.75" hidden="false" customHeight="false" outlineLevel="0" collapsed="false">
      <c r="A33" s="18" t="s">
        <v>31</v>
      </c>
      <c r="B33" s="16" t="n">
        <v>220549</v>
      </c>
      <c r="D33" s="54"/>
      <c r="G33" s="17"/>
      <c r="H33" s="17"/>
      <c r="AF33" s="37"/>
      <c r="AG33" s="17"/>
      <c r="AJ33" s="40"/>
      <c r="AK33" s="17"/>
      <c r="AL33" s="17"/>
      <c r="AM33" s="17"/>
    </row>
    <row r="34" customFormat="false" ht="12.75" hidden="false" customHeight="false" outlineLevel="0" collapsed="false">
      <c r="A34" s="18" t="s">
        <v>72</v>
      </c>
      <c r="B34" s="16" t="n">
        <v>0</v>
      </c>
      <c r="C34" s="20"/>
      <c r="G34" s="17"/>
      <c r="H34" s="17"/>
      <c r="W34" s="37"/>
      <c r="AF34" s="37"/>
      <c r="AG34" s="17"/>
      <c r="AJ34" s="40"/>
      <c r="AK34" s="17"/>
      <c r="AL34" s="17"/>
      <c r="AM34" s="17"/>
    </row>
    <row r="35" customFormat="false" ht="12.75" hidden="false" customHeight="false" outlineLevel="0" collapsed="false">
      <c r="A35" s="18" t="s">
        <v>46</v>
      </c>
      <c r="B35" s="16" t="n">
        <v>0</v>
      </c>
      <c r="G35" s="17"/>
      <c r="H35" s="17"/>
      <c r="W35" s="37"/>
      <c r="AF35" s="37"/>
      <c r="AJ35" s="40"/>
      <c r="AK35" s="17"/>
      <c r="AL35" s="17"/>
      <c r="AM35" s="17"/>
    </row>
    <row r="36" customFormat="false" ht="12.75" hidden="false" customHeight="false" outlineLevel="0" collapsed="false">
      <c r="A36" s="18" t="s">
        <v>73</v>
      </c>
      <c r="B36" s="16" t="n">
        <v>0</v>
      </c>
      <c r="G36" s="17"/>
      <c r="H36" s="17"/>
      <c r="W36" s="37"/>
      <c r="AF36" s="37"/>
      <c r="AJ36" s="40"/>
      <c r="AK36" s="17"/>
      <c r="AL36" s="17"/>
      <c r="AM36" s="17"/>
    </row>
    <row r="37" customFormat="false" ht="12.75" hidden="false" customHeight="false" outlineLevel="0" collapsed="false">
      <c r="A37" s="18" t="s">
        <v>48</v>
      </c>
      <c r="B37" s="16" t="n">
        <v>0</v>
      </c>
      <c r="D37" s="55"/>
      <c r="G37" s="17"/>
      <c r="H37" s="17"/>
      <c r="W37" s="37"/>
      <c r="AL37" s="17"/>
      <c r="AM37" s="17"/>
    </row>
    <row r="38" customFormat="false" ht="12.75" hidden="false" customHeight="false" outlineLevel="0" collapsed="false">
      <c r="A38" s="18" t="s">
        <v>42</v>
      </c>
      <c r="B38" s="16" t="n">
        <v>15838</v>
      </c>
      <c r="D38" s="56"/>
      <c r="E38" s="20"/>
      <c r="G38" s="17"/>
      <c r="H38" s="17"/>
      <c r="AL38" s="17"/>
      <c r="AM38" s="17"/>
    </row>
    <row r="39" customFormat="false" ht="12.75" hidden="false" customHeight="false" outlineLevel="0" collapsed="false">
      <c r="A39" s="18" t="s">
        <v>22</v>
      </c>
      <c r="B39" s="16" t="n">
        <v>0</v>
      </c>
      <c r="G39" s="17"/>
      <c r="H39" s="17"/>
      <c r="AJ39" s="17"/>
      <c r="AK39" s="17"/>
      <c r="AL39" s="17"/>
      <c r="AM39" s="17"/>
    </row>
    <row r="40" customFormat="false" ht="12.75" hidden="false" customHeight="false" outlineLevel="0" collapsed="false">
      <c r="A40" s="18" t="s">
        <v>17</v>
      </c>
      <c r="B40" s="57"/>
      <c r="G40" s="17"/>
      <c r="H40" s="17"/>
      <c r="AJ40" s="17"/>
      <c r="AK40" s="17"/>
      <c r="AL40" s="17"/>
      <c r="AM40" s="17"/>
    </row>
    <row r="41" customFormat="false" ht="12.75" hidden="false" customHeight="false" outlineLevel="0" collapsed="false">
      <c r="A41" s="18" t="s">
        <v>49</v>
      </c>
      <c r="B41" s="16" t="n">
        <v>0</v>
      </c>
      <c r="G41" s="17"/>
      <c r="H41" s="17"/>
      <c r="AJ41" s="17"/>
      <c r="AK41" s="17"/>
      <c r="AL41" s="17"/>
      <c r="AM41" s="17"/>
    </row>
    <row r="42" customFormat="false" ht="12.75" hidden="false" customHeight="false" outlineLevel="0" collapsed="false">
      <c r="A42" s="18" t="s">
        <v>14</v>
      </c>
      <c r="B42" s="16" t="n">
        <v>89469</v>
      </c>
      <c r="AJ42" s="17"/>
      <c r="AK42" s="17"/>
      <c r="AL42" s="17"/>
      <c r="AM42" s="17"/>
    </row>
    <row r="43" customFormat="false" ht="12.75" hidden="false" customHeight="false" outlineLevel="0" collapsed="false">
      <c r="A43" s="18" t="s">
        <v>50</v>
      </c>
      <c r="B43" s="16" t="n">
        <v>0</v>
      </c>
      <c r="E43" s="17"/>
      <c r="AJ43" s="17"/>
      <c r="AK43" s="17"/>
      <c r="AL43" s="17"/>
      <c r="AM43" s="17"/>
    </row>
    <row r="44" customFormat="false" ht="12.75" hidden="false" customHeight="false" outlineLevel="0" collapsed="false">
      <c r="A44" s="18" t="s">
        <v>51</v>
      </c>
      <c r="B44" s="16" t="n">
        <v>1000</v>
      </c>
      <c r="C44" s="20"/>
      <c r="E44" s="17"/>
    </row>
    <row r="45" customFormat="false" ht="12.75" hidden="false" customHeight="false" outlineLevel="0" collapsed="false">
      <c r="A45" s="18" t="s">
        <v>33</v>
      </c>
      <c r="B45" s="16"/>
      <c r="E45" s="17"/>
    </row>
    <row r="46" customFormat="false" ht="12.75" hidden="false" customHeight="false" outlineLevel="0" collapsed="false">
      <c r="A46" s="18" t="s">
        <v>38</v>
      </c>
      <c r="B46" s="16" t="n">
        <v>0</v>
      </c>
      <c r="C46" s="20"/>
      <c r="E46" s="17"/>
    </row>
    <row r="47" customFormat="false" ht="12.75" hidden="false" customHeight="false" outlineLevel="0" collapsed="false">
      <c r="A47" s="18" t="s">
        <v>21</v>
      </c>
      <c r="B47" s="16" t="n">
        <v>0</v>
      </c>
    </row>
    <row r="48" customFormat="false" ht="12.75" hidden="false" customHeight="false" outlineLevel="0" collapsed="false">
      <c r="A48" s="18" t="s">
        <v>26</v>
      </c>
      <c r="B48" s="16" t="n">
        <v>0</v>
      </c>
      <c r="E48" s="17"/>
    </row>
    <row r="49" customFormat="false" ht="12.75" hidden="false" customHeight="false" outlineLevel="0" collapsed="false">
      <c r="A49" s="18" t="s">
        <v>52</v>
      </c>
      <c r="B49" s="16" t="n">
        <v>0</v>
      </c>
      <c r="C49" s="20" t="s">
        <v>23</v>
      </c>
      <c r="E49" s="17"/>
    </row>
    <row r="50" customFormat="false" ht="12.75" hidden="false" customHeight="false" outlineLevel="0" collapsed="false">
      <c r="A50" s="18" t="s">
        <v>53</v>
      </c>
      <c r="B50" s="16" t="n">
        <v>0</v>
      </c>
      <c r="E50" s="17"/>
    </row>
    <row r="51" customFormat="false" ht="12.75" hidden="false" customHeight="false" outlineLevel="0" collapsed="false">
      <c r="A51" s="18" t="s">
        <v>54</v>
      </c>
      <c r="B51" s="16" t="n">
        <v>0</v>
      </c>
      <c r="E51" s="17"/>
    </row>
    <row r="52" customFormat="false" ht="12.75" hidden="false" customHeight="false" outlineLevel="0" collapsed="false">
      <c r="A52" s="18" t="s">
        <v>34</v>
      </c>
      <c r="B52" s="16" t="n">
        <v>0</v>
      </c>
      <c r="C52" s="20"/>
      <c r="E52" s="17"/>
    </row>
    <row r="53" customFormat="false" ht="12.75" hidden="false" customHeight="false" outlineLevel="0" collapsed="false">
      <c r="A53" s="18" t="s">
        <v>74</v>
      </c>
      <c r="B53" s="16" t="n">
        <v>35000</v>
      </c>
      <c r="E53" s="17"/>
    </row>
    <row r="54" customFormat="false" ht="12.75" hidden="false" customHeight="false" outlineLevel="0" collapsed="false">
      <c r="A54" s="18" t="s">
        <v>75</v>
      </c>
      <c r="B54" s="16" t="n">
        <v>42338</v>
      </c>
      <c r="C54" s="20"/>
      <c r="E54" s="17"/>
    </row>
    <row r="55" customFormat="false" ht="12.75" hidden="false" customHeight="false" outlineLevel="0" collapsed="false">
      <c r="A55" s="18" t="s">
        <v>14</v>
      </c>
      <c r="B55" s="16" t="n">
        <v>0</v>
      </c>
      <c r="C55" s="20"/>
      <c r="E55" s="17"/>
    </row>
    <row r="56" customFormat="false" ht="13.5" hidden="false" customHeight="false" outlineLevel="0" collapsed="false">
      <c r="A56" s="18" t="s">
        <v>43</v>
      </c>
      <c r="B56" s="16" t="n">
        <v>0</v>
      </c>
      <c r="C56" s="20"/>
      <c r="E56" s="17"/>
    </row>
    <row r="57" customFormat="false" ht="13.5" hidden="false" customHeight="false" outlineLevel="0" collapsed="false">
      <c r="A57" s="22" t="s">
        <v>44</v>
      </c>
      <c r="B57" s="23" t="n">
        <f aca="false">SUM(B30:B56)</f>
        <v>632275</v>
      </c>
      <c r="C57" s="20"/>
      <c r="E57" s="17"/>
    </row>
    <row r="58" customFormat="false" ht="13.5" hidden="false" customHeight="false" outlineLevel="0" collapsed="false">
      <c r="A58" s="25"/>
      <c r="B58" s="30"/>
    </row>
    <row r="59" customFormat="false" ht="12.75" hidden="false" customHeight="false" outlineLevel="0" collapsed="false">
      <c r="A59" s="58"/>
      <c r="B59" s="58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2001-04-30T11:02:49Z</dcterms:modified>
  <cp:revision>0</cp:revision>
  <dc:subject/>
  <dc:title/>
</cp:coreProperties>
</file>