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WEEKEND!$A$1:$R$64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88</xdr:colOff>
                <xdr:row>10</xdr:row>
                <xdr:rowOff>5</xdr:rowOff>
              </xdr:from>
              <xdr:to>
                <xdr:col>5</xdr:col>
                <xdr:colOff>36</xdr:colOff>
                <xdr:row>15</xdr:row>
                <xdr:rowOff>15</xdr:rowOff>
              </xdr:to>
            </anchor>
          </commentPr>
        </mc:Choice>
        <mc:Fallback/>
      </mc:AlternateContent>
    </comment>
    <comment ref="A18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16</xdr:row>
                <xdr:rowOff>7</xdr:rowOff>
              </xdr:from>
              <xdr:to>
                <xdr:col>2</xdr:col>
                <xdr:colOff>39</xdr:colOff>
                <xdr:row>20</xdr:row>
                <xdr:rowOff>12</xdr:rowOff>
              </xdr:to>
            </anchor>
          </commentPr>
        </mc:Choice>
        <mc:Fallback/>
      </mc:AlternateContent>
    </comment>
    <comment ref="A2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24</xdr:row>
                <xdr:rowOff>7</xdr:rowOff>
              </xdr:from>
              <xdr:to>
                <xdr:col>3</xdr:col>
                <xdr:colOff>128</xdr:colOff>
                <xdr:row>30</xdr:row>
                <xdr:rowOff>13</xdr:rowOff>
              </xdr:to>
            </anchor>
          </commentPr>
        </mc:Choice>
        <mc:Fallback/>
      </mc:AlternateContent>
    </comment>
    <comment ref="A40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38</xdr:row>
                <xdr:rowOff>8</xdr:rowOff>
              </xdr:from>
              <xdr:to>
                <xdr:col>3</xdr:col>
                <xdr:colOff>152</xdr:colOff>
                <xdr:row>44</xdr:row>
                <xdr:rowOff>16</xdr:rowOff>
              </xdr:to>
            </anchor>
          </commentPr>
        </mc:Choice>
        <mc:Fallback/>
      </mc:AlternateContent>
    </comment>
    <comment ref="A45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</xdr:row>
                <xdr:rowOff>7</xdr:rowOff>
              </xdr:from>
              <xdr:to>
                <xdr:col>3</xdr:col>
                <xdr:colOff>196</xdr:colOff>
                <xdr:row>49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8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16</xdr:row>
                <xdr:rowOff>7</xdr:rowOff>
              </xdr:from>
              <xdr:to>
                <xdr:col>2</xdr:col>
                <xdr:colOff>67</xdr:colOff>
                <xdr:row>20</xdr:row>
                <xdr:rowOff>11</xdr:rowOff>
              </xdr:to>
            </anchor>
          </commentPr>
        </mc:Choice>
        <mc:Fallback/>
      </mc:AlternateContent>
    </comment>
    <comment ref="A2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24</xdr:row>
                <xdr:rowOff>7</xdr:rowOff>
              </xdr:from>
              <xdr:to>
                <xdr:col>3</xdr:col>
                <xdr:colOff>156</xdr:colOff>
                <xdr:row>30</xdr:row>
                <xdr:rowOff>12</xdr:rowOff>
              </xdr:to>
            </anchor>
          </commentPr>
        </mc:Choice>
        <mc:Fallback/>
      </mc:AlternateContent>
    </comment>
    <comment ref="A40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38</xdr:row>
                <xdr:rowOff>7</xdr:rowOff>
              </xdr:from>
              <xdr:to>
                <xdr:col>3</xdr:col>
                <xdr:colOff>152</xdr:colOff>
                <xdr:row>44</xdr:row>
                <xdr:rowOff>15</xdr:rowOff>
              </xdr:to>
            </anchor>
          </commentPr>
        </mc:Choice>
        <mc:Fallback/>
      </mc:AlternateContent>
    </comment>
    <comment ref="A45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</xdr:row>
                <xdr:rowOff>7</xdr:rowOff>
              </xdr:from>
              <xdr:to>
                <xdr:col>3</xdr:col>
                <xdr:colOff>196</xdr:colOff>
                <xdr:row>49</xdr:row>
                <xdr:rowOff>15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8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16</xdr:row>
                <xdr:rowOff>7</xdr:rowOff>
              </xdr:from>
              <xdr:to>
                <xdr:col>8</xdr:col>
                <xdr:colOff>67</xdr:colOff>
                <xdr:row>20</xdr:row>
                <xdr:rowOff>11</xdr:rowOff>
              </xdr:to>
            </anchor>
          </commentPr>
        </mc:Choice>
        <mc:Fallback/>
      </mc:AlternateContent>
    </comment>
    <comment ref="G2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24</xdr:row>
                <xdr:rowOff>7</xdr:rowOff>
              </xdr:from>
              <xdr:to>
                <xdr:col>9</xdr:col>
                <xdr:colOff>156</xdr:colOff>
                <xdr:row>30</xdr:row>
                <xdr:rowOff>12</xdr:rowOff>
              </xdr:to>
            </anchor>
          </commentPr>
        </mc:Choice>
        <mc:Fallback/>
      </mc:AlternateContent>
    </comment>
    <comment ref="G40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38</xdr:row>
                <xdr:rowOff>7</xdr:rowOff>
              </xdr:from>
              <xdr:to>
                <xdr:col>9</xdr:col>
                <xdr:colOff>152</xdr:colOff>
                <xdr:row>44</xdr:row>
                <xdr:rowOff>15</xdr:rowOff>
              </xdr:to>
            </anchor>
          </commentPr>
        </mc:Choice>
        <mc:Fallback/>
      </mc:AlternateContent>
    </comment>
    <comment ref="G45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43</xdr:row>
                <xdr:rowOff>7</xdr:rowOff>
              </xdr:from>
              <xdr:to>
                <xdr:col>9</xdr:col>
                <xdr:colOff>196</xdr:colOff>
                <xdr:row>49</xdr:row>
                <xdr:rowOff>15</xdr:rowOff>
              </xdr:to>
            </anchor>
          </commentPr>
        </mc:Choice>
        <mc:Fallback/>
      </mc:AlternateContent>
    </comment>
    <comment ref="M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10</xdr:row>
                <xdr:rowOff>7</xdr:rowOff>
              </xdr:from>
              <xdr:to>
                <xdr:col>14</xdr:col>
                <xdr:colOff>9</xdr:colOff>
                <xdr:row>15</xdr:row>
                <xdr:rowOff>17</xdr:rowOff>
              </xdr:to>
            </anchor>
          </commentPr>
        </mc:Choice>
        <mc:Fallback/>
      </mc:AlternateContent>
    </comment>
    <comment ref="M18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16</xdr:row>
                <xdr:rowOff>7</xdr:rowOff>
              </xdr:from>
              <xdr:to>
                <xdr:col>13</xdr:col>
                <xdr:colOff>-89</xdr:colOff>
                <xdr:row>20</xdr:row>
                <xdr:rowOff>11</xdr:rowOff>
              </xdr:to>
            </anchor>
          </commentPr>
        </mc:Choice>
        <mc:Fallback/>
      </mc:AlternateContent>
    </comment>
    <comment ref="M2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24</xdr:row>
                <xdr:rowOff>7</xdr:rowOff>
              </xdr:from>
              <xdr:to>
                <xdr:col>13</xdr:col>
                <xdr:colOff>81</xdr:colOff>
                <xdr:row>30</xdr:row>
                <xdr:rowOff>12</xdr:rowOff>
              </xdr:to>
            </anchor>
          </commentPr>
        </mc:Choice>
        <mc:Fallback/>
      </mc:AlternateContent>
    </comment>
    <comment ref="M40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38</xdr:row>
                <xdr:rowOff>7</xdr:rowOff>
              </xdr:from>
              <xdr:to>
                <xdr:col>13</xdr:col>
                <xdr:colOff>78</xdr:colOff>
                <xdr:row>44</xdr:row>
                <xdr:rowOff>15</xdr:rowOff>
              </xdr:to>
            </anchor>
          </commentPr>
        </mc:Choice>
        <mc:Fallback/>
      </mc:AlternateContent>
    </comment>
    <comment ref="M45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43</xdr:row>
                <xdr:rowOff>7</xdr:rowOff>
              </xdr:from>
              <xdr:to>
                <xdr:col>14</xdr:col>
                <xdr:colOff>38</xdr:colOff>
                <xdr:row>49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<sst xmlns="http://schemas.openxmlformats.org/spreadsheetml/2006/main" count="379" uniqueCount="90">
  <si>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</si>
  <si>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</si>
  <si>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</si>
  <si>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</si>
  <si>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</si>
  <si>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</si>
  <si>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</si>
  <si>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</si>
  <si>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</si>
  <si>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</si>
  <si>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</si>
  <si>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</si>
  <si>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</si>
  <si>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</si>
  <si>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</si>
  <si>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</si>
  <si>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</si>
  <si>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</si>
  <si>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</si>
  <si>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</si>
  <si>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</si>
  <si>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</si>
  <si>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</si>
  <si>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</si>
  <si>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</si>
  <si>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</si>
  <si>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</si>
  <si>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</si>
  <si>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</si>
  <si>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</si>
  <si>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</si>
  <si>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</si>
  <si>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</si>
  <si>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</si>
  <si>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</si>
  <si>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</si>
  <si>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</si>
  <si>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</si>
  <si>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</si>
  <si>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</si>
  <si>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</si>
  <si>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</si>
  <si>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</si>
  <si>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</si>
  <si>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</si>
  <si>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</si>
  <si>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</si>
  <si>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(NO-NOTICE)-NSS</t>
  </si>
  <si>
    <t xml:space="preserve">ENA DIQ</t>
  </si>
  <si>
    <t xml:space="preserve">     NGPL- DSS</t>
  </si>
  <si>
    <t xml:space="preserve">RIDER GAS</t>
  </si>
  <si>
    <t xml:space="preserve">     -  ADDITIONAL NGPL DSS INJECTIONS</t>
  </si>
  <si>
    <t xml:space="preserve">WITHDRAWALS:</t>
  </si>
  <si>
    <t xml:space="preserve">     COENERGY</t>
  </si>
  <si>
    <t xml:space="preserve">     ENGAGE</t>
  </si>
  <si>
    <t xml:space="preserve">     PANHANDLE</t>
  </si>
  <si>
    <t xml:space="preserve">     NGPL AM-DSS</t>
  </si>
  <si>
    <t xml:space="preserve">    TRUNKLINE IMBALANCE (UNDER DEL' D)</t>
  </si>
  <si>
    <t xml:space="preserve">     NGPL AM</t>
  </si>
  <si>
    <t xml:space="preserve">     FUEL</t>
  </si>
  <si>
    <t xml:space="preserve">     PGL TTP-MANLOVE</t>
  </si>
  <si>
    <t xml:space="preserve">    LNG LIQUIFICATION</t>
  </si>
  <si>
    <t xml:space="preserve">     NGPL SUPPLY (NS TTP)</t>
  </si>
  <si>
    <t xml:space="preserve">LINE PACK / IMBALANCE</t>
  </si>
  <si>
    <t xml:space="preserve">     -  ADDITIONAL CITYGATE PURCHASES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</si>
  <si>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</si>
  <si>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</si>
  <si>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</si>
  <si>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</si>
  <si>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</si>
  <si>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</si>
  <si>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</si>
  <si>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</si>
  <si>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</si>
  <si>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</si>
  <si>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</si>
  <si>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</si>
  <si>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</si>
  <si>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</si>
  <si>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 (NO-NOTICE)</t>
  </si>
  <si>
    <t xml:space="preserve">     NGPL:  DSS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</si>
  <si>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</si>
  <si>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</si>
  <si>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</si>
  <si>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</si>
  <si>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</si>
  <si>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</si>
  <si>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</si>
  <si>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</si>
  <si>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JAKE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</si>
</sst>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7067821392419"/>
          <c:w val="1"/>
          <c:h val="0.88786413226858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194603"/>
        <c:axId val="53205218"/>
      </c:lineChart>
      <c:catAx>
        <c:axId val="9619460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05218"/>
        <c:crossesAt val="0"/>
        <c:auto val="1"/>
        <c:lblAlgn val="ctr"/>
        <c:lblOffset val="100"/>
        <c:noMultiLvlLbl val="0"/>
      </c:catAx>
      <c:valAx>
        <c:axId val="5320521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19460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1933415813744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50388164640398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812802109272"/>
          <c:w val="1"/>
          <c:h val="0.85264391387139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906995"/>
        <c:axId val="67772383"/>
      </c:lineChart>
      <c:catAx>
        <c:axId val="789069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772383"/>
        <c:crossesAt val="0"/>
        <c:auto val="1"/>
        <c:lblAlgn val="ctr"/>
        <c:lblOffset val="100"/>
        <c:noMultiLvlLbl val="0"/>
      </c:catAx>
      <c:valAx>
        <c:axId val="6777238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90699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5989453639958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1754995655951"/>
          <c:w val="1"/>
          <c:h val="0.88517231392991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165031"/>
        <c:axId val="72713282"/>
      </c:lineChart>
      <c:catAx>
        <c:axId val="63165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713282"/>
        <c:crossesAt val="0"/>
        <c:auto val="1"/>
        <c:lblAlgn val="ctr"/>
        <c:lblOffset val="100"/>
        <c:noMultiLvlLbl val="0"/>
      </c:catAx>
      <c:valAx>
        <c:axId val="7271328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650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614827686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569616"/>
        <c:axId val="79114700"/>
      </c:lineChart>
      <c:catAx>
        <c:axId val="4056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114700"/>
        <c:crossesAt val="-40000"/>
        <c:auto val="1"/>
        <c:lblAlgn val="ctr"/>
        <c:lblOffset val="100"/>
        <c:noMultiLvlLbl val="0"/>
      </c:catAx>
      <c:valAx>
        <c:axId val="7911470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56961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7067821392419"/>
          <c:w val="1"/>
          <c:h val="0.88741423911820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170246"/>
        <c:axId val="22153249"/>
      </c:lineChart>
      <c:catAx>
        <c:axId val="961702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153249"/>
        <c:crossesAt val="0"/>
        <c:auto val="1"/>
        <c:lblAlgn val="ctr"/>
        <c:lblOffset val="100"/>
        <c:noMultiLvlLbl val="0"/>
      </c:catAx>
      <c:valAx>
        <c:axId val="2215324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17024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29535485322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3992969093306"/>
          <c:w val="1"/>
          <c:h val="0.933792295298081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935319"/>
        <c:axId val="54681906"/>
      </c:lineChart>
      <c:catAx>
        <c:axId val="76935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681906"/>
        <c:crossesAt val="0"/>
        <c:auto val="1"/>
        <c:lblAlgn val="ctr"/>
        <c:lblOffset val="100"/>
        <c:noMultiLvlLbl val="0"/>
      </c:catAx>
      <c:valAx>
        <c:axId val="5468190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9353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16669107953713"/>
          <c:w val="297.888888888889"/>
          <c:h val="0.217079244177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240585"/>
        <c:axId val="19727038"/>
      </c:lineChart>
      <c:catAx>
        <c:axId val="4124058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727038"/>
        <c:crossesAt val="0"/>
        <c:auto val="1"/>
        <c:lblAlgn val="ctr"/>
        <c:lblOffset val="100"/>
        <c:noMultiLvlLbl val="0"/>
      </c:catAx>
      <c:valAx>
        <c:axId val="1972703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24058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50388164640398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812802109272"/>
          <c:w val="1"/>
          <c:h val="0.85264391387139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036130"/>
        <c:axId val="14756724"/>
      </c:lineChart>
      <c:catAx>
        <c:axId val="560361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56724"/>
        <c:crossesAt val="0"/>
        <c:auto val="1"/>
        <c:lblAlgn val="ctr"/>
        <c:lblOffset val="100"/>
        <c:noMultiLvlLbl val="0"/>
      </c:catAx>
      <c:valAx>
        <c:axId val="1475672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03613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5989453639958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1210541558065"/>
          <c:w val="1"/>
          <c:h val="0.88908195771792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967531"/>
        <c:axId val="32552066"/>
      </c:lineChart>
      <c:catAx>
        <c:axId val="349675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552066"/>
        <c:crossesAt val="0"/>
        <c:auto val="1"/>
        <c:lblAlgn val="ctr"/>
        <c:lblOffset val="100"/>
        <c:noMultiLvlLbl val="0"/>
      </c:catAx>
      <c:valAx>
        <c:axId val="3255206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9675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536345207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8448057"/>
        <c:axId val="67919355"/>
      </c:lineChart>
      <c:catAx>
        <c:axId val="484480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919355"/>
        <c:crossesAt val="-40000"/>
        <c:auto val="1"/>
        <c:lblAlgn val="ctr"/>
        <c:lblOffset val="100"/>
        <c:noMultiLvlLbl val="0"/>
      </c:catAx>
      <c:valAx>
        <c:axId val="6791935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44805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7067821392419"/>
          <c:w val="1"/>
          <c:h val="0.89022607130806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797802"/>
        <c:axId val="39466076"/>
      </c:lineChart>
      <c:catAx>
        <c:axId val="2579780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66076"/>
        <c:crossesAt val="0"/>
        <c:auto val="1"/>
        <c:lblAlgn val="ctr"/>
        <c:lblOffset val="100"/>
        <c:noMultiLvlLbl val="0"/>
      </c:catAx>
      <c:valAx>
        <c:axId val="3946607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79780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158362388933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3992969093306"/>
          <c:w val="1"/>
          <c:h val="0.933792295298081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968957"/>
        <c:axId val="68612715"/>
      </c:lineChart>
      <c:catAx>
        <c:axId val="969689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612715"/>
        <c:crossesAt val="0"/>
        <c:auto val="1"/>
        <c:lblAlgn val="ctr"/>
        <c:lblOffset val="100"/>
        <c:noMultiLvlLbl val="0"/>
      </c:catAx>
      <c:valAx>
        <c:axId val="6861271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96895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16669107953713"/>
          <c:w val="297.888888888889"/>
          <c:h val="0.217079244177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3992969093306"/>
          <c:w val="1"/>
          <c:h val="0.933792295298081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754184"/>
        <c:axId val="58753547"/>
      </c:lineChart>
      <c:catAx>
        <c:axId val="21754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753547"/>
        <c:crossesAt val="0"/>
        <c:auto val="1"/>
        <c:lblAlgn val="ctr"/>
        <c:lblOffset val="100"/>
        <c:noMultiLvlLbl val="0"/>
      </c:catAx>
      <c:valAx>
        <c:axId val="587535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7541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61007763292808"/>
          <c:w val="297.888888888889"/>
          <c:h val="0.217079244177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6493506493506"/>
          <c:w val="1"/>
          <c:h val="0.84077922077922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41376"/>
        <c:axId val="31709527"/>
      </c:lineChart>
      <c:catAx>
        <c:axId val="18413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709527"/>
        <c:crossesAt val="0"/>
        <c:auto val="1"/>
        <c:lblAlgn val="ctr"/>
        <c:lblOffset val="100"/>
        <c:noMultiLvlLbl val="0"/>
      </c:catAx>
      <c:valAx>
        <c:axId val="3170952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4137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50388164640398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812802109272"/>
          <c:w val="1"/>
          <c:h val="0.85264391387139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45137"/>
        <c:axId val="69595709"/>
      </c:lineChart>
      <c:catAx>
        <c:axId val="35451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595709"/>
        <c:crossesAt val="0"/>
        <c:auto val="1"/>
        <c:lblAlgn val="ctr"/>
        <c:lblOffset val="100"/>
        <c:noMultiLvlLbl val="0"/>
      </c:catAx>
      <c:valAx>
        <c:axId val="6959570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4513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033396806796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1210541558065"/>
          <c:w val="1"/>
          <c:h val="0.88908195771792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692139"/>
        <c:axId val="32008703"/>
      </c:lineChart>
      <c:catAx>
        <c:axId val="46921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08703"/>
        <c:crossesAt val="0"/>
        <c:auto val="1"/>
        <c:lblAlgn val="ctr"/>
        <c:lblOffset val="100"/>
        <c:noMultiLvlLbl val="0"/>
      </c:catAx>
      <c:valAx>
        <c:axId val="3200870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9213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6536345207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507278"/>
        <c:axId val="53970677"/>
      </c:lineChart>
      <c:catAx>
        <c:axId val="895072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970677"/>
        <c:crossesAt val="-40000"/>
        <c:auto val="1"/>
        <c:lblAlgn val="ctr"/>
        <c:lblOffset val="100"/>
        <c:noMultiLvlLbl val="0"/>
      </c:catAx>
      <c:valAx>
        <c:axId val="5397067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5072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60465116279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1237067026541"/>
          <c:w val="1"/>
          <c:h val="0.889113810166442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436762"/>
        <c:axId val="84757435"/>
      </c:lineChart>
      <c:catAx>
        <c:axId val="1643676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757435"/>
        <c:crossesAt val="0"/>
        <c:auto val="1"/>
        <c:lblAlgn val="ctr"/>
        <c:lblOffset val="100"/>
        <c:noMultiLvlLbl val="0"/>
      </c:catAx>
      <c:valAx>
        <c:axId val="8475743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3676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843004948268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2266358143720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176886489266"/>
          <c:w val="1"/>
          <c:h val="0.93842396194883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758768"/>
        <c:axId val="28622966"/>
      </c:lineChart>
      <c:catAx>
        <c:axId val="2875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622966"/>
        <c:crossesAt val="0"/>
        <c:auto val="1"/>
        <c:lblAlgn val="ctr"/>
        <c:lblOffset val="100"/>
        <c:noMultiLvlLbl val="0"/>
      </c:catAx>
      <c:valAx>
        <c:axId val="2862296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75876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23473454171487"/>
          <c:w val="297.888888888889"/>
          <c:h val="0.19051291939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56538111934"/>
          <c:w val="1"/>
          <c:h val="0.84248798857291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804069"/>
        <c:axId val="4241285"/>
      </c:lineChart>
      <c:catAx>
        <c:axId val="9880406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1285"/>
        <c:crossesAt val="0"/>
        <c:auto val="1"/>
        <c:lblAlgn val="ctr"/>
        <c:lblOffset val="100"/>
        <c:noMultiLvlLbl val="0"/>
      </c:catAx>
      <c:valAx>
        <c:axId val="424128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80406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69770159719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8463812829412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909885589407"/>
          <c:w val="1"/>
          <c:h val="0.8742768993443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275193"/>
        <c:axId val="33306518"/>
      </c:lineChart>
      <c:catAx>
        <c:axId val="442751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306518"/>
        <c:crossesAt val="0"/>
        <c:auto val="1"/>
        <c:lblAlgn val="ctr"/>
        <c:lblOffset val="100"/>
        <c:noMultiLvlLbl val="0"/>
      </c:catAx>
      <c:valAx>
        <c:axId val="3330651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7519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427561383211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629505326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489712534656"/>
          <c:w val="1"/>
          <c:h val="0.888370056909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291431"/>
        <c:axId val="25252789"/>
      </c:lineChart>
      <c:catAx>
        <c:axId val="97291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52789"/>
        <c:crossesAt val="0"/>
        <c:auto val="1"/>
        <c:lblAlgn val="ctr"/>
        <c:lblOffset val="100"/>
        <c:noMultiLvlLbl val="0"/>
      </c:catAx>
      <c:valAx>
        <c:axId val="2525278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2914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357799503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367067"/>
        <c:axId val="98235855"/>
      </c:lineChart>
      <c:catAx>
        <c:axId val="2236706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235855"/>
        <c:crossesAt val="0"/>
        <c:auto val="1"/>
        <c:lblAlgn val="ctr"/>
        <c:lblOffset val="100"/>
        <c:noMultiLvlLbl val="0"/>
      </c:catAx>
      <c:valAx>
        <c:axId val="9823585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6706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24670377966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557866979197"/>
          <c:w val="1"/>
          <c:h val="0.920744213302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498531"/>
        <c:axId val="32960634"/>
      </c:lineChart>
      <c:catAx>
        <c:axId val="994985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960634"/>
        <c:crossesAt val="-40000"/>
        <c:auto val="1"/>
        <c:lblAlgn val="ctr"/>
        <c:lblOffset val="100"/>
        <c:noMultiLvlLbl val="0"/>
      </c:catAx>
      <c:valAx>
        <c:axId val="3296063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4985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218869030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455392127907"/>
          <c:y val="0.017342638015615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2251954240258"/>
          <c:y val="0.0413874110412492"/>
          <c:w val="0.980959694409987"/>
          <c:h val="0.95861258895875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465000</c:v>
                </c:pt>
                <c:pt idx="14">
                  <c:v>450000</c:v>
                </c:pt>
                <c:pt idx="15">
                  <c:v>435000</c:v>
                </c:pt>
                <c:pt idx="16">
                  <c:v>410000</c:v>
                </c:pt>
                <c:pt idx="17">
                  <c:v>410000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442237"/>
        <c:axId val="14980627"/>
      </c:lineChart>
      <c:catAx>
        <c:axId val="3844223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80627"/>
        <c:crossesAt val="0"/>
        <c:auto val="1"/>
        <c:lblAlgn val="ctr"/>
        <c:lblOffset val="100"/>
        <c:noMultiLvlLbl val="0"/>
      </c:catAx>
      <c:valAx>
        <c:axId val="14980627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442237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4572429952547"/>
          <c:y val="0.942444551924273"/>
          <c:w val="0.0465473447929588"/>
          <c:h val="0.082843916257859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8536172911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14358188448"/>
          <c:y val="0.0618606330485016"/>
          <c:w val="0.951487607673202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10/1/2001</c:v>
                </c:pt>
                <c:pt idx="1">
                  <c:v>10/2/2001</c:v>
                </c:pt>
                <c:pt idx="2">
                  <c:v>10/3/2001</c:v>
                </c:pt>
                <c:pt idx="3">
                  <c:v>10/4/2001</c:v>
                </c:pt>
                <c:pt idx="4">
                  <c:v>10/5/2001</c:v>
                </c:pt>
                <c:pt idx="5">
                  <c:v>10/6/2001</c:v>
                </c:pt>
                <c:pt idx="6">
                  <c:v>10/7/2001</c:v>
                </c:pt>
                <c:pt idx="7">
                  <c:v>10/8/2001</c:v>
                </c:pt>
                <c:pt idx="8">
                  <c:v>10/9/2001</c:v>
                </c:pt>
                <c:pt idx="9">
                  <c:v>10/10/2001</c:v>
                </c:pt>
                <c:pt idx="10">
                  <c:v>10/11/2001</c:v>
                </c:pt>
                <c:pt idx="11">
                  <c:v>10/12/2001</c:v>
                </c:pt>
                <c:pt idx="12">
                  <c:v>10/13/2001</c:v>
                </c:pt>
                <c:pt idx="13">
                  <c:v>10/14/2001</c:v>
                </c:pt>
                <c:pt idx="14">
                  <c:v>10/15/2001</c:v>
                </c:pt>
                <c:pt idx="15">
                  <c:v>10/16/2001</c:v>
                </c:pt>
                <c:pt idx="16">
                  <c:v>10/17/2001</c:v>
                </c:pt>
                <c:pt idx="17">
                  <c:v>10/18/2001</c:v>
                </c:pt>
                <c:pt idx="18">
                  <c:v>10/19/2001</c:v>
                </c:pt>
                <c:pt idx="19">
                  <c:v>10/20/2001</c:v>
                </c:pt>
                <c:pt idx="20">
                  <c:v>10/21/2001</c:v>
                </c:pt>
                <c:pt idx="21">
                  <c:v>10/22/2001</c:v>
                </c:pt>
                <c:pt idx="22">
                  <c:v>10/23/2001</c:v>
                </c:pt>
                <c:pt idx="23">
                  <c:v>10/24/2001</c:v>
                </c:pt>
                <c:pt idx="24">
                  <c:v>10/25/2001</c:v>
                </c:pt>
                <c:pt idx="25">
                  <c:v>10/26/2001</c:v>
                </c:pt>
                <c:pt idx="26">
                  <c:v>10/27/2001</c:v>
                </c:pt>
                <c:pt idx="27">
                  <c:v>10/28/2001</c:v>
                </c:pt>
                <c:pt idx="28">
                  <c:v>10/29/2001</c:v>
                </c:pt>
                <c:pt idx="29">
                  <c:v>10/30/2001</c:v>
                </c:pt>
                <c:pt idx="30">
                  <c:v>10/31/2001</c:v>
                </c:pt>
                <c:pt idx="31">
                  <c:v>11/1/2001</c:v>
                </c:pt>
                <c:pt idx="32">
                  <c:v>11/2/2001</c:v>
                </c:pt>
                <c:pt idx="33">
                  <c:v>11/3/2001</c:v>
                </c:pt>
                <c:pt idx="34">
                  <c:v>11/4/2001</c:v>
                </c:pt>
                <c:pt idx="35">
                  <c:v>11/5/2001</c:v>
                </c:pt>
                <c:pt idx="36">
                  <c:v>11/6/2001</c:v>
                </c:pt>
                <c:pt idx="37">
                  <c:v>11/7/2001</c:v>
                </c:pt>
                <c:pt idx="38">
                  <c:v>11/8/2001</c:v>
                </c:pt>
                <c:pt idx="39">
                  <c:v>11/9/2001</c:v>
                </c:pt>
                <c:pt idx="40">
                  <c:v>11/10/2001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235807"/>
        <c:axId val="207512"/>
      </c:lineChart>
      <c:catAx>
        <c:axId val="3823580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7512"/>
        <c:crossesAt val="0"/>
        <c:auto val="1"/>
        <c:lblAlgn val="ctr"/>
        <c:lblOffset val="100"/>
        <c:noMultiLvlLbl val="0"/>
      </c:catAx>
      <c:valAx>
        <c:axId val="207512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235807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00776832426"/>
          <c:y val="0.915392947406427"/>
          <c:w val="0.16963483591396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3885695094727"/>
          <c:y val="0.077758470894874"/>
          <c:w val="0.986902151366088"/>
          <c:h val="0.88944396177237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830069"/>
        <c:axId val="90631132"/>
      </c:lineChart>
      <c:catAx>
        <c:axId val="6983006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31132"/>
        <c:crossesAt val="0"/>
        <c:auto val="1"/>
        <c:lblAlgn val="ctr"/>
        <c:lblOffset val="100"/>
        <c:noMultiLvlLbl val="0"/>
      </c:catAx>
      <c:valAx>
        <c:axId val="90631132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830069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994310436793"/>
          <c:y val="0.931038227628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686946616269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56298866049"/>
          <c:y val="0.0918266863613983"/>
          <c:w val="0.949049862786724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10/1/2001</c:v>
                </c:pt>
                <c:pt idx="1">
                  <c:v>10/2/2001</c:v>
                </c:pt>
                <c:pt idx="2">
                  <c:v>10/3/2001</c:v>
                </c:pt>
                <c:pt idx="3">
                  <c:v>10/4/2001</c:v>
                </c:pt>
                <c:pt idx="4">
                  <c:v>10/5/2001</c:v>
                </c:pt>
                <c:pt idx="5">
                  <c:v>10/6/2001</c:v>
                </c:pt>
                <c:pt idx="6">
                  <c:v>10/7/2001</c:v>
                </c:pt>
                <c:pt idx="7">
                  <c:v>10/8/2001</c:v>
                </c:pt>
                <c:pt idx="8">
                  <c:v>10/9/2001</c:v>
                </c:pt>
                <c:pt idx="9">
                  <c:v>10/10/2001</c:v>
                </c:pt>
                <c:pt idx="10">
                  <c:v>10/11/2001</c:v>
                </c:pt>
                <c:pt idx="11">
                  <c:v>10/12/2001</c:v>
                </c:pt>
                <c:pt idx="12">
                  <c:v>10/13/2001</c:v>
                </c:pt>
                <c:pt idx="13">
                  <c:v>10/14/2001</c:v>
                </c:pt>
                <c:pt idx="14">
                  <c:v>10/15/2001</c:v>
                </c:pt>
                <c:pt idx="15">
                  <c:v>10/16/2001</c:v>
                </c:pt>
                <c:pt idx="16">
                  <c:v>10/17/2001</c:v>
                </c:pt>
                <c:pt idx="17">
                  <c:v>10/18/2001</c:v>
                </c:pt>
                <c:pt idx="18">
                  <c:v>10/19/2001</c:v>
                </c:pt>
                <c:pt idx="19">
                  <c:v>10/20/2001</c:v>
                </c:pt>
                <c:pt idx="20">
                  <c:v>10/21/2001</c:v>
                </c:pt>
                <c:pt idx="21">
                  <c:v>10/22/2001</c:v>
                </c:pt>
                <c:pt idx="22">
                  <c:v>10/23/2001</c:v>
                </c:pt>
                <c:pt idx="23">
                  <c:v>10/24/2001</c:v>
                </c:pt>
                <c:pt idx="24">
                  <c:v>10/25/2001</c:v>
                </c:pt>
                <c:pt idx="25">
                  <c:v>10/26/2001</c:v>
                </c:pt>
                <c:pt idx="26">
                  <c:v>10/27/2001</c:v>
                </c:pt>
                <c:pt idx="27">
                  <c:v>10/28/2001</c:v>
                </c:pt>
                <c:pt idx="28">
                  <c:v>10/29/2001</c:v>
                </c:pt>
                <c:pt idx="29">
                  <c:v>10/30/2001</c:v>
                </c:pt>
                <c:pt idx="30">
                  <c:v>10/31/2001</c:v>
                </c:pt>
                <c:pt idx="31">
                  <c:v>11/1/2001</c:v>
                </c:pt>
                <c:pt idx="32">
                  <c:v>11/2/2001</c:v>
                </c:pt>
                <c:pt idx="33">
                  <c:v>11/3/2001</c:v>
                </c:pt>
                <c:pt idx="34">
                  <c:v>11/4/2001</c:v>
                </c:pt>
                <c:pt idx="35">
                  <c:v>11/5/2001</c:v>
                </c:pt>
                <c:pt idx="36">
                  <c:v>11/6/2001</c:v>
                </c:pt>
                <c:pt idx="37">
                  <c:v>11/7/2001</c:v>
                </c:pt>
                <c:pt idx="38">
                  <c:v>11/8/2001</c:v>
                </c:pt>
                <c:pt idx="39">
                  <c:v>11/9/2001</c:v>
                </c:pt>
                <c:pt idx="40">
                  <c:v>11/10/2001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400527</c:v>
                </c:pt>
                <c:pt idx="1">
                  <c:v>405527</c:v>
                </c:pt>
                <c:pt idx="2">
                  <c:v>410527</c:v>
                </c:pt>
                <c:pt idx="3">
                  <c:v>410527</c:v>
                </c:pt>
                <c:pt idx="4">
                  <c:v>410527</c:v>
                </c:pt>
                <c:pt idx="5">
                  <c:v>420527</c:v>
                </c:pt>
                <c:pt idx="6">
                  <c:v>430527</c:v>
                </c:pt>
                <c:pt idx="7">
                  <c:v>440527</c:v>
                </c:pt>
                <c:pt idx="8">
                  <c:v>440527</c:v>
                </c:pt>
                <c:pt idx="9">
                  <c:v>440527</c:v>
                </c:pt>
                <c:pt idx="10">
                  <c:v>440527</c:v>
                </c:pt>
                <c:pt idx="11">
                  <c:v>440527</c:v>
                </c:pt>
                <c:pt idx="12">
                  <c:v>445527</c:v>
                </c:pt>
                <c:pt idx="13">
                  <c:v>450527</c:v>
                </c:pt>
                <c:pt idx="14">
                  <c:v>455527</c:v>
                </c:pt>
                <c:pt idx="15">
                  <c:v>455527</c:v>
                </c:pt>
                <c:pt idx="16">
                  <c:v>455527</c:v>
                </c:pt>
                <c:pt idx="17">
                  <c:v>455527</c:v>
                </c:pt>
                <c:pt idx="18">
                  <c:v>455527</c:v>
                </c:pt>
                <c:pt idx="19">
                  <c:v>455527</c:v>
                </c:pt>
                <c:pt idx="20">
                  <c:v>455527</c:v>
                </c:pt>
                <c:pt idx="21">
                  <c:v>455527</c:v>
                </c:pt>
                <c:pt idx="22">
                  <c:v>455527</c:v>
                </c:pt>
                <c:pt idx="23">
                  <c:v>455527</c:v>
                </c:pt>
                <c:pt idx="24">
                  <c:v>455527</c:v>
                </c:pt>
                <c:pt idx="25">
                  <c:v>455527</c:v>
                </c:pt>
                <c:pt idx="26">
                  <c:v>455527</c:v>
                </c:pt>
                <c:pt idx="27">
                  <c:v>455527</c:v>
                </c:pt>
                <c:pt idx="28">
                  <c:v>455527</c:v>
                </c:pt>
                <c:pt idx="29">
                  <c:v>455527</c:v>
                </c:pt>
                <c:pt idx="30">
                  <c:v>455527</c:v>
                </c:pt>
                <c:pt idx="31">
                  <c:v>455527</c:v>
                </c:pt>
                <c:pt idx="32">
                  <c:v>460527</c:v>
                </c:pt>
                <c:pt idx="33">
                  <c:v>460527</c:v>
                </c:pt>
                <c:pt idx="34">
                  <c:v>460527</c:v>
                </c:pt>
                <c:pt idx="35">
                  <c:v>460527</c:v>
                </c:pt>
                <c:pt idx="36">
                  <c:v>465527</c:v>
                </c:pt>
                <c:pt idx="37">
                  <c:v>465527</c:v>
                </c:pt>
                <c:pt idx="38">
                  <c:v>470527</c:v>
                </c:pt>
                <c:pt idx="39">
                  <c:v>470527</c:v>
                </c:pt>
                <c:pt idx="40">
                  <c:v>470527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5382248"/>
        <c:axId val="28705728"/>
      </c:lineChart>
      <c:catAx>
        <c:axId val="8538224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705728"/>
        <c:crossesAt val="0"/>
        <c:auto val="1"/>
        <c:lblAlgn val="ctr"/>
        <c:lblOffset val="100"/>
        <c:noMultiLvlLbl val="0"/>
      </c:catAx>
      <c:valAx>
        <c:axId val="28705728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382248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97509449593538"/>
          <c:y val="0.899803052683407"/>
          <c:w val="0.116916066897944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31413667738"/>
          <c:y val="0.03011397720455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24537646873"/>
          <c:y val="0.0809838032393521"/>
          <c:w val="0.955424416460298"/>
          <c:h val="0.88422315536892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10/1/2001</c:v>
                </c:pt>
                <c:pt idx="1">
                  <c:v>10/2/2001</c:v>
                </c:pt>
                <c:pt idx="2">
                  <c:v>10/3/2001</c:v>
                </c:pt>
                <c:pt idx="3">
                  <c:v>10/4/2001</c:v>
                </c:pt>
                <c:pt idx="4">
                  <c:v>10/5/2001</c:v>
                </c:pt>
                <c:pt idx="5">
                  <c:v>10/6/2001</c:v>
                </c:pt>
                <c:pt idx="6">
                  <c:v>10/7/2001</c:v>
                </c:pt>
                <c:pt idx="7">
                  <c:v>10/8/2001</c:v>
                </c:pt>
                <c:pt idx="8">
                  <c:v>10/9/2001</c:v>
                </c:pt>
                <c:pt idx="9">
                  <c:v>10/10/2001</c:v>
                </c:pt>
                <c:pt idx="10">
                  <c:v>10/11/2001</c:v>
                </c:pt>
                <c:pt idx="11">
                  <c:v>10/12/2001</c:v>
                </c:pt>
                <c:pt idx="12">
                  <c:v>10/13/2001</c:v>
                </c:pt>
                <c:pt idx="13">
                  <c:v>10/14/2001</c:v>
                </c:pt>
                <c:pt idx="14">
                  <c:v>10/15/2001</c:v>
                </c:pt>
                <c:pt idx="15">
                  <c:v>10/16/2001</c:v>
                </c:pt>
                <c:pt idx="16">
                  <c:v>10/17/2001</c:v>
                </c:pt>
                <c:pt idx="17">
                  <c:v>10/18/2001</c:v>
                </c:pt>
                <c:pt idx="18">
                  <c:v>10/19/2001</c:v>
                </c:pt>
                <c:pt idx="19">
                  <c:v>10/20/2001</c:v>
                </c:pt>
                <c:pt idx="20">
                  <c:v>10/21/2001</c:v>
                </c:pt>
                <c:pt idx="21">
                  <c:v>10/22/2001</c:v>
                </c:pt>
                <c:pt idx="22">
                  <c:v>10/23/2001</c:v>
                </c:pt>
                <c:pt idx="23">
                  <c:v>10/24/2001</c:v>
                </c:pt>
                <c:pt idx="24">
                  <c:v>10/25/2001</c:v>
                </c:pt>
                <c:pt idx="25">
                  <c:v>10/26/2001</c:v>
                </c:pt>
                <c:pt idx="26">
                  <c:v>10/27/2001</c:v>
                </c:pt>
                <c:pt idx="27">
                  <c:v>10/28/2001</c:v>
                </c:pt>
                <c:pt idx="28">
                  <c:v>10/29/2001</c:v>
                </c:pt>
                <c:pt idx="29">
                  <c:v>10/30/2001</c:v>
                </c:pt>
                <c:pt idx="30">
                  <c:v>10/31/2001</c:v>
                </c:pt>
                <c:pt idx="31">
                  <c:v>11/1/2001</c:v>
                </c:pt>
                <c:pt idx="32">
                  <c:v>11/2/2001</c:v>
                </c:pt>
                <c:pt idx="33">
                  <c:v>11/3/2001</c:v>
                </c:pt>
                <c:pt idx="34">
                  <c:v>11/4/2001</c:v>
                </c:pt>
                <c:pt idx="35">
                  <c:v>11/5/2001</c:v>
                </c:pt>
                <c:pt idx="36">
                  <c:v>11/6/2001</c:v>
                </c:pt>
                <c:pt idx="37">
                  <c:v>11/7/2001</c:v>
                </c:pt>
                <c:pt idx="38">
                  <c:v>11/8/2001</c:v>
                </c:pt>
                <c:pt idx="39">
                  <c:v>11/9/2001</c:v>
                </c:pt>
                <c:pt idx="40">
                  <c:v>11/10/2001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327422"/>
        <c:axId val="87035625"/>
      </c:lineChart>
      <c:catAx>
        <c:axId val="3832742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035625"/>
        <c:crossesAt val="0"/>
        <c:auto val="1"/>
        <c:lblAlgn val="ctr"/>
        <c:lblOffset val="100"/>
        <c:noMultiLvlLbl val="0"/>
      </c:catAx>
      <c:valAx>
        <c:axId val="87035625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2742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3036514042"/>
          <c:y val="0.907978404319136"/>
          <c:w val="0.0929448337636335"/>
          <c:h val="0.055068986202759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29920133508165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89128620812969"/>
          <c:w val="0.956598392533057"/>
          <c:h val="0.92108713791870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10/1/2001</c:v>
                </c:pt>
                <c:pt idx="1">
                  <c:v>10/2/2001</c:v>
                </c:pt>
                <c:pt idx="2">
                  <c:v>10/3/2001</c:v>
                </c:pt>
                <c:pt idx="3">
                  <c:v>10/4/2001</c:v>
                </c:pt>
                <c:pt idx="4">
                  <c:v>10/5/2001</c:v>
                </c:pt>
                <c:pt idx="5">
                  <c:v>10/6/2001</c:v>
                </c:pt>
                <c:pt idx="6">
                  <c:v>10/7/2001</c:v>
                </c:pt>
                <c:pt idx="7">
                  <c:v>10/8/2001</c:v>
                </c:pt>
                <c:pt idx="8">
                  <c:v>10/9/2001</c:v>
                </c:pt>
                <c:pt idx="9">
                  <c:v>10/10/2001</c:v>
                </c:pt>
                <c:pt idx="10">
                  <c:v>10/11/2001</c:v>
                </c:pt>
                <c:pt idx="11">
                  <c:v>10/12/2001</c:v>
                </c:pt>
                <c:pt idx="12">
                  <c:v>10/13/2001</c:v>
                </c:pt>
                <c:pt idx="13">
                  <c:v>10/14/2001</c:v>
                </c:pt>
                <c:pt idx="14">
                  <c:v>10/15/2001</c:v>
                </c:pt>
                <c:pt idx="15">
                  <c:v>10/16/2001</c:v>
                </c:pt>
                <c:pt idx="16">
                  <c:v>10/17/2001</c:v>
                </c:pt>
                <c:pt idx="17">
                  <c:v>10/18/2001</c:v>
                </c:pt>
                <c:pt idx="18">
                  <c:v>10/19/2001</c:v>
                </c:pt>
                <c:pt idx="19">
                  <c:v>10/20/2001</c:v>
                </c:pt>
                <c:pt idx="20">
                  <c:v>10/21/2001</c:v>
                </c:pt>
                <c:pt idx="21">
                  <c:v>10/22/2001</c:v>
                </c:pt>
                <c:pt idx="22">
                  <c:v>10/23/2001</c:v>
                </c:pt>
                <c:pt idx="23">
                  <c:v>10/24/2001</c:v>
                </c:pt>
                <c:pt idx="24">
                  <c:v>10/25/2001</c:v>
                </c:pt>
                <c:pt idx="25">
                  <c:v>10/26/2001</c:v>
                </c:pt>
                <c:pt idx="26">
                  <c:v>10/27/2001</c:v>
                </c:pt>
                <c:pt idx="27">
                  <c:v>10/28/2001</c:v>
                </c:pt>
                <c:pt idx="28">
                  <c:v>10/29/2001</c:v>
                </c:pt>
                <c:pt idx="29">
                  <c:v>10/30/2001</c:v>
                </c:pt>
                <c:pt idx="30">
                  <c:v>10/31/2001</c:v>
                </c:pt>
                <c:pt idx="31">
                  <c:v>11/1/2001</c:v>
                </c:pt>
                <c:pt idx="32">
                  <c:v>11/2/2001</c:v>
                </c:pt>
                <c:pt idx="33">
                  <c:v>11/3/2001</c:v>
                </c:pt>
                <c:pt idx="34">
                  <c:v>11/4/2001</c:v>
                </c:pt>
                <c:pt idx="35">
                  <c:v>11/5/2001</c:v>
                </c:pt>
                <c:pt idx="36">
                  <c:v>11/6/2001</c:v>
                </c:pt>
                <c:pt idx="37">
                  <c:v>11/7/2001</c:v>
                </c:pt>
                <c:pt idx="38">
                  <c:v>11/8/2001</c:v>
                </c:pt>
                <c:pt idx="39">
                  <c:v>11/9/2001</c:v>
                </c:pt>
                <c:pt idx="40">
                  <c:v>11/10/2001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-13230</c:v>
                </c:pt>
                <c:pt idx="1">
                  <c:v>-2730</c:v>
                </c:pt>
                <c:pt idx="2">
                  <c:v>-2730</c:v>
                </c:pt>
                <c:pt idx="3">
                  <c:v>-2720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-2710</c:v>
                </c:pt>
                <c:pt idx="20">
                  <c:v>-2710</c:v>
                </c:pt>
                <c:pt idx="21">
                  <c:v>-2710</c:v>
                </c:pt>
                <c:pt idx="22">
                  <c:v>-2710</c:v>
                </c:pt>
                <c:pt idx="23">
                  <c:v>-2710</c:v>
                </c:pt>
                <c:pt idx="24">
                  <c:v>-2710</c:v>
                </c:pt>
                <c:pt idx="25">
                  <c:v>-2710</c:v>
                </c:pt>
                <c:pt idx="26">
                  <c:v>-2710</c:v>
                </c:pt>
                <c:pt idx="27">
                  <c:v>-2710</c:v>
                </c:pt>
                <c:pt idx="28">
                  <c:v>-2710</c:v>
                </c:pt>
                <c:pt idx="29">
                  <c:v>-2710</c:v>
                </c:pt>
                <c:pt idx="30">
                  <c:v>-2710</c:v>
                </c:pt>
                <c:pt idx="31">
                  <c:v>-2710</c:v>
                </c:pt>
                <c:pt idx="32">
                  <c:v>-2710</c:v>
                </c:pt>
                <c:pt idx="33">
                  <c:v>-2710</c:v>
                </c:pt>
                <c:pt idx="34">
                  <c:v>-2710</c:v>
                </c:pt>
                <c:pt idx="35">
                  <c:v>-2710</c:v>
                </c:pt>
                <c:pt idx="36">
                  <c:v>-2710</c:v>
                </c:pt>
                <c:pt idx="37">
                  <c:v>-2710</c:v>
                </c:pt>
                <c:pt idx="38">
                  <c:v>-2710</c:v>
                </c:pt>
                <c:pt idx="39">
                  <c:v>-2710</c:v>
                </c:pt>
                <c:pt idx="40">
                  <c:v>-2710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19620"/>
        <c:axId val="89111110"/>
      </c:lineChart>
      <c:catAx>
        <c:axId val="681962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111110"/>
        <c:crossesAt val="0"/>
        <c:auto val="1"/>
        <c:lblAlgn val="ctr"/>
        <c:lblOffset val="100"/>
        <c:noMultiLvlLbl val="0"/>
      </c:catAx>
      <c:valAx>
        <c:axId val="89111110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962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50661135597615"/>
          <c:y val="0.925259268089164"/>
          <c:w val="0.128026963961628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50388164640398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812802109272"/>
          <c:w val="1"/>
          <c:h val="0.85264391387139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538168"/>
        <c:axId val="25221855"/>
      </c:lineChart>
      <c:catAx>
        <c:axId val="47538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21855"/>
        <c:crossesAt val="0"/>
        <c:auto val="1"/>
        <c:lblAlgn val="ctr"/>
        <c:lblOffset val="100"/>
        <c:noMultiLvlLbl val="0"/>
      </c:catAx>
      <c:valAx>
        <c:axId val="2522185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53816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5989453639958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1754995655951"/>
          <c:w val="1"/>
          <c:h val="0.88517231392991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766598"/>
        <c:axId val="50667484"/>
      </c:lineChart>
      <c:catAx>
        <c:axId val="827665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667484"/>
        <c:crossesAt val="0"/>
        <c:auto val="1"/>
        <c:lblAlgn val="ctr"/>
        <c:lblOffset val="100"/>
        <c:noMultiLvlLbl val="0"/>
      </c:catAx>
      <c:valAx>
        <c:axId val="5066748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665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614827686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160803"/>
        <c:axId val="74522258"/>
      </c:lineChart>
      <c:catAx>
        <c:axId val="681608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22258"/>
        <c:crossesAt val="-40000"/>
        <c:auto val="1"/>
        <c:lblAlgn val="ctr"/>
        <c:lblOffset val="100"/>
        <c:noMultiLvlLbl val="0"/>
      </c:catAx>
      <c:valAx>
        <c:axId val="7452225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6080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7067821392419"/>
          <c:w val="1"/>
          <c:h val="0.88741423911820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665983"/>
        <c:axId val="52956109"/>
      </c:lineChart>
      <c:catAx>
        <c:axId val="4866598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56109"/>
        <c:crossesAt val="0"/>
        <c:auto val="1"/>
        <c:lblAlgn val="ctr"/>
        <c:lblOffset val="100"/>
        <c:noMultiLvlLbl val="0"/>
      </c:catAx>
      <c:valAx>
        <c:axId val="5295610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66598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29535485322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3992969093306"/>
          <c:w val="1"/>
          <c:h val="0.933792295298081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531290"/>
        <c:axId val="51567057"/>
      </c:lineChart>
      <c:catAx>
        <c:axId val="775312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67057"/>
        <c:crossesAt val="0"/>
        <c:auto val="1"/>
        <c:lblAlgn val="ctr"/>
        <c:lblOffset val="100"/>
        <c:noMultiLvlLbl val="0"/>
      </c:catAx>
      <c:valAx>
        <c:axId val="5156705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312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16669107953713"/>
          <c:w val="297.888888888889"/>
          <c:h val="0.217079244177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199456"/>
        <c:axId val="26939477"/>
      </c:lineChart>
      <c:catAx>
        <c:axId val="661994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39477"/>
        <c:crossesAt val="0"/>
        <c:auto val="1"/>
        <c:lblAlgn val="ctr"/>
        <c:lblOffset val="100"/>
        <c:noMultiLvlLbl val="0"/>
      </c:catAx>
      <c:valAx>
        <c:axId val="2693947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19945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44</xdr:row>
      <xdr:rowOff>0</xdr:rowOff>
    </xdr:from>
    <xdr:to>
      <xdr:col>0</xdr:col>
      <xdr:colOff>2880</xdr:colOff>
      <xdr:row>63</xdr:row>
      <xdr:rowOff>95400</xdr:rowOff>
    </xdr:to>
    <xdr:graphicFrame>
      <xdr:nvGraphicFramePr>
        <xdr:cNvPr id="0" name="Chart 1"/>
        <xdr:cNvGraphicFramePr/>
      </xdr:nvGraphicFramePr>
      <xdr:xfrm>
        <a:off x="0" y="786780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28440</xdr:rowOff>
    </xdr:from>
    <xdr:to>
      <xdr:col>0</xdr:col>
      <xdr:colOff>2880</xdr:colOff>
      <xdr:row>81</xdr:row>
      <xdr:rowOff>47520</xdr:rowOff>
    </xdr:to>
    <xdr:graphicFrame>
      <xdr:nvGraphicFramePr>
        <xdr:cNvPr id="2" name="Chart 3"/>
        <xdr:cNvGraphicFramePr/>
      </xdr:nvGraphicFramePr>
      <xdr:xfrm>
        <a:off x="0" y="1116324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37800</xdr:rowOff>
    </xdr:to>
    <xdr:graphicFrame>
      <xdr:nvGraphicFramePr>
        <xdr:cNvPr id="4" name="Chart 5"/>
        <xdr:cNvGraphicFramePr/>
      </xdr:nvGraphicFramePr>
      <xdr:xfrm>
        <a:off x="0" y="5257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28440</xdr:rowOff>
    </xdr:to>
    <xdr:graphicFrame>
      <xdr:nvGraphicFramePr>
        <xdr:cNvPr id="5" name="Chart 6"/>
        <xdr:cNvGraphicFramePr/>
      </xdr:nvGraphicFramePr>
      <xdr:xfrm>
        <a:off x="0" y="5257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2880</xdr:colOff>
      <xdr:row>63</xdr:row>
      <xdr:rowOff>95400</xdr:rowOff>
    </xdr:to>
    <xdr:graphicFrame>
      <xdr:nvGraphicFramePr>
        <xdr:cNvPr id="6" name="Chart 7"/>
        <xdr:cNvGraphicFramePr/>
      </xdr:nvGraphicFramePr>
      <xdr:xfrm>
        <a:off x="0" y="786780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64</xdr:row>
      <xdr:rowOff>28440</xdr:rowOff>
    </xdr:from>
    <xdr:to>
      <xdr:col>0</xdr:col>
      <xdr:colOff>2880</xdr:colOff>
      <xdr:row>81</xdr:row>
      <xdr:rowOff>47520</xdr:rowOff>
    </xdr:to>
    <xdr:graphicFrame>
      <xdr:nvGraphicFramePr>
        <xdr:cNvPr id="8" name="Chart 9"/>
        <xdr:cNvGraphicFramePr/>
      </xdr:nvGraphicFramePr>
      <xdr:xfrm>
        <a:off x="0" y="1116324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37800</xdr:rowOff>
    </xdr:to>
    <xdr:graphicFrame>
      <xdr:nvGraphicFramePr>
        <xdr:cNvPr id="10" name="Chart 11"/>
        <xdr:cNvGraphicFramePr/>
      </xdr:nvGraphicFramePr>
      <xdr:xfrm>
        <a:off x="0" y="5257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28440</xdr:rowOff>
    </xdr:to>
    <xdr:graphicFrame>
      <xdr:nvGraphicFramePr>
        <xdr:cNvPr id="11" name="Chart 12"/>
        <xdr:cNvGraphicFramePr/>
      </xdr:nvGraphicFramePr>
      <xdr:xfrm>
        <a:off x="0" y="5257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2880</xdr:colOff>
      <xdr:row>63</xdr:row>
      <xdr:rowOff>95400</xdr:rowOff>
    </xdr:to>
    <xdr:graphicFrame>
      <xdr:nvGraphicFramePr>
        <xdr:cNvPr id="12" name="Chart 13"/>
        <xdr:cNvGraphicFramePr/>
      </xdr:nvGraphicFramePr>
      <xdr:xfrm>
        <a:off x="0" y="786780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64</xdr:row>
      <xdr:rowOff>28440</xdr:rowOff>
    </xdr:from>
    <xdr:to>
      <xdr:col>0</xdr:col>
      <xdr:colOff>2880</xdr:colOff>
      <xdr:row>81</xdr:row>
      <xdr:rowOff>47520</xdr:rowOff>
    </xdr:to>
    <xdr:graphicFrame>
      <xdr:nvGraphicFramePr>
        <xdr:cNvPr id="14" name="Chart 15"/>
        <xdr:cNvGraphicFramePr/>
      </xdr:nvGraphicFramePr>
      <xdr:xfrm>
        <a:off x="0" y="1116324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37800</xdr:rowOff>
    </xdr:to>
    <xdr:graphicFrame>
      <xdr:nvGraphicFramePr>
        <xdr:cNvPr id="16" name="Chart 17"/>
        <xdr:cNvGraphicFramePr/>
      </xdr:nvGraphicFramePr>
      <xdr:xfrm>
        <a:off x="0" y="5257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28440</xdr:rowOff>
    </xdr:to>
    <xdr:graphicFrame>
      <xdr:nvGraphicFramePr>
        <xdr:cNvPr id="17" name="Chart 18"/>
        <xdr:cNvGraphicFramePr/>
      </xdr:nvGraphicFramePr>
      <xdr:xfrm>
        <a:off x="0" y="5257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2880</xdr:colOff>
      <xdr:row>63</xdr:row>
      <xdr:rowOff>95400</xdr:rowOff>
    </xdr:to>
    <xdr:graphicFrame>
      <xdr:nvGraphicFramePr>
        <xdr:cNvPr id="18" name="Chart 19"/>
        <xdr:cNvGraphicFramePr/>
      </xdr:nvGraphicFramePr>
      <xdr:xfrm>
        <a:off x="0" y="786780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64</xdr:row>
      <xdr:rowOff>28440</xdr:rowOff>
    </xdr:from>
    <xdr:to>
      <xdr:col>0</xdr:col>
      <xdr:colOff>2880</xdr:colOff>
      <xdr:row>81</xdr:row>
      <xdr:rowOff>47520</xdr:rowOff>
    </xdr:to>
    <xdr:graphicFrame>
      <xdr:nvGraphicFramePr>
        <xdr:cNvPr id="20" name="Chart 21"/>
        <xdr:cNvGraphicFramePr/>
      </xdr:nvGraphicFramePr>
      <xdr:xfrm>
        <a:off x="0" y="1116324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2908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37800</xdr:rowOff>
    </xdr:to>
    <xdr:graphicFrame>
      <xdr:nvGraphicFramePr>
        <xdr:cNvPr id="22" name="Chart 23"/>
        <xdr:cNvGraphicFramePr/>
      </xdr:nvGraphicFramePr>
      <xdr:xfrm>
        <a:off x="0" y="5257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2880</xdr:colOff>
      <xdr:row>43</xdr:row>
      <xdr:rowOff>28440</xdr:rowOff>
    </xdr:to>
    <xdr:graphicFrame>
      <xdr:nvGraphicFramePr>
        <xdr:cNvPr id="23" name="Chart 24"/>
        <xdr:cNvGraphicFramePr/>
      </xdr:nvGraphicFramePr>
      <xdr:xfrm>
        <a:off x="0" y="5257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2880</xdr:colOff>
      <xdr:row>65</xdr:row>
      <xdr:rowOff>95400</xdr:rowOff>
    </xdr:to>
    <xdr:graphicFrame>
      <xdr:nvGraphicFramePr>
        <xdr:cNvPr id="24" name="Chart 25"/>
        <xdr:cNvGraphicFramePr/>
      </xdr:nvGraphicFramePr>
      <xdr:xfrm>
        <a:off x="0" y="819144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800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66</xdr:row>
      <xdr:rowOff>28440</xdr:rowOff>
    </xdr:from>
    <xdr:to>
      <xdr:col>0</xdr:col>
      <xdr:colOff>2880</xdr:colOff>
      <xdr:row>83</xdr:row>
      <xdr:rowOff>47520</xdr:rowOff>
    </xdr:to>
    <xdr:graphicFrame>
      <xdr:nvGraphicFramePr>
        <xdr:cNvPr id="26" name="Chart 27"/>
        <xdr:cNvGraphicFramePr/>
      </xdr:nvGraphicFramePr>
      <xdr:xfrm>
        <a:off x="0" y="11486880"/>
        <a:ext cx="2880" cy="2772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800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2880</xdr:colOff>
      <xdr:row>45</xdr:row>
      <xdr:rowOff>38160</xdr:rowOff>
    </xdr:to>
    <xdr:graphicFrame>
      <xdr:nvGraphicFramePr>
        <xdr:cNvPr id="28" name="Chart 29"/>
        <xdr:cNvGraphicFramePr/>
      </xdr:nvGraphicFramePr>
      <xdr:xfrm>
        <a:off x="0" y="560088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2880</xdr:colOff>
      <xdr:row>45</xdr:row>
      <xdr:rowOff>28440</xdr:rowOff>
    </xdr:to>
    <xdr:graphicFrame>
      <xdr:nvGraphicFramePr>
        <xdr:cNvPr id="29" name="Chart 30"/>
        <xdr:cNvGraphicFramePr/>
      </xdr:nvGraphicFramePr>
      <xdr:xfrm>
        <a:off x="0" y="5600880"/>
        <a:ext cx="2880" cy="2457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9720</xdr:rowOff>
    </xdr:from>
    <xdr:to>
      <xdr:col>21</xdr:col>
      <xdr:colOff>10080</xdr:colOff>
      <xdr:row>78</xdr:row>
      <xdr:rowOff>9360</xdr:rowOff>
    </xdr:to>
    <xdr:graphicFrame>
      <xdr:nvGraphicFramePr>
        <xdr:cNvPr id="30" name="Chart 31"/>
        <xdr:cNvGraphicFramePr/>
      </xdr:nvGraphicFramePr>
      <xdr:xfrm>
        <a:off x="4488840" y="8201160"/>
        <a:ext cx="18282960" cy="5209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8867160" y="1838160"/>
        <a:ext cx="6811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30600</xdr:colOff>
      <xdr:row>80</xdr:row>
      <xdr:rowOff>0</xdr:rowOff>
    </xdr:from>
    <xdr:to>
      <xdr:col>20</xdr:col>
      <xdr:colOff>724680</xdr:colOff>
      <xdr:row>100</xdr:row>
      <xdr:rowOff>75960</xdr:rowOff>
    </xdr:to>
    <xdr:graphicFrame>
      <xdr:nvGraphicFramePr>
        <xdr:cNvPr id="32" name="Chart 33"/>
        <xdr:cNvGraphicFramePr/>
      </xdr:nvGraphicFramePr>
      <xdr:xfrm>
        <a:off x="4519440" y="13725360"/>
        <a:ext cx="18222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10080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5819480" y="1838160"/>
        <a:ext cx="695232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8847000" y="4857840"/>
        <a:ext cx="6832080" cy="3000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322200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5849720" y="4829040"/>
        <a:ext cx="694224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513720</xdr:colOff>
      <xdr:row>31</xdr:row>
      <xdr:rowOff>95760</xdr:rowOff>
    </xdr:to>
    <xdr:sp>
      <xdr:nvSpPr>
        <xdr:cNvPr id="36" name="Text 37"/>
        <xdr:cNvSpPr/>
      </xdr:nvSpPr>
      <xdr:spPr>
        <a:xfrm>
          <a:off x="4126320" y="5638680"/>
          <a:ext cx="101520" cy="21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38160</xdr:rowOff>
    </xdr:from>
    <xdr:to>
      <xdr:col>12</xdr:col>
      <xdr:colOff>114120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24400"/>
          <a:ext cx="1141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38160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24400"/>
          <a:ext cx="11196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38160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24400"/>
          <a:ext cx="11196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412560</xdr:colOff>
      <xdr:row>30</xdr:row>
      <xdr:rowOff>38160</xdr:rowOff>
    </xdr:from>
    <xdr:to>
      <xdr:col>14</xdr:col>
      <xdr:colOff>523800</xdr:colOff>
      <xdr:row>31</xdr:row>
      <xdr:rowOff>75960</xdr:rowOff>
    </xdr:to>
    <xdr:sp>
      <xdr:nvSpPr>
        <xdr:cNvPr id="87" name="Text 86"/>
        <xdr:cNvSpPr/>
      </xdr:nvSpPr>
      <xdr:spPr>
        <a:xfrm>
          <a:off x="212468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400000</v>
      </c>
      <c r="H1" s="5"/>
      <c r="I1" s="6" t="s">
        <v>2</v>
      </c>
      <c r="J1" s="7" t="n">
        <v>65000</v>
      </c>
      <c r="O1" s="8" t="s">
        <v>3</v>
      </c>
      <c r="P1" s="9" t="n">
        <f aca="true">TODAY()+2</f>
        <v>45928</v>
      </c>
      <c r="Q1" s="10" t="n">
        <v>380000</v>
      </c>
      <c r="S1" s="8" t="s">
        <v>4</v>
      </c>
      <c r="T1" s="9" t="n">
        <f aca="true">TODAY()+2</f>
        <v>45928</v>
      </c>
      <c r="U1" s="10" t="n">
        <v>55000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360000</v>
      </c>
      <c r="T2" s="9" t="n">
        <f aca="true">TODAY()+3</f>
        <v>45929</v>
      </c>
      <c r="U2" s="10" t="n">
        <v>50000</v>
      </c>
      <c r="W2" s="9" t="n">
        <v>37165</v>
      </c>
      <c r="X2" s="13" t="n">
        <v>0</v>
      </c>
      <c r="Y2" s="13" t="n">
        <v>0</v>
      </c>
      <c r="Z2" s="14" t="n">
        <f aca="false">400527-X2+Y2</f>
        <v>400527</v>
      </c>
      <c r="AA2" s="14"/>
      <c r="AB2" s="13" t="n">
        <v>0</v>
      </c>
      <c r="AC2" s="13" t="n">
        <v>0</v>
      </c>
      <c r="AD2" s="13" t="n">
        <f aca="false">-13230-AB2+AC2</f>
        <v>-13230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360000</v>
      </c>
      <c r="T3" s="9" t="n">
        <f aca="true">TODAY()+4</f>
        <v>45930</v>
      </c>
      <c r="U3" s="10" t="n">
        <v>50000</v>
      </c>
      <c r="W3" s="9" t="n">
        <f aca="false">W2+1</f>
        <v>37166</v>
      </c>
      <c r="X3" s="13" t="n">
        <v>0</v>
      </c>
      <c r="Y3" s="13" t="n">
        <v>5000</v>
      </c>
      <c r="Z3" s="14" t="n">
        <f aca="false">Z2-X3+Y3</f>
        <v>405527</v>
      </c>
      <c r="AA3" s="14"/>
      <c r="AB3" s="13" t="n">
        <v>0</v>
      </c>
      <c r="AC3" s="13" t="n">
        <v>10500</v>
      </c>
      <c r="AD3" s="13" t="n">
        <f aca="false">AD2-AB3+AC3</f>
        <v>-2730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67</v>
      </c>
      <c r="C4" s="22" t="n">
        <v>47</v>
      </c>
      <c r="D4" s="23" t="n">
        <f aca="false">AVERAGE(B4,C4)</f>
        <v>57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37167</v>
      </c>
      <c r="X4" s="13" t="n">
        <v>0</v>
      </c>
      <c r="Y4" s="13" t="n">
        <v>5000</v>
      </c>
      <c r="Z4" s="14" t="n">
        <f aca="false">Z3-X4+Y4</f>
        <v>410527</v>
      </c>
      <c r="AA4" s="14"/>
      <c r="AB4" s="13" t="n">
        <v>0</v>
      </c>
      <c r="AC4" s="13" t="n">
        <v>0</v>
      </c>
      <c r="AD4" s="13" t="n">
        <f aca="false">AD3-AB4+AC4</f>
        <v>-2730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/>
      <c r="D5" s="27"/>
      <c r="E5" s="28"/>
      <c r="F5" s="12"/>
      <c r="H5" s="12"/>
      <c r="J5" s="24" t="s">
        <v>23</v>
      </c>
      <c r="K5" s="29" t="n">
        <v>10000</v>
      </c>
      <c r="L5" s="10" t="n">
        <v>0</v>
      </c>
      <c r="M5" s="30" t="n">
        <f aca="false">+L5-K5</f>
        <v>-10000</v>
      </c>
      <c r="O5" s="31" t="s">
        <v>24</v>
      </c>
      <c r="P5" s="5"/>
      <c r="Q5" s="7" t="n">
        <v>725000</v>
      </c>
      <c r="S5" s="17" t="s">
        <v>25</v>
      </c>
      <c r="T5" s="5"/>
      <c r="U5" s="7" t="n">
        <v>270756</v>
      </c>
      <c r="W5" s="9" t="n">
        <f aca="false">W4+1</f>
        <v>37168</v>
      </c>
      <c r="X5" s="13" t="n">
        <v>0</v>
      </c>
      <c r="Y5" s="13" t="n">
        <v>0</v>
      </c>
      <c r="Z5" s="14" t="n">
        <f aca="false">Z4-X5+Y5</f>
        <v>410527</v>
      </c>
      <c r="AA5" s="14"/>
      <c r="AB5" s="13" t="n">
        <v>0</v>
      </c>
      <c r="AC5" s="13" t="n">
        <v>10</v>
      </c>
      <c r="AD5" s="13" t="n">
        <f aca="false">AD4-AB5+AC5</f>
        <v>-2720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26</v>
      </c>
      <c r="B6" s="32" t="n">
        <v>-390000</v>
      </c>
      <c r="C6" s="10" t="n">
        <v>0</v>
      </c>
      <c r="D6" s="24" t="s">
        <v>27</v>
      </c>
      <c r="E6" s="32" t="n">
        <v>-60000</v>
      </c>
      <c r="F6" s="10" t="n">
        <v>0</v>
      </c>
      <c r="G6" s="10"/>
      <c r="H6" s="10"/>
      <c r="J6" s="33" t="s">
        <v>28</v>
      </c>
      <c r="K6" s="34" t="n">
        <f aca="false">(+K4-K5)/2</f>
        <v>-5000</v>
      </c>
      <c r="L6" s="35" t="n">
        <f aca="false">(+L4-L5)/2</f>
        <v>0</v>
      </c>
      <c r="M6" s="36" t="n">
        <f aca="false">+L6-K6</f>
        <v>5000</v>
      </c>
      <c r="O6" s="17" t="s">
        <v>29</v>
      </c>
      <c r="P6" s="5"/>
      <c r="Q6" s="37" t="n">
        <f aca="false">Z31/Q5</f>
        <v>0.628313103448276</v>
      </c>
      <c r="S6" s="17" t="s">
        <v>29</v>
      </c>
      <c r="T6" s="5"/>
      <c r="U6" s="37" t="n">
        <f aca="false">AD31/U5</f>
        <v>-0.0100090118039859</v>
      </c>
      <c r="W6" s="9" t="n">
        <f aca="false">W5+1</f>
        <v>37169</v>
      </c>
      <c r="X6" s="13" t="n">
        <v>0</v>
      </c>
      <c r="Y6" s="13" t="n">
        <v>0</v>
      </c>
      <c r="Z6" s="14" t="n">
        <f aca="false">Z5-X6+Y6</f>
        <v>410527</v>
      </c>
      <c r="AA6" s="14"/>
      <c r="AB6" s="13" t="n">
        <v>0</v>
      </c>
      <c r="AC6" s="13" t="n">
        <v>10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30</v>
      </c>
      <c r="B7" s="32"/>
      <c r="D7" s="24" t="s">
        <v>31</v>
      </c>
      <c r="E7" s="32" t="n">
        <v>0</v>
      </c>
      <c r="G7" s="10"/>
      <c r="H7" s="10"/>
      <c r="W7" s="9" t="n">
        <f aca="false">W6+1</f>
        <v>37170</v>
      </c>
      <c r="X7" s="13" t="n">
        <v>0</v>
      </c>
      <c r="Y7" s="13" t="n">
        <v>10000</v>
      </c>
      <c r="Z7" s="14" t="n">
        <f aca="false">Z6-X7+Y7</f>
        <v>420527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32</v>
      </c>
      <c r="B8" s="32"/>
      <c r="D8" s="24" t="s">
        <v>33</v>
      </c>
      <c r="E8" s="32"/>
      <c r="G8" s="10"/>
      <c r="H8" s="10"/>
      <c r="W8" s="9" t="n">
        <f aca="false">W7+1</f>
        <v>37171</v>
      </c>
      <c r="X8" s="13" t="n">
        <v>0</v>
      </c>
      <c r="Y8" s="13" t="n">
        <v>10000</v>
      </c>
      <c r="Z8" s="14" t="n">
        <f aca="false">Z7-X8+Y8</f>
        <v>430527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39" t="s">
        <v>34</v>
      </c>
      <c r="B9" s="40" t="n">
        <v>-50000</v>
      </c>
      <c r="C9" s="41" t="n">
        <v>-75000</v>
      </c>
      <c r="D9" s="24" t="s">
        <v>35</v>
      </c>
      <c r="E9" s="32" t="n">
        <v>-20000</v>
      </c>
      <c r="G9" s="10"/>
      <c r="H9" s="10"/>
      <c r="L9" s="10"/>
      <c r="W9" s="9" t="n">
        <f aca="false">W8+1</f>
        <v>37172</v>
      </c>
      <c r="X9" s="13" t="n">
        <v>0</v>
      </c>
      <c r="Y9" s="13" t="n">
        <v>10000</v>
      </c>
      <c r="Z9" s="14" t="n">
        <f aca="false">Z8-X9+Y9</f>
        <v>440527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2" t="s">
        <v>36</v>
      </c>
      <c r="B10" s="32" t="n">
        <v>0</v>
      </c>
      <c r="C10" s="13" t="s">
        <v>22</v>
      </c>
      <c r="D10" s="24" t="s">
        <v>37</v>
      </c>
      <c r="E10" s="32" t="n">
        <v>0</v>
      </c>
      <c r="G10" s="10"/>
      <c r="H10" s="10"/>
      <c r="W10" s="9" t="n">
        <f aca="false">W9+1</f>
        <v>37173</v>
      </c>
      <c r="X10" s="13" t="n">
        <v>0</v>
      </c>
      <c r="Y10" s="13" t="n">
        <v>0</v>
      </c>
      <c r="Z10" s="14" t="n">
        <f aca="false">Z9-X10+Y10</f>
        <v>440527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39" t="s">
        <v>35</v>
      </c>
      <c r="B11" s="40" t="n">
        <f aca="false">-103683-0-0-20000-7383+21066-15000</f>
        <v>-125000</v>
      </c>
      <c r="C11" s="32" t="n">
        <v>-110000</v>
      </c>
      <c r="D11" s="24" t="s">
        <v>38</v>
      </c>
      <c r="E11" s="32" t="n">
        <v>0</v>
      </c>
      <c r="G11" s="10"/>
      <c r="H11" s="10"/>
      <c r="R11" s="14"/>
      <c r="W11" s="9" t="n">
        <f aca="false">W10+1</f>
        <v>37174</v>
      </c>
      <c r="X11" s="13" t="n">
        <v>0</v>
      </c>
      <c r="Y11" s="13" t="n">
        <v>0</v>
      </c>
      <c r="Z11" s="14" t="n">
        <f aca="false">Z10-X11+Y11</f>
        <v>440527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39</v>
      </c>
      <c r="B12" s="32" t="n">
        <v>-20666</v>
      </c>
      <c r="C12" s="13"/>
      <c r="D12" s="43" t="s">
        <v>40</v>
      </c>
      <c r="E12" s="40" t="n">
        <v>-10000</v>
      </c>
      <c r="G12" s="10" t="s">
        <v>22</v>
      </c>
      <c r="H12" s="10"/>
      <c r="R12" s="14"/>
      <c r="W12" s="9" t="n">
        <f aca="false">W11+1</f>
        <v>37175</v>
      </c>
      <c r="X12" s="13" t="n">
        <v>0</v>
      </c>
      <c r="Y12" s="13" t="n">
        <v>0</v>
      </c>
      <c r="Z12" s="14" t="n">
        <f aca="false">Z11-X12+Y12</f>
        <v>440527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24" t="s">
        <v>41</v>
      </c>
      <c r="E13" s="32" t="n">
        <f aca="false">-20000</f>
        <v>-20000</v>
      </c>
      <c r="G13" s="10"/>
      <c r="H13" s="10"/>
      <c r="R13" s="14"/>
      <c r="W13" s="9" t="n">
        <f aca="false">W12+1</f>
        <v>37176</v>
      </c>
      <c r="X13" s="13" t="n">
        <v>0</v>
      </c>
      <c r="Y13" s="13" t="n">
        <v>0</v>
      </c>
      <c r="Z13" s="14" t="n">
        <f aca="false">Z12-X13+Y13</f>
        <v>440527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/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42</v>
      </c>
      <c r="B14" s="32" t="n">
        <v>0</v>
      </c>
      <c r="C14" s="13"/>
      <c r="D14" s="44" t="s">
        <v>43</v>
      </c>
      <c r="E14" s="45" t="n">
        <f aca="false">SUM(E6:E13)</f>
        <v>-110000</v>
      </c>
      <c r="G14" s="10"/>
      <c r="H14" s="10"/>
      <c r="L14" s="10"/>
      <c r="R14" s="14"/>
      <c r="W14" s="9" t="n">
        <f aca="false">W13+1</f>
        <v>37177</v>
      </c>
      <c r="X14" s="13" t="n">
        <v>0</v>
      </c>
      <c r="Y14" s="13" t="n">
        <v>5000</v>
      </c>
      <c r="Z14" s="14" t="n">
        <f aca="false">Z13-X14+Y14</f>
        <v>445527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/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33</v>
      </c>
      <c r="B15" s="32"/>
      <c r="C15" s="13"/>
      <c r="D15" s="24"/>
      <c r="E15" s="32"/>
      <c r="F15" s="13" t="n">
        <f aca="false">+E14+E29</f>
        <v>0</v>
      </c>
      <c r="G15" s="10"/>
      <c r="H15" s="10"/>
      <c r="L15" s="10"/>
      <c r="R15" s="14"/>
      <c r="W15" s="9" t="n">
        <f aca="false">W14+1</f>
        <v>37178</v>
      </c>
      <c r="X15" s="13" t="n">
        <v>0</v>
      </c>
      <c r="Y15" s="13" t="n">
        <v>5000</v>
      </c>
      <c r="Z15" s="14" t="n">
        <f aca="false">Z14-X15+Y15</f>
        <v>450527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400000+65000</f>
        <v>465000</v>
      </c>
      <c r="AH15" s="10"/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39" t="s">
        <v>44</v>
      </c>
      <c r="B16" s="40" t="n">
        <v>-35000</v>
      </c>
      <c r="C16" s="13"/>
      <c r="D16" s="24" t="s">
        <v>45</v>
      </c>
      <c r="E16" s="32" t="n">
        <v>39111</v>
      </c>
      <c r="G16" s="10"/>
      <c r="H16" s="10"/>
      <c r="L16" s="10"/>
      <c r="R16" s="14"/>
      <c r="W16" s="9" t="n">
        <f aca="false">W15+1</f>
        <v>37179</v>
      </c>
      <c r="X16" s="13" t="n">
        <v>0</v>
      </c>
      <c r="Y16" s="13" t="n">
        <v>5000</v>
      </c>
      <c r="Z16" s="14" t="n">
        <f aca="false">Z15-X16+Y16</f>
        <v>455527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9" t="n">
        <f aca="false">AF15+1</f>
        <v>37210</v>
      </c>
      <c r="AG16" s="10" t="n">
        <f aca="false">390000+60000</f>
        <v>450000</v>
      </c>
      <c r="AH16" s="10"/>
      <c r="AJ16" s="46" t="n">
        <f aca="false">+AF16</f>
        <v>37210</v>
      </c>
      <c r="AK16" s="10"/>
      <c r="AL16" s="10"/>
      <c r="AM16" s="10"/>
    </row>
    <row r="17" customFormat="false" ht="12.75" hidden="false" customHeight="false" outlineLevel="0" collapsed="false">
      <c r="A17" s="24" t="s">
        <v>41</v>
      </c>
      <c r="B17" s="32" t="n">
        <v>0</v>
      </c>
      <c r="C17" s="13"/>
      <c r="D17" s="24" t="s">
        <v>46</v>
      </c>
      <c r="E17" s="32" t="n">
        <v>10000</v>
      </c>
      <c r="G17" s="10"/>
      <c r="H17" s="10"/>
      <c r="L17" s="10"/>
      <c r="R17" s="14"/>
      <c r="W17" s="9" t="n">
        <f aca="false">W16+1</f>
        <v>37180</v>
      </c>
      <c r="X17" s="13" t="n">
        <v>0</v>
      </c>
      <c r="Y17" s="13" t="n">
        <v>0</v>
      </c>
      <c r="Z17" s="14" t="n">
        <f aca="false">Z16-X17+Y17</f>
        <v>455527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9" t="n">
        <f aca="false">AF16+1</f>
        <v>37211</v>
      </c>
      <c r="AG17" s="10" t="n">
        <f aca="false">380000+55000</f>
        <v>435000</v>
      </c>
      <c r="AH17" s="10"/>
      <c r="AJ17" s="46" t="n">
        <f aca="false">+AF17</f>
        <v>37211</v>
      </c>
      <c r="AK17" s="10"/>
      <c r="AL17" s="10"/>
      <c r="AM17" s="10"/>
    </row>
    <row r="18" customFormat="false" ht="12.75" hidden="false" customHeight="false" outlineLevel="0" collapsed="false">
      <c r="A18" s="39" t="s">
        <v>47</v>
      </c>
      <c r="B18" s="40" t="n">
        <v>-89520</v>
      </c>
      <c r="D18" s="24" t="s">
        <v>48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37181</v>
      </c>
      <c r="X18" s="13" t="n">
        <v>0</v>
      </c>
      <c r="Y18" s="13" t="n">
        <v>0</v>
      </c>
      <c r="Z18" s="14" t="n">
        <f aca="false">Z17-X18+Y18</f>
        <v>455527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9" t="n">
        <f aca="false">AF17+1</f>
        <v>37212</v>
      </c>
      <c r="AG18" s="10" t="n">
        <f aca="false">360000+50000</f>
        <v>410000</v>
      </c>
      <c r="AH18" s="10"/>
      <c r="AJ18" s="46" t="n">
        <f aca="false">+AF18</f>
        <v>37212</v>
      </c>
      <c r="AK18" s="10"/>
      <c r="AL18" s="10"/>
      <c r="AM18" s="10"/>
    </row>
    <row r="19" customFormat="false" ht="12.75" hidden="false" customHeight="false" outlineLevel="0" collapsed="false">
      <c r="A19" s="24" t="s">
        <v>49</v>
      </c>
      <c r="B19" s="32" t="n">
        <v>0</v>
      </c>
      <c r="C19" s="13"/>
      <c r="D19" s="24" t="s">
        <v>50</v>
      </c>
      <c r="E19" s="32" t="n">
        <v>32948</v>
      </c>
      <c r="G19" s="10"/>
      <c r="H19" s="10"/>
      <c r="L19" s="10"/>
      <c r="R19" s="14"/>
      <c r="W19" s="9" t="n">
        <f aca="false">W18+1</f>
        <v>37182</v>
      </c>
      <c r="X19" s="13" t="n">
        <v>0</v>
      </c>
      <c r="Y19" s="13" t="n">
        <v>0</v>
      </c>
      <c r="Z19" s="14" t="n">
        <f aca="false">Z18-X19+Y19</f>
        <v>455527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9" t="n">
        <f aca="false">AF18+1</f>
        <v>37213</v>
      </c>
      <c r="AG19" s="10" t="n">
        <f aca="false">360000+50000</f>
        <v>410000</v>
      </c>
      <c r="AH19" s="10"/>
      <c r="AJ19" s="46" t="n">
        <f aca="false">+AF19</f>
        <v>37213</v>
      </c>
      <c r="AK19" s="10"/>
      <c r="AL19" s="10"/>
      <c r="AM19" s="10"/>
    </row>
    <row r="20" customFormat="false" ht="12.75" hidden="false" customHeight="false" outlineLevel="0" collapsed="false">
      <c r="A20" s="24" t="s">
        <v>51</v>
      </c>
      <c r="B20" s="40" t="n">
        <v>0</v>
      </c>
      <c r="C20" s="13"/>
      <c r="D20" s="24" t="s">
        <v>52</v>
      </c>
      <c r="E20" s="32" t="n">
        <v>0</v>
      </c>
      <c r="G20" s="10"/>
      <c r="H20" s="10"/>
      <c r="R20" s="14"/>
      <c r="W20" s="9" t="n">
        <f aca="false">W19+1</f>
        <v>37183</v>
      </c>
      <c r="X20" s="13" t="n">
        <v>0</v>
      </c>
      <c r="Y20" s="13" t="n">
        <v>0</v>
      </c>
      <c r="Z20" s="14" t="n">
        <f aca="false">Z19-X20+Y20</f>
        <v>455527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9" t="n">
        <f aca="false">AF19+1</f>
        <v>37214</v>
      </c>
      <c r="AG20" s="10"/>
      <c r="AH20" s="10"/>
      <c r="AJ20" s="46" t="n">
        <f aca="false">+AF20</f>
        <v>37214</v>
      </c>
      <c r="AK20" s="10"/>
      <c r="AL20" s="10"/>
      <c r="AM20" s="10"/>
    </row>
    <row r="21" customFormat="false" ht="12.75" hidden="false" customHeight="false" outlineLevel="0" collapsed="false">
      <c r="A21" s="24" t="s">
        <v>53</v>
      </c>
      <c r="B21" s="32" t="n">
        <v>0</v>
      </c>
      <c r="C21" s="13"/>
      <c r="D21" s="24" t="s">
        <v>44</v>
      </c>
      <c r="E21" s="32" t="n">
        <v>0</v>
      </c>
      <c r="F21" s="24"/>
      <c r="G21" s="10"/>
      <c r="H21" s="10"/>
      <c r="R21" s="14"/>
      <c r="W21" s="9" t="n">
        <f aca="false">W20+1</f>
        <v>37184</v>
      </c>
      <c r="X21" s="13" t="n">
        <v>0</v>
      </c>
      <c r="Y21" s="13" t="n">
        <v>0</v>
      </c>
      <c r="Z21" s="14" t="n">
        <f aca="false">Z20-X21+Y21</f>
        <v>455527</v>
      </c>
      <c r="AA21" s="14"/>
      <c r="AB21" s="13" t="n">
        <v>0</v>
      </c>
      <c r="AC21" s="13" t="n">
        <v>0</v>
      </c>
      <c r="AD21" s="13" t="n">
        <f aca="false">AD20-AB21+AC21</f>
        <v>-2710</v>
      </c>
      <c r="AF21" s="9" t="n">
        <f aca="false">AF20+1</f>
        <v>37215</v>
      </c>
      <c r="AG21" s="10"/>
      <c r="AH21" s="10"/>
      <c r="AJ21" s="46" t="n">
        <f aca="false">+AF21</f>
        <v>37215</v>
      </c>
      <c r="AK21" s="10"/>
      <c r="AL21" s="10"/>
      <c r="AM21" s="10"/>
    </row>
    <row r="22" customFormat="false" ht="12.75" hidden="false" customHeight="false" outlineLevel="0" collapsed="false">
      <c r="A22" s="24" t="s">
        <v>54</v>
      </c>
      <c r="B22" s="32" t="n">
        <v>0</v>
      </c>
      <c r="D22" s="24" t="s">
        <v>41</v>
      </c>
      <c r="E22" s="32" t="n">
        <v>0</v>
      </c>
      <c r="F22" s="24"/>
      <c r="G22" s="10"/>
      <c r="H22" s="10"/>
      <c r="R22" s="14"/>
      <c r="W22" s="9" t="n">
        <f aca="false">W21+1</f>
        <v>37185</v>
      </c>
      <c r="X22" s="13" t="n">
        <v>0</v>
      </c>
      <c r="Y22" s="13" t="n">
        <v>0</v>
      </c>
      <c r="Z22" s="14" t="n">
        <f aca="false">Z21-X22+Y22</f>
        <v>455527</v>
      </c>
      <c r="AA22" s="14"/>
      <c r="AB22" s="13" t="n">
        <v>0</v>
      </c>
      <c r="AC22" s="13" t="n">
        <v>0</v>
      </c>
      <c r="AD22" s="13" t="n">
        <f aca="false">AD21-AB22+AC22</f>
        <v>-2710</v>
      </c>
      <c r="AF22" s="9" t="n">
        <f aca="false">AF21+1</f>
        <v>37216</v>
      </c>
      <c r="AG22" s="10"/>
      <c r="AH22" s="10"/>
      <c r="AJ22" s="46" t="n">
        <f aca="false">+AF22</f>
        <v>37216</v>
      </c>
      <c r="AK22" s="10"/>
      <c r="AL22" s="10"/>
      <c r="AM22" s="10"/>
    </row>
    <row r="23" customFormat="false" ht="12.75" hidden="false" customHeight="false" outlineLevel="0" collapsed="false">
      <c r="A23" s="24" t="s">
        <v>55</v>
      </c>
      <c r="B23" s="32" t="n">
        <v>0</v>
      </c>
      <c r="C23" s="13"/>
      <c r="D23" s="24" t="s">
        <v>56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37186</v>
      </c>
      <c r="X23" s="13" t="n">
        <v>0</v>
      </c>
      <c r="Y23" s="13" t="n">
        <v>0</v>
      </c>
      <c r="Z23" s="14" t="n">
        <f aca="false">Z22-X23+Y23</f>
        <v>455527</v>
      </c>
      <c r="AA23" s="14"/>
      <c r="AB23" s="13" t="n">
        <v>0</v>
      </c>
      <c r="AC23" s="13" t="n">
        <v>0</v>
      </c>
      <c r="AD23" s="13" t="n">
        <f aca="false">AD22-AB23+AC23</f>
        <v>-2710</v>
      </c>
      <c r="AF23" s="9" t="n">
        <f aca="false">AF22+1</f>
        <v>37217</v>
      </c>
      <c r="AG23" s="10"/>
      <c r="AH23" s="10"/>
      <c r="AJ23" s="46" t="n">
        <f aca="false">+AF23</f>
        <v>37217</v>
      </c>
      <c r="AK23" s="10"/>
      <c r="AL23" s="10"/>
      <c r="AM23" s="10"/>
    </row>
    <row r="24" customFormat="false" ht="12.75" hidden="false" customHeight="false" outlineLevel="0" collapsed="false">
      <c r="A24" s="24" t="s">
        <v>57</v>
      </c>
      <c r="B24" s="32" t="n">
        <v>0</v>
      </c>
      <c r="C24" s="13" t="n">
        <v>0</v>
      </c>
      <c r="D24" s="24" t="s">
        <v>58</v>
      </c>
      <c r="E24" s="32" t="n">
        <v>7000</v>
      </c>
      <c r="F24" s="13" t="n">
        <v>0</v>
      </c>
      <c r="G24" s="10"/>
      <c r="H24" s="10"/>
      <c r="R24" s="14"/>
      <c r="W24" s="9" t="n">
        <f aca="false">W23+1</f>
        <v>37187</v>
      </c>
      <c r="X24" s="13" t="n">
        <v>0</v>
      </c>
      <c r="Y24" s="13" t="n">
        <v>0</v>
      </c>
      <c r="Z24" s="14" t="n">
        <f aca="false">Z23-X24+Y24</f>
        <v>455527</v>
      </c>
      <c r="AA24" s="14"/>
      <c r="AB24" s="13" t="n">
        <v>0</v>
      </c>
      <c r="AC24" s="13" t="n">
        <v>0</v>
      </c>
      <c r="AD24" s="13" t="n">
        <f aca="false">AD23-AB24+AC24</f>
        <v>-2710</v>
      </c>
      <c r="AF24" s="9" t="n">
        <f aca="false">AF23+1</f>
        <v>37218</v>
      </c>
      <c r="AG24" s="10"/>
      <c r="AH24" s="10"/>
      <c r="AJ24" s="46" t="n">
        <f aca="false">+AF24</f>
        <v>37218</v>
      </c>
      <c r="AK24" s="10"/>
      <c r="AL24" s="10"/>
      <c r="AM24" s="10"/>
    </row>
    <row r="25" customFormat="false" ht="12.75" hidden="false" customHeight="false" outlineLevel="0" collapsed="false">
      <c r="A25" s="24" t="s">
        <v>59</v>
      </c>
      <c r="B25" s="32" t="n">
        <v>-2200</v>
      </c>
      <c r="C25" s="13"/>
      <c r="D25" s="24" t="s">
        <v>60</v>
      </c>
      <c r="E25" s="32" t="n">
        <v>10000</v>
      </c>
      <c r="G25" s="10"/>
      <c r="H25" s="10"/>
      <c r="R25" s="14"/>
      <c r="W25" s="9" t="n">
        <f aca="false">W24+1</f>
        <v>37188</v>
      </c>
      <c r="X25" s="13" t="n">
        <v>0</v>
      </c>
      <c r="Y25" s="13" t="n">
        <v>0</v>
      </c>
      <c r="Z25" s="14" t="n">
        <f aca="false">Z24-X25+Y25</f>
        <v>455527</v>
      </c>
      <c r="AA25" s="14"/>
      <c r="AB25" s="13" t="n">
        <v>0</v>
      </c>
      <c r="AC25" s="13" t="n">
        <v>0</v>
      </c>
      <c r="AD25" s="13" t="n">
        <f aca="false">AD24-AB25+AC25</f>
        <v>-2710</v>
      </c>
      <c r="AF25" s="9" t="n">
        <f aca="false">AF24+1</f>
        <v>37219</v>
      </c>
      <c r="AG25" s="10"/>
      <c r="AH25" s="10"/>
      <c r="AJ25" s="46" t="n">
        <f aca="false">+AF25</f>
        <v>37219</v>
      </c>
      <c r="AK25" s="10"/>
      <c r="AL25" s="10"/>
      <c r="AM25" s="10"/>
    </row>
    <row r="26" customFormat="false" ht="12.75" hidden="false" customHeight="false" outlineLevel="0" collapsed="false">
      <c r="A26" s="24" t="s">
        <v>61</v>
      </c>
      <c r="B26" s="32" t="n">
        <v>0</v>
      </c>
      <c r="D26" s="24" t="s">
        <v>62</v>
      </c>
      <c r="E26" s="32" t="n">
        <v>0</v>
      </c>
      <c r="G26" s="10"/>
      <c r="H26" s="10"/>
      <c r="R26" s="14"/>
      <c r="W26" s="9" t="n">
        <f aca="false">W25+1</f>
        <v>37189</v>
      </c>
      <c r="X26" s="13" t="n">
        <v>0</v>
      </c>
      <c r="Y26" s="13" t="n">
        <v>0</v>
      </c>
      <c r="Z26" s="14" t="n">
        <f aca="false">Z25-X26+Y26</f>
        <v>455527</v>
      </c>
      <c r="AA26" s="14"/>
      <c r="AB26" s="13" t="n">
        <v>0</v>
      </c>
      <c r="AC26" s="13" t="n">
        <v>0</v>
      </c>
      <c r="AD26" s="13" t="n">
        <f aca="false">AD25-AB26+AC26</f>
        <v>-2710</v>
      </c>
      <c r="AF26" s="9" t="n">
        <f aca="false">AF25+1</f>
        <v>37220</v>
      </c>
      <c r="AG26" s="10"/>
      <c r="AH26" s="10"/>
      <c r="AJ26" s="46" t="n">
        <f aca="false">+AF26</f>
        <v>37220</v>
      </c>
      <c r="AK26" s="10"/>
      <c r="AL26" s="10"/>
      <c r="AM26" s="10"/>
    </row>
    <row r="27" customFormat="false" ht="13.5" hidden="false" customHeight="false" outlineLevel="0" collapsed="false">
      <c r="A27" s="24" t="s">
        <v>63</v>
      </c>
      <c r="B27" s="40" t="n">
        <v>0</v>
      </c>
      <c r="C27" s="13"/>
      <c r="D27" s="24" t="s">
        <v>64</v>
      </c>
      <c r="E27" s="40" t="n">
        <v>0</v>
      </c>
      <c r="G27" s="10"/>
      <c r="H27" s="10"/>
      <c r="R27" s="14"/>
      <c r="W27" s="9" t="n">
        <f aca="false">W26+1</f>
        <v>37190</v>
      </c>
      <c r="X27" s="13" t="n">
        <v>0</v>
      </c>
      <c r="Y27" s="13" t="n">
        <v>0</v>
      </c>
      <c r="Z27" s="14" t="n">
        <f aca="false">Z26-X27+Y27</f>
        <v>455527</v>
      </c>
      <c r="AA27" s="14"/>
      <c r="AB27" s="13" t="n">
        <v>0</v>
      </c>
      <c r="AC27" s="13" t="n">
        <v>0</v>
      </c>
      <c r="AD27" s="13" t="n">
        <f aca="false">AD26-AB27+AC27</f>
        <v>-2710</v>
      </c>
      <c r="AF27" s="9" t="n">
        <f aca="false">AF26+1</f>
        <v>37221</v>
      </c>
      <c r="AG27" s="10"/>
      <c r="AH27" s="10"/>
      <c r="AJ27" s="46" t="n">
        <f aca="false">+AF27</f>
        <v>37221</v>
      </c>
      <c r="AK27" s="10"/>
      <c r="AL27" s="10"/>
      <c r="AM27" s="10"/>
    </row>
    <row r="28" customFormat="false" ht="13.5" hidden="false" customHeight="false" outlineLevel="0" collapsed="false">
      <c r="A28" s="44" t="s">
        <v>43</v>
      </c>
      <c r="B28" s="45" t="n">
        <f aca="false">SUM(B6:B27)+B12</f>
        <v>-733052</v>
      </c>
      <c r="C28" s="47" t="n">
        <f aca="false">SUM(B28,B62)</f>
        <v>0</v>
      </c>
      <c r="D28" s="39" t="s">
        <v>65</v>
      </c>
      <c r="E28" s="40" t="n">
        <v>3941</v>
      </c>
      <c r="G28" s="10"/>
      <c r="H28" s="10"/>
      <c r="R28" s="14"/>
      <c r="W28" s="9" t="n">
        <f aca="false">W27+1</f>
        <v>37191</v>
      </c>
      <c r="X28" s="13" t="n">
        <v>0</v>
      </c>
      <c r="Y28" s="13" t="n">
        <v>0</v>
      </c>
      <c r="Z28" s="14" t="n">
        <f aca="false">Z27-X28+Y28</f>
        <v>455527</v>
      </c>
      <c r="AA28" s="14"/>
      <c r="AB28" s="13" t="n">
        <v>0</v>
      </c>
      <c r="AC28" s="13" t="n">
        <v>0</v>
      </c>
      <c r="AD28" s="13" t="n">
        <f aca="false">AD27-AB28+AC28</f>
        <v>-2710</v>
      </c>
      <c r="AF28" s="9" t="n">
        <f aca="false">AF27+1</f>
        <v>37222</v>
      </c>
      <c r="AG28" s="10"/>
      <c r="AH28" s="10"/>
      <c r="AJ28" s="46" t="n">
        <f aca="false">+AF28</f>
        <v>37222</v>
      </c>
      <c r="AK28" s="10"/>
      <c r="AL28" s="10"/>
      <c r="AM28" s="10"/>
    </row>
    <row r="29" customFormat="false" ht="13.5" hidden="false" customHeight="false" outlineLevel="0" collapsed="false">
      <c r="A29" s="24"/>
      <c r="B29" s="32"/>
      <c r="C29" s="13"/>
      <c r="D29" s="44" t="s">
        <v>66</v>
      </c>
      <c r="E29" s="45" t="n">
        <f aca="false">SUM(E16:E28)</f>
        <v>110000</v>
      </c>
      <c r="G29" s="10"/>
      <c r="H29" s="10"/>
      <c r="R29" s="14"/>
      <c r="W29" s="9" t="n">
        <f aca="false">W28+1</f>
        <v>37192</v>
      </c>
      <c r="X29" s="13" t="n">
        <v>0</v>
      </c>
      <c r="Y29" s="13" t="n">
        <v>0</v>
      </c>
      <c r="Z29" s="14" t="n">
        <f aca="false">Z28-X29+Y29</f>
        <v>455527</v>
      </c>
      <c r="AA29" s="14"/>
      <c r="AB29" s="13" t="n">
        <v>0</v>
      </c>
      <c r="AC29" s="13" t="n">
        <v>0</v>
      </c>
      <c r="AD29" s="13" t="n">
        <f aca="false">AD28-AB29+AC29</f>
        <v>-2710</v>
      </c>
      <c r="AF29" s="9" t="n">
        <f aca="false">AF28+1</f>
        <v>37223</v>
      </c>
      <c r="AG29" s="10"/>
      <c r="AH29" s="10"/>
      <c r="AJ29" s="46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 t="s">
        <v>45</v>
      </c>
      <c r="B30" s="32" t="n">
        <v>187134</v>
      </c>
      <c r="C30" s="13"/>
      <c r="D30" s="33"/>
      <c r="E30" s="48"/>
      <c r="F30" s="13"/>
      <c r="G30" s="10"/>
      <c r="H30" s="10"/>
      <c r="W30" s="9" t="n">
        <f aca="false">W29+1</f>
        <v>37193</v>
      </c>
      <c r="X30" s="13" t="n">
        <v>0</v>
      </c>
      <c r="Y30" s="13" t="n">
        <v>0</v>
      </c>
      <c r="Z30" s="14" t="n">
        <f aca="false">Z29-X30+Y30</f>
        <v>455527</v>
      </c>
      <c r="AA30" s="14"/>
      <c r="AB30" s="13" t="n">
        <v>0</v>
      </c>
      <c r="AC30" s="13" t="n">
        <v>0</v>
      </c>
      <c r="AD30" s="13" t="n">
        <f aca="false">AD29-AB30+AC30</f>
        <v>-2710</v>
      </c>
      <c r="AF30" s="9" t="n">
        <f aca="false">AF29+1</f>
        <v>37224</v>
      </c>
      <c r="AG30" s="10"/>
      <c r="AH30" s="10"/>
      <c r="AJ30" s="46" t="n">
        <f aca="false">+AF30</f>
        <v>37224</v>
      </c>
      <c r="AK30" s="10"/>
      <c r="AL30" s="10"/>
      <c r="AM30" s="10"/>
    </row>
    <row r="31" customFormat="false" ht="12.75" hidden="false" customHeight="false" outlineLevel="0" collapsed="false">
      <c r="A31" s="24" t="s">
        <v>46</v>
      </c>
      <c r="B31" s="32" t="n">
        <v>125000</v>
      </c>
      <c r="C31" s="13"/>
      <c r="E31" s="10"/>
      <c r="G31" s="10"/>
      <c r="H31" s="10"/>
      <c r="W31" s="9" t="n">
        <f aca="false">W30+1</f>
        <v>37194</v>
      </c>
      <c r="X31" s="13" t="n">
        <v>0</v>
      </c>
      <c r="Y31" s="13" t="n">
        <v>0</v>
      </c>
      <c r="Z31" s="14" t="n">
        <f aca="false">Z30-X31+Y31</f>
        <v>455527</v>
      </c>
      <c r="AA31" s="14"/>
      <c r="AB31" s="13" t="n">
        <v>0</v>
      </c>
      <c r="AC31" s="13" t="n">
        <v>0</v>
      </c>
      <c r="AD31" s="13" t="n">
        <f aca="false">AD30-AB31+AC31</f>
        <v>-2710</v>
      </c>
      <c r="AF31" s="9" t="n">
        <f aca="false">AF30+1</f>
        <v>37225</v>
      </c>
      <c r="AG31" s="10"/>
      <c r="AH31" s="49"/>
      <c r="AJ31" s="46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48</v>
      </c>
      <c r="B32" s="32" t="n">
        <v>0</v>
      </c>
      <c r="C32" s="13"/>
      <c r="E32" s="10"/>
      <c r="G32" s="10"/>
      <c r="H32" s="10"/>
      <c r="W32" s="9" t="n">
        <f aca="false">W31+1</f>
        <v>37195</v>
      </c>
      <c r="X32" s="13" t="n">
        <v>0</v>
      </c>
      <c r="Y32" s="13" t="n">
        <v>0</v>
      </c>
      <c r="Z32" s="14" t="n">
        <f aca="false">Z31-X32+Y32</f>
        <v>455527</v>
      </c>
      <c r="AA32" s="14"/>
      <c r="AB32" s="13" t="n">
        <v>0</v>
      </c>
      <c r="AC32" s="13" t="n">
        <v>0</v>
      </c>
      <c r="AD32" s="13" t="n">
        <f aca="false">AD31-AB32+AC32</f>
        <v>-2710</v>
      </c>
      <c r="AF32" s="9" t="n">
        <f aca="false">AF31+1</f>
        <v>37226</v>
      </c>
      <c r="AG32" s="10"/>
      <c r="AH32" s="10"/>
      <c r="AJ32" s="46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24" t="s">
        <v>50</v>
      </c>
      <c r="B33" s="32" t="n">
        <v>273169</v>
      </c>
      <c r="C33" s="13"/>
      <c r="D33" s="50"/>
      <c r="G33" s="10"/>
      <c r="H33" s="10"/>
      <c r="W33" s="9" t="n">
        <f aca="false">W32+1</f>
        <v>37196</v>
      </c>
      <c r="X33" s="13" t="n">
        <v>0</v>
      </c>
      <c r="Y33" s="13" t="n">
        <v>0</v>
      </c>
      <c r="Z33" s="14" t="n">
        <f aca="false">Z32-X33+Y33</f>
        <v>455527</v>
      </c>
      <c r="AB33" s="13" t="n">
        <v>0</v>
      </c>
      <c r="AC33" s="13" t="n">
        <v>0</v>
      </c>
      <c r="AD33" s="13" t="n">
        <f aca="false">AD32-AB33+AC33</f>
        <v>-2710</v>
      </c>
      <c r="AF33" s="9"/>
      <c r="AG33" s="10"/>
      <c r="AJ33" s="46"/>
      <c r="AK33" s="10"/>
      <c r="AL33" s="10"/>
      <c r="AM33" s="10"/>
    </row>
    <row r="34" customFormat="false" ht="12.75" hidden="false" customHeight="false" outlineLevel="0" collapsed="false">
      <c r="A34" s="24" t="s">
        <v>67</v>
      </c>
      <c r="B34" s="32" t="n">
        <v>0</v>
      </c>
      <c r="C34" s="13"/>
      <c r="G34" s="10"/>
      <c r="H34" s="10"/>
      <c r="W34" s="9" t="n">
        <f aca="false">W33+1</f>
        <v>37197</v>
      </c>
      <c r="X34" s="13" t="n">
        <v>0</v>
      </c>
      <c r="Y34" s="13" t="n">
        <v>5000</v>
      </c>
      <c r="Z34" s="14" t="n">
        <f aca="false">Z33-X34+Y34</f>
        <v>460527</v>
      </c>
      <c r="AB34" s="13" t="n">
        <v>0</v>
      </c>
      <c r="AC34" s="13" t="n">
        <v>0</v>
      </c>
      <c r="AD34" s="13" t="n">
        <f aca="false">AD33-AB34+AC34</f>
        <v>-2710</v>
      </c>
      <c r="AE34" s="13"/>
      <c r="AF34" s="9"/>
      <c r="AG34" s="10"/>
      <c r="AJ34" s="46"/>
      <c r="AK34" s="10"/>
      <c r="AL34" s="10"/>
      <c r="AM34" s="10"/>
    </row>
    <row r="35" customFormat="false" ht="12.75" hidden="false" customHeight="false" outlineLevel="0" collapsed="false">
      <c r="A35" s="24" t="s">
        <v>68</v>
      </c>
      <c r="B35" s="32" t="n">
        <v>0</v>
      </c>
      <c r="G35" s="10"/>
      <c r="H35" s="10"/>
      <c r="W35" s="9" t="n">
        <f aca="false">W34+1</f>
        <v>37198</v>
      </c>
      <c r="X35" s="13" t="n">
        <v>0</v>
      </c>
      <c r="Y35" s="13" t="n">
        <v>0</v>
      </c>
      <c r="Z35" s="14" t="n">
        <f aca="false">Z34-X35+Y35</f>
        <v>460527</v>
      </c>
      <c r="AB35" s="13" t="n">
        <v>0</v>
      </c>
      <c r="AC35" s="13" t="n">
        <v>0</v>
      </c>
      <c r="AD35" s="13" t="n">
        <f aca="false">AD34-AB35+AC35</f>
        <v>-2710</v>
      </c>
      <c r="AF35" s="9"/>
      <c r="AJ35" s="46"/>
      <c r="AK35" s="10"/>
      <c r="AL35" s="10"/>
      <c r="AM35" s="10"/>
    </row>
    <row r="36" customFormat="false" ht="12.75" hidden="false" customHeight="false" outlineLevel="0" collapsed="false">
      <c r="A36" s="24" t="s">
        <v>69</v>
      </c>
      <c r="B36" s="32" t="n">
        <v>0</v>
      </c>
      <c r="G36" s="10"/>
      <c r="H36" s="10"/>
      <c r="W36" s="9" t="n">
        <f aca="false">W35+1</f>
        <v>37199</v>
      </c>
      <c r="X36" s="13" t="n">
        <v>0</v>
      </c>
      <c r="Y36" s="13" t="n">
        <v>0</v>
      </c>
      <c r="Z36" s="14" t="n">
        <f aca="false">Z35-X36+Y36</f>
        <v>460527</v>
      </c>
      <c r="AB36" s="13" t="n">
        <v>0</v>
      </c>
      <c r="AC36" s="13" t="n">
        <v>0</v>
      </c>
      <c r="AD36" s="13" t="n">
        <f aca="false">AD35-AB36+AC36</f>
        <v>-2710</v>
      </c>
      <c r="AF36" s="9"/>
      <c r="AJ36" s="46"/>
      <c r="AK36" s="10"/>
      <c r="AL36" s="10"/>
      <c r="AM36" s="10"/>
    </row>
    <row r="37" customFormat="false" ht="12.75" hidden="false" customHeight="false" outlineLevel="0" collapsed="false">
      <c r="A37" s="24" t="s">
        <v>70</v>
      </c>
      <c r="B37" s="32" t="n">
        <v>0</v>
      </c>
      <c r="C37" s="12"/>
      <c r="G37" s="10"/>
      <c r="H37" s="10"/>
      <c r="W37" s="9" t="n">
        <f aca="false">W36+1</f>
        <v>37200</v>
      </c>
      <c r="X37" s="13" t="n">
        <v>0</v>
      </c>
      <c r="Y37" s="13" t="n">
        <v>0</v>
      </c>
      <c r="Z37" s="14" t="n">
        <f aca="false">Z36-X37+Y37</f>
        <v>460527</v>
      </c>
      <c r="AB37" s="13" t="n">
        <v>0</v>
      </c>
      <c r="AC37" s="13" t="n">
        <v>0</v>
      </c>
      <c r="AD37" s="13" t="n">
        <f aca="false">AD36-AB37+AC37</f>
        <v>-2710</v>
      </c>
      <c r="AL37" s="10"/>
      <c r="AM37" s="10"/>
    </row>
    <row r="38" customFormat="false" ht="12.75" hidden="false" customHeight="false" outlineLevel="0" collapsed="false">
      <c r="A38" s="24" t="s">
        <v>71</v>
      </c>
      <c r="B38" s="32" t="n">
        <v>0</v>
      </c>
      <c r="C38" s="51"/>
      <c r="G38" s="10"/>
      <c r="H38" s="10"/>
      <c r="W38" s="9" t="n">
        <f aca="false">W37+1</f>
        <v>37201</v>
      </c>
      <c r="X38" s="13" t="n">
        <v>0</v>
      </c>
      <c r="Y38" s="13" t="n">
        <v>5000</v>
      </c>
      <c r="Z38" s="14" t="n">
        <f aca="false">Z37-X38+Y38</f>
        <v>465527</v>
      </c>
      <c r="AB38" s="13" t="n">
        <v>0</v>
      </c>
      <c r="AC38" s="13" t="n">
        <v>0</v>
      </c>
      <c r="AD38" s="13" t="n">
        <f aca="false">AD37-AB38+AC38</f>
        <v>-2710</v>
      </c>
      <c r="AL38" s="10"/>
      <c r="AM38" s="10"/>
    </row>
    <row r="39" customFormat="false" ht="12.75" hidden="false" customHeight="false" outlineLevel="0" collapsed="false">
      <c r="A39" s="24" t="s">
        <v>72</v>
      </c>
      <c r="B39" s="32" t="n">
        <v>0</v>
      </c>
      <c r="C39" s="12"/>
      <c r="D39" s="52"/>
      <c r="E39" s="53"/>
      <c r="G39" s="10"/>
      <c r="H39" s="10"/>
      <c r="W39" s="9" t="n">
        <f aca="false">W38+1</f>
        <v>37202</v>
      </c>
      <c r="X39" s="13" t="n">
        <v>0</v>
      </c>
      <c r="Y39" s="13" t="n">
        <v>0</v>
      </c>
      <c r="Z39" s="14" t="n">
        <f aca="false">Z38-X39+Y39</f>
        <v>465527</v>
      </c>
      <c r="AB39" s="13" t="n">
        <v>0</v>
      </c>
      <c r="AC39" s="13" t="n">
        <v>0</v>
      </c>
      <c r="AD39" s="13" t="n">
        <f aca="false">AD38-AB39+AC39</f>
        <v>-2710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73</v>
      </c>
      <c r="B40" s="32" t="n">
        <v>10883</v>
      </c>
      <c r="G40" s="10"/>
      <c r="H40" s="10"/>
      <c r="W40" s="9" t="n">
        <f aca="false">W39+1</f>
        <v>37203</v>
      </c>
      <c r="X40" s="13" t="n">
        <v>0</v>
      </c>
      <c r="Y40" s="13" t="n">
        <v>5000</v>
      </c>
      <c r="Z40" s="14" t="n">
        <f aca="false">Z39-X40+Y40</f>
        <v>470527</v>
      </c>
      <c r="AB40" s="13" t="n">
        <v>0</v>
      </c>
      <c r="AC40" s="13" t="n">
        <v>0</v>
      </c>
      <c r="AD40" s="13" t="n">
        <f aca="false">AD39-AB40+AC40</f>
        <v>-2710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18</v>
      </c>
      <c r="B41" s="32" t="n">
        <v>0</v>
      </c>
      <c r="C41" s="13"/>
      <c r="G41" s="10"/>
      <c r="H41" s="10"/>
      <c r="W41" s="9" t="n">
        <f aca="false">W40+1</f>
        <v>37204</v>
      </c>
      <c r="X41" s="13" t="n">
        <v>0</v>
      </c>
      <c r="Y41" s="13" t="n">
        <v>0</v>
      </c>
      <c r="Z41" s="14" t="n">
        <f aca="false">Z40-X41+Y41</f>
        <v>470527</v>
      </c>
      <c r="AB41" s="13" t="n">
        <v>0</v>
      </c>
      <c r="AC41" s="13" t="n">
        <v>0</v>
      </c>
      <c r="AD41" s="13" t="n">
        <f aca="false">AD40-AB41+AC41</f>
        <v>-2710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42</v>
      </c>
      <c r="B42" s="32" t="n">
        <v>0</v>
      </c>
      <c r="W42" s="9" t="n">
        <f aca="false">W41+1</f>
        <v>37205</v>
      </c>
      <c r="X42" s="13" t="n">
        <v>0</v>
      </c>
      <c r="Y42" s="13" t="n">
        <v>0</v>
      </c>
      <c r="Z42" s="14" t="n">
        <f aca="false">Z41-X42+Y42</f>
        <v>470527</v>
      </c>
      <c r="AB42" s="13" t="n">
        <v>0</v>
      </c>
      <c r="AC42" s="13" t="n">
        <v>0</v>
      </c>
      <c r="AD42" s="13" t="n">
        <f aca="false">AD41-AB42+AC42</f>
        <v>-2710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74</v>
      </c>
      <c r="B43" s="54"/>
      <c r="E43" s="10"/>
      <c r="W43" s="9" t="n">
        <f aca="false">W42+1</f>
        <v>37206</v>
      </c>
      <c r="X43" s="13" t="n">
        <v>0</v>
      </c>
      <c r="Y43" s="13" t="n">
        <v>10000</v>
      </c>
      <c r="Z43" s="14" t="n">
        <f aca="false">Z42-X43+Y43</f>
        <v>480527</v>
      </c>
      <c r="AB43" s="13" t="n">
        <v>0</v>
      </c>
      <c r="AC43" s="13" t="n">
        <v>0</v>
      </c>
      <c r="AD43" s="13" t="n">
        <f aca="false">AD42-AB43+AC43</f>
        <v>-2710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75</v>
      </c>
      <c r="B44" s="32" t="n">
        <v>0</v>
      </c>
      <c r="C44" s="13"/>
      <c r="E44" s="10"/>
      <c r="W44" s="9" t="n">
        <f aca="false">W43+1</f>
        <v>37207</v>
      </c>
      <c r="X44" s="13" t="n">
        <v>0</v>
      </c>
      <c r="Y44" s="13" t="n">
        <v>4398</v>
      </c>
      <c r="Z44" s="14" t="n">
        <f aca="false">Z43-X44+Y44</f>
        <v>484925</v>
      </c>
      <c r="AB44" s="13" t="n">
        <v>0</v>
      </c>
      <c r="AC44" s="13" t="n">
        <v>0</v>
      </c>
      <c r="AD44" s="13" t="n">
        <f aca="false">AD43-AB44+AC44</f>
        <v>-2710</v>
      </c>
    </row>
    <row r="45" customFormat="false" ht="12.75" hidden="false" customHeight="false" outlineLevel="0" collapsed="false">
      <c r="A45" s="24" t="s">
        <v>76</v>
      </c>
      <c r="B45" s="32" t="n">
        <v>20666</v>
      </c>
      <c r="E45" s="10"/>
      <c r="W45" s="9" t="n">
        <f aca="false">W44+1</f>
        <v>37208</v>
      </c>
      <c r="X45" s="13" t="n">
        <v>0</v>
      </c>
      <c r="Y45" s="13" t="n">
        <v>5000</v>
      </c>
      <c r="Z45" s="14" t="n">
        <f aca="false">Z44-X45+Y45</f>
        <v>489925</v>
      </c>
      <c r="AB45" s="13" t="n">
        <v>0</v>
      </c>
      <c r="AC45" s="13" t="n">
        <v>0</v>
      </c>
      <c r="AD45" s="13" t="n">
        <f aca="false">AD44-AB45+AC45</f>
        <v>-2710</v>
      </c>
    </row>
    <row r="46" customFormat="false" ht="12.75" hidden="false" customHeight="false" outlineLevel="0" collapsed="false">
      <c r="A46" s="24" t="s">
        <v>77</v>
      </c>
      <c r="B46" s="32" t="n">
        <v>14700</v>
      </c>
      <c r="C46" s="13"/>
      <c r="E46" s="10"/>
      <c r="W46" s="9" t="n">
        <f aca="false">W45+1</f>
        <v>37209</v>
      </c>
      <c r="X46" s="13" t="n">
        <v>0</v>
      </c>
      <c r="Y46" s="13" t="n">
        <v>0</v>
      </c>
      <c r="Z46" s="14" t="n">
        <f aca="false">Z45-X46+Y46</f>
        <v>489925</v>
      </c>
      <c r="AB46" s="13" t="n">
        <v>0</v>
      </c>
      <c r="AC46" s="13" t="n">
        <v>0</v>
      </c>
      <c r="AD46" s="13" t="n">
        <f aca="false">AD45-AB46+AC46</f>
        <v>-2710</v>
      </c>
    </row>
    <row r="47" customFormat="false" ht="12.75" hidden="false" customHeight="false" outlineLevel="0" collapsed="false">
      <c r="A47" s="24" t="s">
        <v>78</v>
      </c>
      <c r="B47" s="32" t="n">
        <v>0</v>
      </c>
      <c r="W47" s="9" t="n">
        <f aca="false">W46+1</f>
        <v>37210</v>
      </c>
      <c r="X47" s="13" t="n">
        <v>0</v>
      </c>
      <c r="Y47" s="13" t="n">
        <v>0</v>
      </c>
      <c r="Z47" s="14" t="n">
        <f aca="false">Z46-X47+Y47</f>
        <v>489925</v>
      </c>
      <c r="AB47" s="13" t="n">
        <v>0</v>
      </c>
      <c r="AC47" s="13" t="n">
        <v>0</v>
      </c>
      <c r="AD47" s="13" t="n">
        <f aca="false">AD46-AB47+AC47</f>
        <v>-2710</v>
      </c>
    </row>
    <row r="48" customFormat="false" ht="12.75" hidden="false" customHeight="false" outlineLevel="0" collapsed="false">
      <c r="A48" s="24" t="s">
        <v>52</v>
      </c>
      <c r="B48" s="32"/>
      <c r="E48" s="10"/>
    </row>
    <row r="49" customFormat="false" ht="12.75" hidden="false" customHeight="false" outlineLevel="0" collapsed="false">
      <c r="A49" s="24" t="s">
        <v>44</v>
      </c>
      <c r="B49" s="32" t="n">
        <v>0</v>
      </c>
      <c r="C49" s="13" t="s">
        <v>22</v>
      </c>
      <c r="E49" s="10"/>
    </row>
    <row r="50" customFormat="false" ht="12.75" hidden="false" customHeight="false" outlineLevel="0" collapsed="false">
      <c r="A50" s="24" t="s">
        <v>41</v>
      </c>
      <c r="B50" s="32" t="n">
        <v>0</v>
      </c>
      <c r="E50" s="10"/>
    </row>
    <row r="51" customFormat="false" ht="12.75" hidden="false" customHeight="false" outlineLevel="0" collapsed="false">
      <c r="A51" s="24" t="s">
        <v>79</v>
      </c>
      <c r="B51" s="40" t="n">
        <v>0</v>
      </c>
      <c r="E51" s="10"/>
    </row>
    <row r="52" customFormat="false" ht="12.75" hidden="false" customHeight="false" outlineLevel="0" collapsed="false">
      <c r="A52" s="24" t="s">
        <v>80</v>
      </c>
      <c r="B52" s="32" t="n">
        <v>50000</v>
      </c>
      <c r="C52" s="13"/>
      <c r="E52" s="10"/>
    </row>
    <row r="53" customFormat="false" ht="12.75" hidden="false" customHeight="false" outlineLevel="0" collapsed="false">
      <c r="A53" s="24" t="s">
        <v>81</v>
      </c>
      <c r="B53" s="32" t="n">
        <v>0</v>
      </c>
      <c r="C53" s="51"/>
      <c r="E53" s="10"/>
    </row>
    <row r="54" customFormat="false" ht="12.75" hidden="false" customHeight="false" outlineLevel="0" collapsed="false">
      <c r="A54" s="24" t="s">
        <v>82</v>
      </c>
      <c r="B54" s="32" t="n">
        <v>0</v>
      </c>
      <c r="C54" s="51"/>
      <c r="E54" s="10"/>
    </row>
    <row r="55" customFormat="false" ht="12.75" hidden="false" customHeight="false" outlineLevel="0" collapsed="false">
      <c r="A55" s="24" t="s">
        <v>83</v>
      </c>
      <c r="B55" s="32" t="n">
        <v>31500</v>
      </c>
      <c r="C55" s="13"/>
      <c r="E55" s="10"/>
    </row>
    <row r="56" customFormat="false" ht="12.75" hidden="false" customHeight="false" outlineLevel="0" collapsed="false">
      <c r="A56" s="24" t="s">
        <v>84</v>
      </c>
      <c r="B56" s="40" t="n">
        <v>0</v>
      </c>
      <c r="C56" s="13"/>
      <c r="E56" s="10"/>
    </row>
    <row r="57" customFormat="false" ht="12.75" hidden="false" customHeight="false" outlineLevel="0" collapsed="false">
      <c r="A57" s="24" t="s">
        <v>85</v>
      </c>
      <c r="B57" s="32" t="n">
        <v>0</v>
      </c>
      <c r="C57" s="13"/>
      <c r="E57" s="10"/>
    </row>
    <row r="58" customFormat="false" ht="12.75" hidden="false" customHeight="false" outlineLevel="0" collapsed="false">
      <c r="A58" s="24" t="s">
        <v>86</v>
      </c>
      <c r="B58" s="32" t="n">
        <v>20000</v>
      </c>
      <c r="C58" s="13"/>
      <c r="E58" s="10"/>
    </row>
    <row r="59" customFormat="false" ht="12.75" hidden="false" customHeight="false" outlineLevel="0" collapsed="false">
      <c r="A59" s="24" t="s">
        <v>87</v>
      </c>
      <c r="B59" s="40" t="n">
        <v>0</v>
      </c>
      <c r="C59" s="13"/>
    </row>
    <row r="60" customFormat="false" ht="12.75" hidden="false" customHeight="false" outlineLevel="0" collapsed="false">
      <c r="A60" s="24" t="s">
        <v>88</v>
      </c>
      <c r="B60" s="32" t="n">
        <v>0</v>
      </c>
      <c r="C60" s="13"/>
    </row>
    <row r="61" customFormat="false" ht="13.5" hidden="false" customHeight="false" outlineLevel="0" collapsed="false">
      <c r="A61" s="24" t="s">
        <v>65</v>
      </c>
      <c r="B61" s="32" t="n">
        <v>0</v>
      </c>
      <c r="C61" s="55" t="n">
        <v>114520</v>
      </c>
    </row>
    <row r="62" customFormat="false" ht="13.5" hidden="false" customHeight="false" outlineLevel="0" collapsed="false">
      <c r="A62" s="44" t="s">
        <v>66</v>
      </c>
      <c r="B62" s="45" t="n">
        <f aca="false">SUM(B30:B61)</f>
        <v>733052</v>
      </c>
    </row>
    <row r="63" customFormat="false" ht="13.5" hidden="false" customHeight="false" outlineLevel="0" collapsed="false">
      <c r="A63" s="33"/>
      <c r="B63" s="56"/>
    </row>
    <row r="64" customFormat="false" ht="12.75" hidden="false" customHeight="false" outlineLevel="0" collapsed="false">
      <c r="A64" s="57"/>
      <c r="B64" s="5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8" width="41.28"/>
    <col collapsed="false" customWidth="true" hidden="false" outlineLevel="0" max="2" min="2" style="58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true" hidden="false" outlineLevel="0" max="13" min="13" style="1" width="41.56"/>
    <col collapsed="false" customWidth="true" hidden="false" outlineLevel="0" max="14" min="14" style="1" width="11.42"/>
    <col collapsed="false" customWidth="false" hidden="false" outlineLevel="0" max="15" min="15" style="1" width="9.14"/>
    <col collapsed="false" customWidth="true" hidden="false" outlineLevel="0" max="16" min="16" style="1" width="37.28"/>
    <col collapsed="false" customWidth="false" hidden="false" outlineLevel="0" max="17" min="17" style="1" width="9.14"/>
    <col collapsed="false" customWidth="true" hidden="false" outlineLevel="0" max="18" min="18" style="1" width="9.56"/>
    <col collapsed="false" customWidth="false" hidden="false" outlineLevel="0" max="257" min="19" style="1" width="9.14"/>
  </cols>
  <sheetData>
    <row r="1" customFormat="false" ht="27.75" hidden="false" customHeight="true" outlineLevel="0" collapsed="false">
      <c r="A1" s="58" t="s">
        <v>0</v>
      </c>
      <c r="B1" s="59" t="n">
        <f aca="true">TODAY()</f>
        <v>45926</v>
      </c>
      <c r="G1" s="1" t="s">
        <v>0</v>
      </c>
      <c r="H1" s="2" t="n">
        <f aca="true">TODAY()</f>
        <v>45926</v>
      </c>
      <c r="M1" s="1" t="s">
        <v>0</v>
      </c>
      <c r="N1" s="2" t="n">
        <f aca="true">TODAY()</f>
        <v>45926</v>
      </c>
    </row>
    <row r="2" customFormat="false" ht="13.5" hidden="false" customHeight="false" outlineLevel="0" collapsed="false">
      <c r="A2" s="58" t="s">
        <v>14</v>
      </c>
      <c r="B2" s="59" t="n">
        <f aca="true">TODAY()+2</f>
        <v>45928</v>
      </c>
      <c r="G2" s="1" t="s">
        <v>14</v>
      </c>
      <c r="H2" s="2" t="n">
        <f aca="true">TODAY()+3</f>
        <v>45929</v>
      </c>
      <c r="M2" s="1" t="s">
        <v>14</v>
      </c>
      <c r="N2" s="2" t="n">
        <f aca="true">TODAY()+4</f>
        <v>45930</v>
      </c>
    </row>
    <row r="3" customFormat="false" ht="25.5" hidden="false" customHeight="true" outlineLevel="0" collapsed="false">
      <c r="B3" s="60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</row>
    <row r="4" customFormat="false" ht="13.5" hidden="false" customHeight="false" outlineLevel="0" collapsed="false">
      <c r="A4" s="1" t="s">
        <v>20</v>
      </c>
      <c r="B4" s="21" t="n">
        <v>58</v>
      </c>
      <c r="C4" s="22" t="n">
        <v>35</v>
      </c>
      <c r="D4" s="23" t="n">
        <f aca="false">AVERAGE(B4,C4)</f>
        <v>46.5</v>
      </c>
      <c r="G4" s="1" t="s">
        <v>20</v>
      </c>
      <c r="H4" s="21" t="n">
        <v>58</v>
      </c>
      <c r="I4" s="22" t="n">
        <v>35</v>
      </c>
      <c r="J4" s="23" t="n">
        <f aca="false">AVERAGE(H4,I4)</f>
        <v>46.5</v>
      </c>
      <c r="M4" s="1" t="s">
        <v>20</v>
      </c>
      <c r="N4" s="21" t="n">
        <v>58</v>
      </c>
      <c r="O4" s="22" t="n">
        <v>35</v>
      </c>
      <c r="P4" s="23" t="n">
        <f aca="false">AVERAGE(N4,O4)</f>
        <v>46.5</v>
      </c>
    </row>
    <row r="5" customFormat="false" ht="12.75" hidden="false" customHeight="false" outlineLevel="0" collapsed="false">
      <c r="A5" s="27"/>
      <c r="B5" s="28"/>
      <c r="C5" s="12" t="s">
        <v>89</v>
      </c>
      <c r="D5" s="27"/>
      <c r="E5" s="28"/>
      <c r="F5" s="12" t="s">
        <v>89</v>
      </c>
      <c r="G5" s="27"/>
      <c r="H5" s="28"/>
      <c r="I5" s="12" t="s">
        <v>89</v>
      </c>
      <c r="J5" s="27"/>
      <c r="K5" s="28"/>
      <c r="L5" s="12" t="s">
        <v>89</v>
      </c>
      <c r="M5" s="27"/>
      <c r="N5" s="28"/>
      <c r="O5" s="12" t="s">
        <v>89</v>
      </c>
      <c r="P5" s="27"/>
      <c r="Q5" s="28"/>
      <c r="R5" s="12" t="s">
        <v>89</v>
      </c>
    </row>
    <row r="6" customFormat="false" ht="12.75" hidden="false" customHeight="false" outlineLevel="0" collapsed="false">
      <c r="A6" s="24" t="s">
        <v>26</v>
      </c>
      <c r="B6" s="32"/>
      <c r="C6" s="10"/>
      <c r="D6" s="24" t="s">
        <v>27</v>
      </c>
      <c r="E6" s="32"/>
      <c r="F6" s="10"/>
      <c r="G6" s="24" t="s">
        <v>26</v>
      </c>
      <c r="H6" s="32"/>
      <c r="I6" s="10"/>
      <c r="J6" s="24" t="s">
        <v>27</v>
      </c>
      <c r="K6" s="32"/>
      <c r="L6" s="10"/>
      <c r="M6" s="24" t="s">
        <v>26</v>
      </c>
      <c r="N6" s="32"/>
      <c r="O6" s="10"/>
      <c r="P6" s="24" t="s">
        <v>27</v>
      </c>
      <c r="Q6" s="32"/>
      <c r="R6" s="10"/>
    </row>
    <row r="7" customFormat="false" ht="12.75" hidden="false" customHeight="false" outlineLevel="0" collapsed="false">
      <c r="A7" s="24" t="s">
        <v>30</v>
      </c>
      <c r="B7" s="32"/>
      <c r="D7" s="24" t="s">
        <v>31</v>
      </c>
      <c r="E7" s="32"/>
      <c r="G7" s="24" t="s">
        <v>30</v>
      </c>
      <c r="H7" s="32"/>
      <c r="J7" s="24" t="s">
        <v>31</v>
      </c>
      <c r="K7" s="32"/>
      <c r="M7" s="24" t="s">
        <v>30</v>
      </c>
      <c r="N7" s="32"/>
      <c r="P7" s="24" t="s">
        <v>31</v>
      </c>
      <c r="Q7" s="32"/>
    </row>
    <row r="8" customFormat="false" ht="12.75" hidden="false" customHeight="false" outlineLevel="0" collapsed="false">
      <c r="A8" s="24" t="s">
        <v>32</v>
      </c>
      <c r="B8" s="32"/>
      <c r="D8" s="24" t="s">
        <v>33</v>
      </c>
      <c r="E8" s="32"/>
      <c r="G8" s="24" t="s">
        <v>32</v>
      </c>
      <c r="H8" s="32"/>
      <c r="J8" s="24" t="s">
        <v>33</v>
      </c>
      <c r="K8" s="32"/>
      <c r="M8" s="24" t="s">
        <v>32</v>
      </c>
      <c r="N8" s="32"/>
      <c r="P8" s="24" t="s">
        <v>33</v>
      </c>
      <c r="Q8" s="32"/>
    </row>
    <row r="9" customFormat="false" ht="12.75" hidden="false" customHeight="false" outlineLevel="0" collapsed="false">
      <c r="A9" s="24" t="s">
        <v>34</v>
      </c>
      <c r="B9" s="32"/>
      <c r="D9" s="24" t="s">
        <v>35</v>
      </c>
      <c r="E9" s="32"/>
      <c r="G9" s="24" t="s">
        <v>34</v>
      </c>
      <c r="H9" s="32"/>
      <c r="J9" s="24" t="s">
        <v>35</v>
      </c>
      <c r="K9" s="32"/>
      <c r="M9" s="24" t="s">
        <v>34</v>
      </c>
      <c r="N9" s="32"/>
      <c r="P9" s="24" t="s">
        <v>35</v>
      </c>
      <c r="Q9" s="32"/>
    </row>
    <row r="10" customFormat="false" ht="12.75" hidden="false" customHeight="false" outlineLevel="0" collapsed="false">
      <c r="A10" s="42" t="s">
        <v>36</v>
      </c>
      <c r="B10" s="32"/>
      <c r="C10" s="13" t="s">
        <v>22</v>
      </c>
      <c r="D10" s="24" t="s">
        <v>37</v>
      </c>
      <c r="E10" s="32"/>
      <c r="G10" s="42" t="s">
        <v>36</v>
      </c>
      <c r="H10" s="32"/>
      <c r="I10" s="13" t="s">
        <v>22</v>
      </c>
      <c r="J10" s="24" t="s">
        <v>37</v>
      </c>
      <c r="K10" s="32"/>
      <c r="M10" s="42" t="s">
        <v>36</v>
      </c>
      <c r="N10" s="32"/>
      <c r="O10" s="13" t="s">
        <v>22</v>
      </c>
      <c r="P10" s="24" t="s">
        <v>37</v>
      </c>
      <c r="Q10" s="32"/>
    </row>
    <row r="11" customFormat="false" ht="12.75" hidden="false" customHeight="false" outlineLevel="0" collapsed="false">
      <c r="A11" s="24" t="s">
        <v>35</v>
      </c>
      <c r="B11" s="32"/>
      <c r="C11" s="32"/>
      <c r="D11" s="24" t="s">
        <v>38</v>
      </c>
      <c r="E11" s="32"/>
      <c r="G11" s="24" t="s">
        <v>35</v>
      </c>
      <c r="H11" s="32"/>
      <c r="I11" s="32"/>
      <c r="J11" s="24" t="s">
        <v>38</v>
      </c>
      <c r="K11" s="32"/>
      <c r="M11" s="24" t="s">
        <v>35</v>
      </c>
      <c r="N11" s="32"/>
      <c r="O11" s="10"/>
      <c r="P11" s="24" t="s">
        <v>38</v>
      </c>
      <c r="Q11" s="32"/>
    </row>
    <row r="12" customFormat="false" ht="12.75" hidden="false" customHeight="false" outlineLevel="0" collapsed="false">
      <c r="A12" s="24" t="s">
        <v>39</v>
      </c>
      <c r="B12" s="32"/>
      <c r="C12" s="13"/>
      <c r="D12" s="42" t="s">
        <v>40</v>
      </c>
      <c r="E12" s="40"/>
      <c r="G12" s="24" t="s">
        <v>39</v>
      </c>
      <c r="H12" s="32"/>
      <c r="I12" s="13"/>
      <c r="J12" s="42" t="s">
        <v>40</v>
      </c>
      <c r="K12" s="40"/>
      <c r="M12" s="24" t="s">
        <v>39</v>
      </c>
      <c r="N12" s="32"/>
      <c r="O12" s="13"/>
      <c r="P12" s="42" t="s">
        <v>40</v>
      </c>
      <c r="Q12" s="40"/>
    </row>
    <row r="13" customFormat="false" ht="13.5" hidden="false" customHeight="false" outlineLevel="0" collapsed="false">
      <c r="A13" s="24" t="s">
        <v>18</v>
      </c>
      <c r="B13" s="32"/>
      <c r="C13" s="12"/>
      <c r="D13" s="24" t="s">
        <v>41</v>
      </c>
      <c r="E13" s="40"/>
      <c r="G13" s="24" t="s">
        <v>18</v>
      </c>
      <c r="H13" s="32"/>
      <c r="I13" s="12"/>
      <c r="J13" s="24" t="s">
        <v>41</v>
      </c>
      <c r="K13" s="40"/>
      <c r="M13" s="24" t="s">
        <v>18</v>
      </c>
      <c r="N13" s="32"/>
      <c r="O13" s="12"/>
      <c r="P13" s="24" t="s">
        <v>41</v>
      </c>
      <c r="Q13" s="40" t="n">
        <v>0</v>
      </c>
    </row>
    <row r="14" customFormat="false" ht="13.5" hidden="false" customHeight="false" outlineLevel="0" collapsed="false">
      <c r="A14" s="24" t="s">
        <v>42</v>
      </c>
      <c r="B14" s="32"/>
      <c r="C14" s="13"/>
      <c r="D14" s="44" t="s">
        <v>43</v>
      </c>
      <c r="E14" s="45"/>
      <c r="G14" s="24" t="s">
        <v>42</v>
      </c>
      <c r="H14" s="32"/>
      <c r="I14" s="13"/>
      <c r="J14" s="44" t="s">
        <v>43</v>
      </c>
      <c r="K14" s="45" t="n">
        <f aca="false">SUM(K6:K13)</f>
        <v>0</v>
      </c>
      <c r="M14" s="24" t="s">
        <v>42</v>
      </c>
      <c r="N14" s="32"/>
      <c r="O14" s="13"/>
      <c r="P14" s="44" t="s">
        <v>43</v>
      </c>
      <c r="Q14" s="45" t="n">
        <f aca="false">SUM(Q6:Q13)</f>
        <v>0</v>
      </c>
    </row>
    <row r="15" customFormat="false" ht="12.75" hidden="false" customHeight="false" outlineLevel="0" collapsed="false">
      <c r="A15" s="24" t="s">
        <v>33</v>
      </c>
      <c r="B15" s="32"/>
      <c r="C15" s="13"/>
      <c r="D15" s="24"/>
      <c r="E15" s="32"/>
      <c r="F15" s="13" t="n">
        <f aca="false">+E14+E29</f>
        <v>0</v>
      </c>
      <c r="G15" s="24" t="s">
        <v>33</v>
      </c>
      <c r="H15" s="32"/>
      <c r="I15" s="13"/>
      <c r="J15" s="24"/>
      <c r="K15" s="32"/>
      <c r="L15" s="13" t="n">
        <f aca="false">+K14+K29</f>
        <v>0</v>
      </c>
      <c r="M15" s="24" t="s">
        <v>33</v>
      </c>
      <c r="N15" s="32"/>
      <c r="O15" s="13"/>
      <c r="P15" s="24"/>
      <c r="Q15" s="32"/>
      <c r="R15" s="13" t="n">
        <f aca="false">+Q14+Q29</f>
        <v>0</v>
      </c>
    </row>
    <row r="16" customFormat="false" ht="12.75" hidden="false" customHeight="false" outlineLevel="0" collapsed="false">
      <c r="A16" s="24" t="s">
        <v>44</v>
      </c>
      <c r="B16" s="32"/>
      <c r="C16" s="13"/>
      <c r="D16" s="24" t="s">
        <v>45</v>
      </c>
      <c r="E16" s="32"/>
      <c r="G16" s="24" t="s">
        <v>44</v>
      </c>
      <c r="H16" s="32"/>
      <c r="I16" s="13"/>
      <c r="J16" s="24" t="s">
        <v>45</v>
      </c>
      <c r="K16" s="32"/>
      <c r="M16" s="24" t="s">
        <v>44</v>
      </c>
      <c r="N16" s="32"/>
      <c r="O16" s="13"/>
      <c r="P16" s="24" t="s">
        <v>45</v>
      </c>
      <c r="Q16" s="32"/>
    </row>
    <row r="17" customFormat="false" ht="12.75" hidden="false" customHeight="false" outlineLevel="0" collapsed="false">
      <c r="A17" s="24" t="s">
        <v>41</v>
      </c>
      <c r="B17" s="32"/>
      <c r="C17" s="13"/>
      <c r="D17" s="24" t="s">
        <v>46</v>
      </c>
      <c r="E17" s="32"/>
      <c r="G17" s="24" t="s">
        <v>41</v>
      </c>
      <c r="H17" s="32"/>
      <c r="I17" s="13"/>
      <c r="J17" s="24" t="s">
        <v>46</v>
      </c>
      <c r="K17" s="32"/>
      <c r="M17" s="24" t="s">
        <v>41</v>
      </c>
      <c r="N17" s="32"/>
      <c r="O17" s="13"/>
      <c r="P17" s="24" t="s">
        <v>46</v>
      </c>
      <c r="Q17" s="32"/>
    </row>
    <row r="18" customFormat="false" ht="12.75" hidden="false" customHeight="false" outlineLevel="0" collapsed="false">
      <c r="A18" s="24" t="s">
        <v>47</v>
      </c>
      <c r="B18" s="32"/>
      <c r="D18" s="24" t="s">
        <v>48</v>
      </c>
      <c r="E18" s="32"/>
      <c r="F18" s="13" t="s">
        <v>22</v>
      </c>
      <c r="G18" s="24" t="s">
        <v>47</v>
      </c>
      <c r="H18" s="32"/>
      <c r="J18" s="24" t="s">
        <v>48</v>
      </c>
      <c r="K18" s="32"/>
      <c r="L18" s="13" t="s">
        <v>22</v>
      </c>
      <c r="M18" s="24" t="s">
        <v>47</v>
      </c>
      <c r="N18" s="32"/>
      <c r="P18" s="24" t="s">
        <v>48</v>
      </c>
      <c r="Q18" s="32"/>
      <c r="R18" s="13" t="s">
        <v>22</v>
      </c>
    </row>
    <row r="19" customFormat="false" ht="12.75" hidden="false" customHeight="false" outlineLevel="0" collapsed="false">
      <c r="A19" s="24" t="s">
        <v>49</v>
      </c>
      <c r="B19" s="32"/>
      <c r="C19" s="13"/>
      <c r="D19" s="24" t="s">
        <v>50</v>
      </c>
      <c r="E19" s="32"/>
      <c r="G19" s="24" t="s">
        <v>49</v>
      </c>
      <c r="H19" s="32"/>
      <c r="I19" s="13"/>
      <c r="J19" s="24" t="s">
        <v>50</v>
      </c>
      <c r="K19" s="32"/>
      <c r="M19" s="24" t="s">
        <v>49</v>
      </c>
      <c r="N19" s="32"/>
      <c r="O19" s="13"/>
      <c r="P19" s="24" t="s">
        <v>50</v>
      </c>
      <c r="Q19" s="32"/>
    </row>
    <row r="20" customFormat="false" ht="12.75" hidden="false" customHeight="false" outlineLevel="0" collapsed="false">
      <c r="A20" s="24" t="s">
        <v>51</v>
      </c>
      <c r="B20" s="40"/>
      <c r="C20" s="13"/>
      <c r="D20" s="24" t="s">
        <v>52</v>
      </c>
      <c r="E20" s="32"/>
      <c r="G20" s="24" t="s">
        <v>51</v>
      </c>
      <c r="H20" s="40"/>
      <c r="I20" s="13"/>
      <c r="J20" s="24" t="s">
        <v>52</v>
      </c>
      <c r="K20" s="32"/>
      <c r="M20" s="24" t="s">
        <v>51</v>
      </c>
      <c r="N20" s="40"/>
      <c r="O20" s="13"/>
      <c r="P20" s="24" t="s">
        <v>52</v>
      </c>
      <c r="Q20" s="32"/>
    </row>
    <row r="21" customFormat="false" ht="12.75" hidden="false" customHeight="false" outlineLevel="0" collapsed="false">
      <c r="A21" s="24" t="s">
        <v>53</v>
      </c>
      <c r="B21" s="32"/>
      <c r="C21" s="13"/>
      <c r="D21" s="24" t="s">
        <v>44</v>
      </c>
      <c r="E21" s="32"/>
      <c r="F21" s="24"/>
      <c r="G21" s="24" t="s">
        <v>53</v>
      </c>
      <c r="H21" s="32"/>
      <c r="I21" s="13"/>
      <c r="J21" s="24" t="s">
        <v>44</v>
      </c>
      <c r="K21" s="32"/>
      <c r="L21" s="24"/>
      <c r="M21" s="24" t="s">
        <v>53</v>
      </c>
      <c r="N21" s="32"/>
      <c r="O21" s="13"/>
      <c r="P21" s="24" t="s">
        <v>44</v>
      </c>
      <c r="Q21" s="32"/>
      <c r="R21" s="24"/>
    </row>
    <row r="22" customFormat="false" ht="12.75" hidden="false" customHeight="false" outlineLevel="0" collapsed="false">
      <c r="A22" s="24" t="s">
        <v>54</v>
      </c>
      <c r="B22" s="32"/>
      <c r="D22" s="39" t="s">
        <v>41</v>
      </c>
      <c r="E22" s="40"/>
      <c r="F22" s="24"/>
      <c r="G22" s="24" t="s">
        <v>54</v>
      </c>
      <c r="H22" s="32"/>
      <c r="J22" s="39" t="s">
        <v>41</v>
      </c>
      <c r="K22" s="40"/>
      <c r="L22" s="24"/>
      <c r="M22" s="24" t="s">
        <v>54</v>
      </c>
      <c r="N22" s="32"/>
      <c r="P22" s="39" t="s">
        <v>41</v>
      </c>
      <c r="Q22" s="40"/>
      <c r="R22" s="24"/>
    </row>
    <row r="23" customFormat="false" ht="12.75" hidden="false" customHeight="false" outlineLevel="0" collapsed="false">
      <c r="A23" s="24" t="s">
        <v>55</v>
      </c>
      <c r="B23" s="32"/>
      <c r="C23" s="13"/>
      <c r="D23" s="24" t="s">
        <v>56</v>
      </c>
      <c r="E23" s="32"/>
      <c r="F23" s="13" t="n">
        <v>0</v>
      </c>
      <c r="G23" s="24" t="s">
        <v>55</v>
      </c>
      <c r="H23" s="32"/>
      <c r="I23" s="13"/>
      <c r="J23" s="24" t="s">
        <v>56</v>
      </c>
      <c r="K23" s="32"/>
      <c r="L23" s="13" t="n">
        <v>0</v>
      </c>
      <c r="M23" s="24" t="s">
        <v>55</v>
      </c>
      <c r="N23" s="32"/>
      <c r="O23" s="13"/>
      <c r="P23" s="24" t="s">
        <v>56</v>
      </c>
      <c r="Q23" s="32"/>
      <c r="R23" s="13" t="n">
        <v>0</v>
      </c>
    </row>
    <row r="24" customFormat="false" ht="12.75" hidden="false" customHeight="false" outlineLevel="0" collapsed="false">
      <c r="A24" s="24" t="s">
        <v>57</v>
      </c>
      <c r="B24" s="32"/>
      <c r="C24" s="13" t="n">
        <v>0</v>
      </c>
      <c r="D24" s="24" t="s">
        <v>58</v>
      </c>
      <c r="E24" s="32"/>
      <c r="F24" s="13" t="n">
        <v>0</v>
      </c>
      <c r="G24" s="24" t="s">
        <v>57</v>
      </c>
      <c r="H24" s="32"/>
      <c r="I24" s="13" t="n">
        <v>0</v>
      </c>
      <c r="J24" s="24" t="s">
        <v>58</v>
      </c>
      <c r="K24" s="32"/>
      <c r="L24" s="13" t="n">
        <v>0</v>
      </c>
      <c r="M24" s="24" t="s">
        <v>57</v>
      </c>
      <c r="N24" s="32"/>
      <c r="O24" s="13" t="n">
        <v>0</v>
      </c>
      <c r="P24" s="24" t="s">
        <v>58</v>
      </c>
      <c r="Q24" s="32"/>
      <c r="R24" s="13" t="n">
        <v>0</v>
      </c>
    </row>
    <row r="25" customFormat="false" ht="12.75" hidden="false" customHeight="false" outlineLevel="0" collapsed="false">
      <c r="A25" s="24" t="s">
        <v>59</v>
      </c>
      <c r="B25" s="32"/>
      <c r="C25" s="13"/>
      <c r="D25" s="24" t="s">
        <v>60</v>
      </c>
      <c r="E25" s="32"/>
      <c r="G25" s="24" t="s">
        <v>59</v>
      </c>
      <c r="H25" s="32"/>
      <c r="I25" s="13"/>
      <c r="J25" s="24" t="s">
        <v>60</v>
      </c>
      <c r="K25" s="32"/>
      <c r="M25" s="24" t="s">
        <v>59</v>
      </c>
      <c r="N25" s="32"/>
      <c r="O25" s="13"/>
      <c r="P25" s="24" t="s">
        <v>60</v>
      </c>
      <c r="Q25" s="32"/>
    </row>
    <row r="26" customFormat="false" ht="12.75" hidden="false" customHeight="false" outlineLevel="0" collapsed="false">
      <c r="A26" s="24" t="s">
        <v>61</v>
      </c>
      <c r="B26" s="32"/>
      <c r="D26" s="24" t="s">
        <v>62</v>
      </c>
      <c r="E26" s="32"/>
      <c r="G26" s="24" t="s">
        <v>61</v>
      </c>
      <c r="H26" s="32"/>
      <c r="J26" s="24" t="s">
        <v>62</v>
      </c>
      <c r="K26" s="32"/>
      <c r="M26" s="24" t="s">
        <v>61</v>
      </c>
      <c r="N26" s="32"/>
      <c r="P26" s="24" t="s">
        <v>62</v>
      </c>
      <c r="Q26" s="32"/>
    </row>
    <row r="27" customFormat="false" ht="13.5" hidden="false" customHeight="false" outlineLevel="0" collapsed="false">
      <c r="A27" s="24" t="s">
        <v>63</v>
      </c>
      <c r="B27" s="32"/>
      <c r="C27" s="13"/>
      <c r="D27" s="24" t="s">
        <v>64</v>
      </c>
      <c r="E27" s="40"/>
      <c r="G27" s="24" t="s">
        <v>63</v>
      </c>
      <c r="H27" s="32"/>
      <c r="I27" s="13"/>
      <c r="J27" s="24" t="s">
        <v>64</v>
      </c>
      <c r="K27" s="40"/>
      <c r="M27" s="39" t="s">
        <v>63</v>
      </c>
      <c r="N27" s="40"/>
      <c r="O27" s="13"/>
      <c r="P27" s="24" t="s">
        <v>64</v>
      </c>
      <c r="Q27" s="40"/>
    </row>
    <row r="28" customFormat="false" ht="13.5" hidden="false" customHeight="false" outlineLevel="0" collapsed="false">
      <c r="A28" s="44" t="s">
        <v>43</v>
      </c>
      <c r="B28" s="45"/>
      <c r="C28" s="47" t="n">
        <f aca="false">SUM(B28,B62)</f>
        <v>0</v>
      </c>
      <c r="D28" s="24" t="s">
        <v>65</v>
      </c>
      <c r="E28" s="40"/>
      <c r="G28" s="44" t="s">
        <v>43</v>
      </c>
      <c r="H28" s="45"/>
      <c r="I28" s="47" t="n">
        <f aca="false">SUM(H28,H62)</f>
        <v>0</v>
      </c>
      <c r="J28" s="24" t="s">
        <v>65</v>
      </c>
      <c r="K28" s="40"/>
      <c r="M28" s="44" t="s">
        <v>43</v>
      </c>
      <c r="N28" s="45" t="n">
        <f aca="false">SUM(N6:N27)+N12</f>
        <v>0</v>
      </c>
      <c r="O28" s="47" t="n">
        <f aca="false">SUM(N28,N62)</f>
        <v>0</v>
      </c>
      <c r="P28" s="24" t="s">
        <v>65</v>
      </c>
      <c r="Q28" s="40"/>
    </row>
    <row r="29" customFormat="false" ht="13.5" hidden="false" customHeight="false" outlineLevel="0" collapsed="false">
      <c r="A29" s="24"/>
      <c r="B29" s="32"/>
      <c r="C29" s="13"/>
      <c r="D29" s="44" t="s">
        <v>66</v>
      </c>
      <c r="E29" s="45"/>
      <c r="G29" s="24"/>
      <c r="H29" s="32"/>
      <c r="I29" s="13"/>
      <c r="J29" s="44" t="s">
        <v>66</v>
      </c>
      <c r="K29" s="45" t="n">
        <f aca="false">SUM(K16:K28)</f>
        <v>0</v>
      </c>
      <c r="M29" s="24"/>
      <c r="N29" s="32"/>
      <c r="O29" s="13"/>
      <c r="P29" s="44" t="s">
        <v>66</v>
      </c>
      <c r="Q29" s="45" t="n">
        <f aca="false">SUM(Q16:Q28)</f>
        <v>0</v>
      </c>
    </row>
    <row r="30" customFormat="false" ht="13.5" hidden="false" customHeight="false" outlineLevel="0" collapsed="false">
      <c r="A30" s="24" t="s">
        <v>45</v>
      </c>
      <c r="B30" s="32"/>
      <c r="C30" s="13"/>
      <c r="D30" s="33"/>
      <c r="E30" s="48"/>
      <c r="F30" s="13"/>
      <c r="G30" s="24" t="s">
        <v>45</v>
      </c>
      <c r="H30" s="32"/>
      <c r="I30" s="13"/>
      <c r="J30" s="33"/>
      <c r="K30" s="48"/>
      <c r="L30" s="13"/>
      <c r="M30" s="24" t="s">
        <v>45</v>
      </c>
      <c r="N30" s="32"/>
      <c r="O30" s="13"/>
      <c r="P30" s="33"/>
      <c r="Q30" s="48"/>
      <c r="R30" s="13"/>
    </row>
    <row r="31" customFormat="false" ht="12.75" hidden="false" customHeight="false" outlineLevel="0" collapsed="false">
      <c r="A31" s="24" t="s">
        <v>46</v>
      </c>
      <c r="B31" s="32"/>
      <c r="C31" s="13"/>
      <c r="E31" s="10"/>
      <c r="G31" s="24" t="s">
        <v>46</v>
      </c>
      <c r="H31" s="32"/>
      <c r="I31" s="13"/>
      <c r="K31" s="10"/>
      <c r="M31" s="24" t="s">
        <v>46</v>
      </c>
      <c r="N31" s="32"/>
      <c r="O31" s="13"/>
    </row>
    <row r="32" customFormat="false" ht="12.75" hidden="false" customHeight="false" outlineLevel="0" collapsed="false">
      <c r="A32" s="24" t="s">
        <v>48</v>
      </c>
      <c r="B32" s="32"/>
      <c r="C32" s="13"/>
      <c r="E32" s="10"/>
      <c r="G32" s="24" t="s">
        <v>48</v>
      </c>
      <c r="H32" s="32"/>
      <c r="I32" s="13"/>
      <c r="K32" s="10"/>
      <c r="M32" s="24" t="s">
        <v>48</v>
      </c>
      <c r="N32" s="32"/>
      <c r="O32" s="13"/>
    </row>
    <row r="33" customFormat="false" ht="12.75" hidden="false" customHeight="false" outlineLevel="0" collapsed="false">
      <c r="A33" s="24" t="s">
        <v>50</v>
      </c>
      <c r="B33" s="32"/>
      <c r="C33" s="13"/>
      <c r="D33" s="50"/>
      <c r="G33" s="24" t="s">
        <v>50</v>
      </c>
      <c r="H33" s="32"/>
      <c r="I33" s="13"/>
      <c r="J33" s="50"/>
      <c r="M33" s="24" t="s">
        <v>50</v>
      </c>
      <c r="N33" s="32"/>
      <c r="O33" s="13"/>
    </row>
    <row r="34" customFormat="false" ht="12.75" hidden="false" customHeight="false" outlineLevel="0" collapsed="false">
      <c r="A34" s="24" t="s">
        <v>67</v>
      </c>
      <c r="B34" s="32"/>
      <c r="C34" s="13"/>
      <c r="G34" s="24" t="s">
        <v>67</v>
      </c>
      <c r="H34" s="32"/>
      <c r="I34" s="13"/>
      <c r="M34" s="24" t="s">
        <v>67</v>
      </c>
      <c r="N34" s="32"/>
      <c r="O34" s="13"/>
    </row>
    <row r="35" customFormat="false" ht="12.75" hidden="false" customHeight="false" outlineLevel="0" collapsed="false">
      <c r="A35" s="24" t="s">
        <v>68</v>
      </c>
      <c r="B35" s="32"/>
      <c r="G35" s="24" t="s">
        <v>68</v>
      </c>
      <c r="H35" s="32"/>
      <c r="M35" s="24" t="s">
        <v>68</v>
      </c>
      <c r="N35" s="32"/>
    </row>
    <row r="36" customFormat="false" ht="12.75" hidden="false" customHeight="false" outlineLevel="0" collapsed="false">
      <c r="A36" s="24" t="s">
        <v>69</v>
      </c>
      <c r="B36" s="32"/>
      <c r="G36" s="24" t="s">
        <v>69</v>
      </c>
      <c r="H36" s="32"/>
      <c r="M36" s="24" t="s">
        <v>69</v>
      </c>
      <c r="N36" s="32"/>
    </row>
    <row r="37" customFormat="false" ht="12.75" hidden="false" customHeight="false" outlineLevel="0" collapsed="false">
      <c r="A37" s="24" t="s">
        <v>70</v>
      </c>
      <c r="B37" s="32"/>
      <c r="C37" s="12"/>
      <c r="D37" s="61"/>
      <c r="G37" s="24" t="s">
        <v>70</v>
      </c>
      <c r="H37" s="32"/>
      <c r="I37" s="12"/>
      <c r="J37" s="61"/>
      <c r="M37" s="24" t="s">
        <v>70</v>
      </c>
      <c r="N37" s="32"/>
      <c r="O37" s="12"/>
    </row>
    <row r="38" customFormat="false" ht="12.75" hidden="false" customHeight="false" outlineLevel="0" collapsed="false">
      <c r="A38" s="24" t="s">
        <v>71</v>
      </c>
      <c r="B38" s="32"/>
      <c r="C38" s="51"/>
      <c r="D38" s="52"/>
      <c r="E38" s="13"/>
      <c r="G38" s="24" t="s">
        <v>71</v>
      </c>
      <c r="H38" s="32"/>
      <c r="I38" s="51"/>
      <c r="J38" s="52"/>
      <c r="K38" s="13"/>
      <c r="M38" s="24" t="s">
        <v>71</v>
      </c>
      <c r="N38" s="32"/>
      <c r="O38" s="51"/>
    </row>
    <row r="39" customFormat="false" ht="12.75" hidden="false" customHeight="false" outlineLevel="0" collapsed="false">
      <c r="A39" s="24" t="s">
        <v>72</v>
      </c>
      <c r="B39" s="32"/>
      <c r="C39" s="12"/>
      <c r="G39" s="24" t="s">
        <v>72</v>
      </c>
      <c r="H39" s="32"/>
      <c r="I39" s="12"/>
      <c r="M39" s="24" t="s">
        <v>72</v>
      </c>
      <c r="N39" s="32"/>
      <c r="O39" s="12"/>
    </row>
    <row r="40" customFormat="false" ht="12.75" hidden="false" customHeight="false" outlineLevel="0" collapsed="false">
      <c r="A40" s="24" t="s">
        <v>73</v>
      </c>
      <c r="B40" s="32"/>
      <c r="G40" s="24" t="s">
        <v>73</v>
      </c>
      <c r="H40" s="32"/>
      <c r="M40" s="24" t="s">
        <v>73</v>
      </c>
      <c r="N40" s="32"/>
    </row>
    <row r="41" customFormat="false" ht="12.75" hidden="false" customHeight="false" outlineLevel="0" collapsed="false">
      <c r="A41" s="24" t="s">
        <v>18</v>
      </c>
      <c r="B41" s="32"/>
      <c r="C41" s="13"/>
      <c r="G41" s="24" t="s">
        <v>18</v>
      </c>
      <c r="H41" s="32"/>
      <c r="I41" s="13"/>
      <c r="M41" s="24" t="s">
        <v>18</v>
      </c>
      <c r="N41" s="32"/>
      <c r="O41" s="13"/>
    </row>
    <row r="42" customFormat="false" ht="12.75" hidden="false" customHeight="false" outlineLevel="0" collapsed="false">
      <c r="A42" s="24" t="s">
        <v>42</v>
      </c>
      <c r="B42" s="32"/>
      <c r="G42" s="24" t="s">
        <v>42</v>
      </c>
      <c r="H42" s="32"/>
      <c r="M42" s="24" t="s">
        <v>42</v>
      </c>
      <c r="N42" s="32"/>
    </row>
    <row r="43" customFormat="false" ht="12.75" hidden="false" customHeight="false" outlineLevel="0" collapsed="false">
      <c r="A43" s="24" t="s">
        <v>74</v>
      </c>
      <c r="B43" s="54"/>
      <c r="E43" s="10"/>
      <c r="G43" s="24" t="s">
        <v>74</v>
      </c>
      <c r="H43" s="54"/>
      <c r="K43" s="10"/>
      <c r="M43" s="24" t="s">
        <v>74</v>
      </c>
      <c r="N43" s="54"/>
    </row>
    <row r="44" customFormat="false" ht="12.75" hidden="false" customHeight="false" outlineLevel="0" collapsed="false">
      <c r="A44" s="24" t="s">
        <v>75</v>
      </c>
      <c r="B44" s="32"/>
      <c r="C44" s="13"/>
      <c r="E44" s="10"/>
      <c r="G44" s="24" t="s">
        <v>75</v>
      </c>
      <c r="H44" s="32"/>
      <c r="I44" s="13"/>
      <c r="K44" s="10"/>
      <c r="M44" s="24" t="s">
        <v>75</v>
      </c>
      <c r="N44" s="32"/>
      <c r="O44" s="13"/>
    </row>
    <row r="45" customFormat="false" ht="12.75" hidden="false" customHeight="false" outlineLevel="0" collapsed="false">
      <c r="A45" s="24" t="s">
        <v>76</v>
      </c>
      <c r="B45" s="32"/>
      <c r="E45" s="10"/>
      <c r="G45" s="24" t="s">
        <v>76</v>
      </c>
      <c r="H45" s="32"/>
      <c r="K45" s="10"/>
      <c r="M45" s="24" t="s">
        <v>76</v>
      </c>
      <c r="N45" s="32"/>
    </row>
    <row r="46" customFormat="false" ht="12.75" hidden="false" customHeight="false" outlineLevel="0" collapsed="false">
      <c r="A46" s="24" t="s">
        <v>77</v>
      </c>
      <c r="B46" s="32"/>
      <c r="C46" s="13"/>
      <c r="E46" s="10"/>
      <c r="G46" s="24" t="s">
        <v>77</v>
      </c>
      <c r="H46" s="32"/>
      <c r="I46" s="13"/>
      <c r="K46" s="10"/>
      <c r="M46" s="24" t="s">
        <v>77</v>
      </c>
      <c r="N46" s="32"/>
      <c r="O46" s="13"/>
    </row>
    <row r="47" customFormat="false" ht="12.75" hidden="false" customHeight="false" outlineLevel="0" collapsed="false">
      <c r="A47" s="24" t="s">
        <v>78</v>
      </c>
      <c r="B47" s="32"/>
      <c r="G47" s="24" t="s">
        <v>78</v>
      </c>
      <c r="H47" s="32"/>
      <c r="M47" s="24" t="s">
        <v>78</v>
      </c>
      <c r="N47" s="32"/>
    </row>
    <row r="48" customFormat="false" ht="12.75" hidden="false" customHeight="false" outlineLevel="0" collapsed="false">
      <c r="A48" s="24" t="s">
        <v>52</v>
      </c>
      <c r="B48" s="32"/>
      <c r="E48" s="10"/>
      <c r="G48" s="24" t="s">
        <v>52</v>
      </c>
      <c r="H48" s="32"/>
      <c r="K48" s="10"/>
      <c r="M48" s="24" t="s">
        <v>52</v>
      </c>
      <c r="N48" s="32"/>
    </row>
    <row r="49" customFormat="false" ht="12.75" hidden="false" customHeight="false" outlineLevel="0" collapsed="false">
      <c r="A49" s="24" t="s">
        <v>44</v>
      </c>
      <c r="B49" s="32"/>
      <c r="C49" s="13" t="s">
        <v>22</v>
      </c>
      <c r="E49" s="10"/>
      <c r="G49" s="24" t="s">
        <v>44</v>
      </c>
      <c r="H49" s="32"/>
      <c r="I49" s="13" t="s">
        <v>22</v>
      </c>
      <c r="K49" s="10"/>
      <c r="M49" s="24" t="s">
        <v>44</v>
      </c>
      <c r="N49" s="32"/>
      <c r="O49" s="13" t="s">
        <v>22</v>
      </c>
    </row>
    <row r="50" customFormat="false" ht="12.75" hidden="false" customHeight="false" outlineLevel="0" collapsed="false">
      <c r="A50" s="24" t="s">
        <v>41</v>
      </c>
      <c r="B50" s="32"/>
      <c r="E50" s="10"/>
      <c r="G50" s="24" t="s">
        <v>41</v>
      </c>
      <c r="H50" s="32"/>
      <c r="K50" s="10"/>
      <c r="M50" s="24" t="s">
        <v>41</v>
      </c>
      <c r="N50" s="32"/>
    </row>
    <row r="51" customFormat="false" ht="12.75" hidden="false" customHeight="false" outlineLevel="0" collapsed="false">
      <c r="A51" s="39" t="s">
        <v>79</v>
      </c>
      <c r="B51" s="40"/>
      <c r="E51" s="10"/>
      <c r="G51" s="39" t="s">
        <v>79</v>
      </c>
      <c r="H51" s="40"/>
      <c r="K51" s="10"/>
      <c r="M51" s="24" t="s">
        <v>79</v>
      </c>
      <c r="N51" s="40"/>
    </row>
    <row r="52" customFormat="false" ht="12.75" hidden="false" customHeight="false" outlineLevel="0" collapsed="false">
      <c r="A52" s="24" t="s">
        <v>80</v>
      </c>
      <c r="B52" s="32"/>
      <c r="C52" s="13"/>
      <c r="E52" s="10"/>
      <c r="G52" s="24" t="s">
        <v>80</v>
      </c>
      <c r="H52" s="32"/>
      <c r="I52" s="13"/>
      <c r="K52" s="10"/>
      <c r="M52" s="24" t="s">
        <v>80</v>
      </c>
      <c r="N52" s="32"/>
      <c r="O52" s="13"/>
    </row>
    <row r="53" customFormat="false" ht="12.75" hidden="false" customHeight="false" outlineLevel="0" collapsed="false">
      <c r="A53" s="24" t="s">
        <v>81</v>
      </c>
      <c r="B53" s="32"/>
      <c r="C53" s="51"/>
      <c r="E53" s="10"/>
      <c r="G53" s="24" t="s">
        <v>81</v>
      </c>
      <c r="H53" s="32"/>
      <c r="I53" s="51"/>
      <c r="K53" s="10"/>
      <c r="M53" s="24" t="s">
        <v>81</v>
      </c>
      <c r="N53" s="32"/>
      <c r="O53" s="51"/>
    </row>
    <row r="54" customFormat="false" ht="12.75" hidden="false" customHeight="false" outlineLevel="0" collapsed="false">
      <c r="A54" s="24" t="s">
        <v>82</v>
      </c>
      <c r="B54" s="32"/>
      <c r="C54" s="51"/>
      <c r="E54" s="10"/>
      <c r="G54" s="24" t="s">
        <v>82</v>
      </c>
      <c r="H54" s="32"/>
      <c r="I54" s="51"/>
      <c r="K54" s="10"/>
      <c r="M54" s="24" t="s">
        <v>82</v>
      </c>
      <c r="N54" s="32"/>
      <c r="O54" s="51"/>
    </row>
    <row r="55" customFormat="false" ht="12.75" hidden="false" customHeight="false" outlineLevel="0" collapsed="false">
      <c r="A55" s="24" t="s">
        <v>83</v>
      </c>
      <c r="B55" s="32"/>
      <c r="C55" s="13"/>
      <c r="E55" s="10"/>
      <c r="G55" s="24" t="s">
        <v>83</v>
      </c>
      <c r="H55" s="32"/>
      <c r="I55" s="13"/>
      <c r="K55" s="10"/>
      <c r="M55" s="24" t="s">
        <v>83</v>
      </c>
      <c r="N55" s="32"/>
      <c r="O55" s="13"/>
    </row>
    <row r="56" customFormat="false" ht="12.75" hidden="false" customHeight="false" outlineLevel="0" collapsed="false">
      <c r="A56" s="24" t="s">
        <v>84</v>
      </c>
      <c r="B56" s="40"/>
      <c r="C56" s="13"/>
      <c r="E56" s="10"/>
      <c r="G56" s="24" t="s">
        <v>84</v>
      </c>
      <c r="H56" s="40"/>
      <c r="I56" s="13"/>
      <c r="K56" s="10"/>
      <c r="M56" s="24" t="s">
        <v>84</v>
      </c>
      <c r="N56" s="40"/>
      <c r="O56" s="13"/>
    </row>
    <row r="57" customFormat="false" ht="12.75" hidden="false" customHeight="false" outlineLevel="0" collapsed="false">
      <c r="A57" s="24" t="s">
        <v>85</v>
      </c>
      <c r="B57" s="32"/>
      <c r="C57" s="13"/>
      <c r="E57" s="10"/>
      <c r="G57" s="24" t="s">
        <v>85</v>
      </c>
      <c r="H57" s="32"/>
      <c r="I57" s="13"/>
      <c r="K57" s="10"/>
      <c r="M57" s="24" t="s">
        <v>85</v>
      </c>
      <c r="N57" s="32"/>
      <c r="O57" s="13"/>
    </row>
    <row r="58" customFormat="false" ht="12.75" hidden="false" customHeight="false" outlineLevel="0" collapsed="false">
      <c r="A58" s="24" t="s">
        <v>86</v>
      </c>
      <c r="B58" s="32"/>
      <c r="C58" s="13"/>
      <c r="G58" s="24" t="s">
        <v>86</v>
      </c>
      <c r="H58" s="32"/>
      <c r="I58" s="13"/>
      <c r="M58" s="24" t="s">
        <v>86</v>
      </c>
      <c r="N58" s="32"/>
      <c r="O58" s="13"/>
    </row>
    <row r="59" customFormat="false" ht="12.75" hidden="false" customHeight="false" outlineLevel="0" collapsed="false">
      <c r="A59" s="24" t="s">
        <v>87</v>
      </c>
      <c r="B59" s="40"/>
      <c r="C59" s="13"/>
      <c r="E59" s="10"/>
      <c r="G59" s="24" t="s">
        <v>87</v>
      </c>
      <c r="H59" s="40"/>
      <c r="I59" s="13"/>
      <c r="K59" s="10"/>
      <c r="M59" s="24" t="s">
        <v>87</v>
      </c>
      <c r="N59" s="40"/>
      <c r="O59" s="13"/>
    </row>
    <row r="60" customFormat="false" ht="12.75" hidden="false" customHeight="false" outlineLevel="0" collapsed="false">
      <c r="A60" s="24" t="s">
        <v>88</v>
      </c>
      <c r="B60" s="32"/>
      <c r="C60" s="13"/>
      <c r="G60" s="24" t="s">
        <v>88</v>
      </c>
      <c r="H60" s="32"/>
      <c r="I60" s="13"/>
      <c r="M60" s="24" t="s">
        <v>88</v>
      </c>
      <c r="N60" s="32"/>
      <c r="O60" s="13"/>
    </row>
    <row r="61" customFormat="false" ht="13.5" hidden="false" customHeight="false" outlineLevel="0" collapsed="false">
      <c r="A61" s="24" t="s">
        <v>65</v>
      </c>
      <c r="B61" s="32"/>
      <c r="C61" s="55" t="n">
        <v>0</v>
      </c>
      <c r="G61" s="24" t="s">
        <v>65</v>
      </c>
      <c r="H61" s="32"/>
      <c r="I61" s="55" t="n">
        <v>0</v>
      </c>
      <c r="M61" s="24" t="s">
        <v>65</v>
      </c>
      <c r="N61" s="32"/>
      <c r="O61" s="55" t="n">
        <v>0</v>
      </c>
    </row>
    <row r="62" customFormat="false" ht="13.5" hidden="false" customHeight="false" outlineLevel="0" collapsed="false">
      <c r="A62" s="44" t="s">
        <v>66</v>
      </c>
      <c r="B62" s="45"/>
      <c r="G62" s="44" t="s">
        <v>66</v>
      </c>
      <c r="H62" s="45"/>
      <c r="M62" s="44" t="s">
        <v>66</v>
      </c>
      <c r="N62" s="45" t="n">
        <f aca="false">SUM(N30:N61)</f>
        <v>0</v>
      </c>
    </row>
    <row r="63" customFormat="false" ht="13.5" hidden="false" customHeight="false" outlineLevel="0" collapsed="false">
      <c r="A63" s="33"/>
      <c r="B63" s="56"/>
      <c r="G63" s="33"/>
      <c r="H63" s="56"/>
      <c r="M63" s="33"/>
      <c r="N63" s="56"/>
    </row>
    <row r="64" customFormat="false" ht="12.75" hidden="false" customHeight="false" outlineLevel="0" collapsed="false">
      <c r="A64" s="57"/>
      <c r="B64" s="57"/>
      <c r="G64" s="57"/>
      <c r="H64" s="57"/>
      <c r="M64" s="57"/>
      <c r="N64" s="5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2001-11-13T17:23:27Z</cp:lastPrinted>
  <dcterms:modified xsi:type="dcterms:W3CDTF">2001-11-14T12:18:32Z</dcterms:modified>
  <cp:revision>0</cp:revision>
  <dc:subject/>
  <dc:title/>
</cp:coreProperties>
</file>