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<sst xmlns="http://schemas.openxmlformats.org/spreadsheetml/2006/main" count="278" uniqueCount="74">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</sst>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554726"/>
        <c:axId val="129801"/>
      </c:lineChart>
      <c:catAx>
        <c:axId val="1355472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801"/>
        <c:crossesAt val="0"/>
        <c:auto val="1"/>
        <c:lblAlgn val="ctr"/>
        <c:lblOffset val="100"/>
        <c:noMultiLvlLbl val="0"/>
      </c:catAx>
      <c:valAx>
        <c:axId val="12980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55472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660643"/>
        <c:axId val="32521037"/>
      </c:lineChart>
      <c:catAx>
        <c:axId val="36606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521037"/>
        <c:crossesAt val="0"/>
        <c:auto val="1"/>
        <c:lblAlgn val="ctr"/>
        <c:lblOffset val="100"/>
        <c:noMultiLvlLbl val="0"/>
      </c:catAx>
      <c:valAx>
        <c:axId val="3252103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064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763148"/>
        <c:axId val="53705517"/>
      </c:lineChart>
      <c:catAx>
        <c:axId val="307631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705517"/>
        <c:crossesAt val="0"/>
        <c:auto val="1"/>
        <c:lblAlgn val="ctr"/>
        <c:lblOffset val="100"/>
        <c:noMultiLvlLbl val="0"/>
      </c:catAx>
      <c:valAx>
        <c:axId val="5370551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7631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518828"/>
        <c:axId val="72797602"/>
      </c:lineChart>
      <c:catAx>
        <c:axId val="155188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797602"/>
        <c:crossesAt val="-40000"/>
        <c:auto val="1"/>
        <c:lblAlgn val="ctr"/>
        <c:lblOffset val="100"/>
        <c:noMultiLvlLbl val="0"/>
      </c:catAx>
      <c:valAx>
        <c:axId val="7279760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5188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537190"/>
        <c:axId val="99815155"/>
      </c:lineChart>
      <c:catAx>
        <c:axId val="6053719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15155"/>
        <c:crossesAt val="0"/>
        <c:auto val="1"/>
        <c:lblAlgn val="ctr"/>
        <c:lblOffset val="100"/>
        <c:noMultiLvlLbl val="0"/>
      </c:catAx>
      <c:valAx>
        <c:axId val="9981515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53719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86367"/>
        <c:axId val="16590157"/>
      </c:lineChart>
      <c:catAx>
        <c:axId val="21863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590157"/>
        <c:crossesAt val="0"/>
        <c:auto val="1"/>
        <c:lblAlgn val="ctr"/>
        <c:lblOffset val="100"/>
        <c:noMultiLvlLbl val="0"/>
      </c:catAx>
      <c:valAx>
        <c:axId val="1659015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863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029925"/>
        <c:axId val="27815277"/>
      </c:lineChart>
      <c:catAx>
        <c:axId val="9302992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815277"/>
        <c:crossesAt val="0"/>
        <c:auto val="1"/>
        <c:lblAlgn val="ctr"/>
        <c:lblOffset val="100"/>
        <c:noMultiLvlLbl val="0"/>
      </c:catAx>
      <c:valAx>
        <c:axId val="2781527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02992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813413"/>
        <c:axId val="91020951"/>
      </c:lineChart>
      <c:catAx>
        <c:axId val="338134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020951"/>
        <c:crossesAt val="0"/>
        <c:auto val="1"/>
        <c:lblAlgn val="ctr"/>
        <c:lblOffset val="100"/>
        <c:noMultiLvlLbl val="0"/>
      </c:catAx>
      <c:valAx>
        <c:axId val="9102095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1341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915275"/>
        <c:axId val="85448932"/>
      </c:lineChart>
      <c:catAx>
        <c:axId val="759152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448932"/>
        <c:crossesAt val="0"/>
        <c:auto val="1"/>
        <c:lblAlgn val="ctr"/>
        <c:lblOffset val="100"/>
        <c:noMultiLvlLbl val="0"/>
      </c:catAx>
      <c:valAx>
        <c:axId val="8544893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152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88236"/>
        <c:axId val="35025518"/>
      </c:lineChart>
      <c:catAx>
        <c:axId val="38882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25518"/>
        <c:crossesAt val="-40000"/>
        <c:auto val="1"/>
        <c:lblAlgn val="ctr"/>
        <c:lblOffset val="100"/>
        <c:noMultiLvlLbl val="0"/>
      </c:catAx>
      <c:valAx>
        <c:axId val="3502551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823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97429"/>
        <c:axId val="54563973"/>
      </c:lineChart>
      <c:catAx>
        <c:axId val="88974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563973"/>
        <c:crossesAt val="0"/>
        <c:auto val="1"/>
        <c:lblAlgn val="ctr"/>
        <c:lblOffset val="100"/>
        <c:noMultiLvlLbl val="0"/>
      </c:catAx>
      <c:valAx>
        <c:axId val="5456397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9742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625634"/>
        <c:axId val="70947802"/>
      </c:lineChart>
      <c:catAx>
        <c:axId val="6562563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947802"/>
        <c:crossesAt val="0"/>
        <c:auto val="1"/>
        <c:lblAlgn val="ctr"/>
        <c:lblOffset val="100"/>
        <c:noMultiLvlLbl val="0"/>
      </c:catAx>
      <c:valAx>
        <c:axId val="7094780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62563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997342"/>
        <c:axId val="26705149"/>
      </c:lineChart>
      <c:catAx>
        <c:axId val="349973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05149"/>
        <c:crossesAt val="0"/>
        <c:auto val="1"/>
        <c:lblAlgn val="ctr"/>
        <c:lblOffset val="100"/>
        <c:noMultiLvlLbl val="0"/>
      </c:catAx>
      <c:valAx>
        <c:axId val="2670514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99734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170495"/>
        <c:axId val="63084675"/>
      </c:lineChart>
      <c:catAx>
        <c:axId val="6217049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84675"/>
        <c:crossesAt val="0"/>
        <c:auto val="1"/>
        <c:lblAlgn val="ctr"/>
        <c:lblOffset val="100"/>
        <c:noMultiLvlLbl val="0"/>
      </c:catAx>
      <c:valAx>
        <c:axId val="6308467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17049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210884"/>
        <c:axId val="75727936"/>
      </c:lineChart>
      <c:catAx>
        <c:axId val="892108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27936"/>
        <c:crossesAt val="0"/>
        <c:auto val="1"/>
        <c:lblAlgn val="ctr"/>
        <c:lblOffset val="100"/>
        <c:noMultiLvlLbl val="0"/>
      </c:catAx>
      <c:valAx>
        <c:axId val="7572793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1088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073519"/>
        <c:axId val="20156076"/>
      </c:lineChart>
      <c:catAx>
        <c:axId val="380735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156076"/>
        <c:crossesAt val="0"/>
        <c:auto val="1"/>
        <c:lblAlgn val="ctr"/>
        <c:lblOffset val="100"/>
        <c:noMultiLvlLbl val="0"/>
      </c:catAx>
      <c:valAx>
        <c:axId val="2015607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0735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8217375"/>
        <c:axId val="2529665"/>
      </c:lineChart>
      <c:catAx>
        <c:axId val="28217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9665"/>
        <c:crossesAt val="-40000"/>
        <c:auto val="1"/>
        <c:lblAlgn val="ctr"/>
        <c:lblOffset val="100"/>
        <c:noMultiLvlLbl val="0"/>
      </c:catAx>
      <c:valAx>
        <c:axId val="252966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2173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621283"/>
        <c:axId val="17156768"/>
      </c:lineChart>
      <c:catAx>
        <c:axId val="3162128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156768"/>
        <c:crossesAt val="0"/>
        <c:auto val="1"/>
        <c:lblAlgn val="ctr"/>
        <c:lblOffset val="100"/>
        <c:noMultiLvlLbl val="0"/>
      </c:catAx>
      <c:valAx>
        <c:axId val="1715676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2128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222224"/>
        <c:axId val="55064348"/>
      </c:lineChart>
      <c:catAx>
        <c:axId val="7722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064348"/>
        <c:crossesAt val="0"/>
        <c:auto val="1"/>
        <c:lblAlgn val="ctr"/>
        <c:lblOffset val="100"/>
        <c:noMultiLvlLbl val="0"/>
      </c:catAx>
      <c:valAx>
        <c:axId val="550643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222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4102"/>
        <c:axId val="87782355"/>
      </c:lineChart>
      <c:catAx>
        <c:axId val="99410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782355"/>
        <c:crossesAt val="0"/>
        <c:auto val="1"/>
        <c:lblAlgn val="ctr"/>
        <c:lblOffset val="100"/>
        <c:noMultiLvlLbl val="0"/>
      </c:catAx>
      <c:valAx>
        <c:axId val="8778235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410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211029"/>
        <c:axId val="89424896"/>
      </c:lineChart>
      <c:catAx>
        <c:axId val="862110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24896"/>
        <c:crossesAt val="0"/>
        <c:auto val="1"/>
        <c:lblAlgn val="ctr"/>
        <c:lblOffset val="100"/>
        <c:noMultiLvlLbl val="0"/>
      </c:catAx>
      <c:valAx>
        <c:axId val="8942489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1102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9693"/>
        <c:axId val="94591516"/>
      </c:lineChart>
      <c:catAx>
        <c:axId val="7496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591516"/>
        <c:crossesAt val="0"/>
        <c:auto val="1"/>
        <c:lblAlgn val="ctr"/>
        <c:lblOffset val="100"/>
        <c:noMultiLvlLbl val="0"/>
      </c:catAx>
      <c:valAx>
        <c:axId val="9459151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969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520612"/>
        <c:axId val="14147525"/>
      </c:lineChart>
      <c:catAx>
        <c:axId val="525206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147525"/>
        <c:crossesAt val="0"/>
        <c:auto val="1"/>
        <c:lblAlgn val="ctr"/>
        <c:lblOffset val="100"/>
        <c:noMultiLvlLbl val="0"/>
      </c:catAx>
      <c:valAx>
        <c:axId val="1414752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52061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176298"/>
        <c:axId val="79964202"/>
      </c:lineChart>
      <c:catAx>
        <c:axId val="471762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64202"/>
        <c:crossesAt val="-40000"/>
        <c:auto val="1"/>
        <c:lblAlgn val="ctr"/>
        <c:lblOffset val="100"/>
        <c:noMultiLvlLbl val="0"/>
      </c:catAx>
      <c:valAx>
        <c:axId val="7996420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1762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273000</c:v>
                </c:pt>
                <c:pt idx="16">
                  <c:v>268000</c:v>
                </c:pt>
                <c:pt idx="17">
                  <c:v>262000</c:v>
                </c:pt>
                <c:pt idx="18">
                  <c:v>255000</c:v>
                </c:pt>
                <c:pt idx="19">
                  <c:v>262000</c:v>
                </c:pt>
                <c:pt idx="20">
                  <c:v>268000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260992</c:v>
                </c:pt>
                <c:pt idx="10">
                  <c:v>347490</c:v>
                </c:pt>
                <c:pt idx="11">
                  <c:v>379302</c:v>
                </c:pt>
                <c:pt idx="12">
                  <c:v>317757</c:v>
                </c:pt>
                <c:pt idx="13">
                  <c:v>330375</c:v>
                </c:pt>
                <c:pt idx="14">
                  <c:v>266783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76094"/>
        <c:axId val="69818444"/>
      </c:lineChart>
      <c:catAx>
        <c:axId val="637609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818444"/>
        <c:crossesAt val="0"/>
        <c:auto val="1"/>
        <c:lblAlgn val="ctr"/>
        <c:lblOffset val="100"/>
        <c:noMultiLvlLbl val="0"/>
      </c:catAx>
      <c:valAx>
        <c:axId val="69818444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76094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33400</c:v>
                </c:pt>
                <c:pt idx="1">
                  <c:v>39504</c:v>
                </c:pt>
                <c:pt idx="2">
                  <c:v>11100</c:v>
                </c:pt>
                <c:pt idx="3">
                  <c:v>8500</c:v>
                </c:pt>
                <c:pt idx="4">
                  <c:v>5700</c:v>
                </c:pt>
                <c:pt idx="5">
                  <c:v>12400</c:v>
                </c:pt>
                <c:pt idx="6">
                  <c:v>11820</c:v>
                </c:pt>
                <c:pt idx="7">
                  <c:v>21290</c:v>
                </c:pt>
                <c:pt idx="8">
                  <c:v>0</c:v>
                </c:pt>
                <c:pt idx="9">
                  <c:v>9863</c:v>
                </c:pt>
                <c:pt idx="10">
                  <c:v>4190</c:v>
                </c:pt>
                <c:pt idx="11">
                  <c:v>0</c:v>
                </c:pt>
                <c:pt idx="12">
                  <c:v>197</c:v>
                </c:pt>
                <c:pt idx="13">
                  <c:v>36700</c:v>
                </c:pt>
                <c:pt idx="14">
                  <c:v>7000</c:v>
                </c:pt>
                <c:pt idx="15">
                  <c:v>52800</c:v>
                </c:pt>
                <c:pt idx="16">
                  <c:v>20100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103497"/>
        <c:axId val="81613781"/>
      </c:lineChart>
      <c:catAx>
        <c:axId val="8410349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613781"/>
        <c:crossesAt val="0"/>
        <c:auto val="1"/>
        <c:lblAlgn val="ctr"/>
        <c:lblOffset val="100"/>
        <c:noMultiLvlLbl val="0"/>
      </c:catAx>
      <c:valAx>
        <c:axId val="81613781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1034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  <c:pt idx="12">
                  <c:v>197535</c:v>
                </c:pt>
                <c:pt idx="13">
                  <c:v>197535</c:v>
                </c:pt>
                <c:pt idx="14">
                  <c:v>191278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226130"/>
        <c:axId val="96257989"/>
      </c:lineChart>
      <c:catAx>
        <c:axId val="4922613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257989"/>
        <c:crossesAt val="0"/>
        <c:auto val="1"/>
        <c:lblAlgn val="ctr"/>
        <c:lblOffset val="100"/>
        <c:noMultiLvlLbl val="0"/>
      </c:catAx>
      <c:valAx>
        <c:axId val="96257989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22613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318996415770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225496.4192</c:v>
                </c:pt>
                <c:pt idx="2">
                  <c:v>231896.4192</c:v>
                </c:pt>
                <c:pt idx="3">
                  <c:v>235218.4192</c:v>
                </c:pt>
                <c:pt idx="4">
                  <c:v>241340.4192</c:v>
                </c:pt>
                <c:pt idx="5">
                  <c:v>238940.4192</c:v>
                </c:pt>
                <c:pt idx="6">
                  <c:v>227120.4192</c:v>
                </c:pt>
                <c:pt idx="7">
                  <c:v>216430.4192</c:v>
                </c:pt>
                <c:pt idx="8">
                  <c:v>216430.4192</c:v>
                </c:pt>
                <c:pt idx="9">
                  <c:v>216567.4192</c:v>
                </c:pt>
                <c:pt idx="10">
                  <c:v>222377.4192</c:v>
                </c:pt>
                <c:pt idx="11">
                  <c:v>232377.4192</c:v>
                </c:pt>
                <c:pt idx="12">
                  <c:v>242180.4192</c:v>
                </c:pt>
                <c:pt idx="13">
                  <c:v>225480.4192</c:v>
                </c:pt>
                <c:pt idx="14">
                  <c:v>219162.4192</c:v>
                </c:pt>
                <c:pt idx="15">
                  <c:v>173362.4192</c:v>
                </c:pt>
                <c:pt idx="16">
                  <c:v>160262.4192</c:v>
                </c:pt>
                <c:pt idx="17">
                  <c:v>160262.4192</c:v>
                </c:pt>
                <c:pt idx="18">
                  <c:v>160262.4192</c:v>
                </c:pt>
                <c:pt idx="19">
                  <c:v>160262.4192</c:v>
                </c:pt>
                <c:pt idx="20">
                  <c:v>160262.4192</c:v>
                </c:pt>
                <c:pt idx="21">
                  <c:v>160262.4192</c:v>
                </c:pt>
                <c:pt idx="22">
                  <c:v>160262.4192</c:v>
                </c:pt>
                <c:pt idx="23">
                  <c:v>160262.4192</c:v>
                </c:pt>
                <c:pt idx="24">
                  <c:v>160262.4192</c:v>
                </c:pt>
                <c:pt idx="25">
                  <c:v>160262.4192</c:v>
                </c:pt>
                <c:pt idx="26">
                  <c:v>160262.4192</c:v>
                </c:pt>
                <c:pt idx="27">
                  <c:v>160262.4192</c:v>
                </c:pt>
                <c:pt idx="28">
                  <c:v>160262.4192</c:v>
                </c:pt>
                <c:pt idx="29">
                  <c:v>160262.4192</c:v>
                </c:pt>
                <c:pt idx="30">
                  <c:v>160262.4192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1525606"/>
        <c:axId val="68765262"/>
      </c:lineChart>
      <c:catAx>
        <c:axId val="91525606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765262"/>
        <c:crossesAt val="0"/>
        <c:auto val="1"/>
        <c:lblAlgn val="ctr"/>
        <c:lblOffset val="100"/>
        <c:noMultiLvlLbl val="0"/>
      </c:catAx>
      <c:valAx>
        <c:axId val="68765262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52560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306282"/>
        <c:axId val="53800702"/>
      </c:lineChart>
      <c:catAx>
        <c:axId val="4930628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00702"/>
        <c:crossesAt val="0"/>
        <c:auto val="1"/>
        <c:lblAlgn val="ctr"/>
        <c:lblOffset val="100"/>
        <c:noMultiLvlLbl val="0"/>
      </c:catAx>
      <c:valAx>
        <c:axId val="53800702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30628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210165"/>
        <c:axId val="22461907"/>
      </c:lineChart>
      <c:catAx>
        <c:axId val="7721016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461907"/>
        <c:crossesAt val="-40000"/>
        <c:auto val="1"/>
        <c:lblAlgn val="ctr"/>
        <c:lblOffset val="100"/>
        <c:noMultiLvlLbl val="0"/>
      </c:catAx>
      <c:valAx>
        <c:axId val="22461907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1016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926763"/>
        <c:axId val="407221"/>
      </c:lineChart>
      <c:catAx>
        <c:axId val="529267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221"/>
        <c:crossesAt val="0"/>
        <c:auto val="1"/>
        <c:lblAlgn val="ctr"/>
        <c:lblOffset val="100"/>
        <c:noMultiLvlLbl val="0"/>
      </c:catAx>
      <c:valAx>
        <c:axId val="40722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2676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030007"/>
        <c:axId val="61653456"/>
      </c:lineChart>
      <c:catAx>
        <c:axId val="31030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653456"/>
        <c:crossesAt val="0"/>
        <c:auto val="1"/>
        <c:lblAlgn val="ctr"/>
        <c:lblOffset val="100"/>
        <c:noMultiLvlLbl val="0"/>
      </c:catAx>
      <c:valAx>
        <c:axId val="6165345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3000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60593"/>
        <c:axId val="18241051"/>
      </c:lineChart>
      <c:catAx>
        <c:axId val="56605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41051"/>
        <c:crossesAt val="-40000"/>
        <c:auto val="1"/>
        <c:lblAlgn val="ctr"/>
        <c:lblOffset val="100"/>
        <c:noMultiLvlLbl val="0"/>
      </c:catAx>
      <c:valAx>
        <c:axId val="1824105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059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844460"/>
        <c:axId val="48275223"/>
      </c:lineChart>
      <c:catAx>
        <c:axId val="598444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275223"/>
        <c:crossesAt val="0"/>
        <c:auto val="1"/>
        <c:lblAlgn val="ctr"/>
        <c:lblOffset val="100"/>
        <c:noMultiLvlLbl val="0"/>
      </c:catAx>
      <c:valAx>
        <c:axId val="4827522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84446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176648"/>
        <c:axId val="27704692"/>
      </c:lineChart>
      <c:catAx>
        <c:axId val="49176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704692"/>
        <c:crossesAt val="0"/>
        <c:auto val="1"/>
        <c:lblAlgn val="ctr"/>
        <c:lblOffset val="100"/>
        <c:noMultiLvlLbl val="0"/>
      </c:catAx>
      <c:valAx>
        <c:axId val="277046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766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982953"/>
        <c:axId val="91589215"/>
      </c:lineChart>
      <c:catAx>
        <c:axId val="8298295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589215"/>
        <c:crossesAt val="0"/>
        <c:auto val="1"/>
        <c:lblAlgn val="ctr"/>
        <c:lblOffset val="100"/>
        <c:noMultiLvlLbl val="0"/>
      </c:catAx>
      <c:valAx>
        <c:axId val="9158921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98295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230000</v>
      </c>
      <c r="H1" s="28"/>
      <c r="I1" s="29" t="s">
        <v>58</v>
      </c>
      <c r="J1" s="30" t="n">
        <v>38000</v>
      </c>
      <c r="O1" s="31" t="s">
        <v>59</v>
      </c>
      <c r="P1" s="32" t="n">
        <f aca="true">TODAY()+2</f>
        <v>45928</v>
      </c>
      <c r="Q1" s="14" t="n">
        <v>220000</v>
      </c>
      <c r="S1" s="31" t="s">
        <v>60</v>
      </c>
      <c r="T1" s="32" t="n">
        <f aca="true">TODAY()+2</f>
        <v>45928</v>
      </c>
      <c r="U1" s="14" t="n">
        <v>35000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225000</v>
      </c>
      <c r="T2" s="32" t="n">
        <f aca="true">TODAY()+3</f>
        <v>45929</v>
      </c>
      <c r="U2" s="14" t="n">
        <v>37000</v>
      </c>
      <c r="W2" s="32" t="n">
        <v>37012</v>
      </c>
      <c r="X2" s="16" t="n">
        <v>33400</v>
      </c>
      <c r="Y2" s="16" t="n">
        <v>18258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230000</v>
      </c>
      <c r="T3" s="32" t="n">
        <f aca="true">TODAY()+4</f>
        <v>45930</v>
      </c>
      <c r="U3" s="14" t="n">
        <v>38000</v>
      </c>
      <c r="W3" s="32" t="n">
        <v>37013</v>
      </c>
      <c r="X3" s="16" t="n">
        <v>39504</v>
      </c>
      <c r="Y3" s="16" t="n">
        <v>12500</v>
      </c>
      <c r="Z3" s="34" t="n">
        <f aca="false">Z2-X3+Y3</f>
        <v>225496.4192</v>
      </c>
      <c r="AA3" s="34"/>
      <c r="AB3" s="16" t="n">
        <v>0</v>
      </c>
      <c r="AC3" s="16" t="n">
        <v>0</v>
      </c>
      <c r="AD3" s="16" t="n"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72</v>
      </c>
      <c r="C4" s="8" t="n">
        <v>53</v>
      </c>
      <c r="D4" s="9" t="n">
        <f aca="false">AVERAGE(B4,C4)</f>
        <v>62.5</v>
      </c>
      <c r="J4" s="12" t="s">
        <v>71</v>
      </c>
      <c r="K4" s="40" t="n">
        <v>52800</v>
      </c>
      <c r="L4" s="14" t="n">
        <v>20100</v>
      </c>
      <c r="M4" s="41" t="n">
        <f aca="false">+L4-K4</f>
        <v>-32700</v>
      </c>
      <c r="Q4" s="14"/>
      <c r="R4" s="32" t="s">
        <v>16</v>
      </c>
      <c r="W4" s="32" t="n">
        <v>37014</v>
      </c>
      <c r="X4" s="16" t="n">
        <v>11100</v>
      </c>
      <c r="Y4" s="16" t="n">
        <v>17500</v>
      </c>
      <c r="Z4" s="34" t="n">
        <f aca="false">Z3-X4+Y4</f>
        <v>231896.4192</v>
      </c>
      <c r="AA4" s="34"/>
      <c r="AB4" s="16" t="n">
        <v>0</v>
      </c>
      <c r="AC4" s="16" t="n">
        <v>0</v>
      </c>
      <c r="AD4" s="16" t="n"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v>7000</v>
      </c>
      <c r="L5" s="14" t="n">
        <v>7000</v>
      </c>
      <c r="M5" s="43" t="n">
        <f aca="false">+L5-K5</f>
        <v>0</v>
      </c>
      <c r="W5" s="32" t="n">
        <v>37015</v>
      </c>
      <c r="X5" s="16" t="n">
        <v>8500</v>
      </c>
      <c r="Y5" s="16" t="n">
        <v>11822</v>
      </c>
      <c r="Z5" s="34" t="n">
        <f aca="false">Z4-X5+Y5</f>
        <v>235218.4192</v>
      </c>
      <c r="AA5" s="34"/>
      <c r="AB5" s="16" t="n">
        <v>0</v>
      </c>
      <c r="AC5" s="16" t="n">
        <v>0</v>
      </c>
      <c r="AD5" s="16" t="n"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-225000</v>
      </c>
      <c r="C6" s="14" t="n">
        <v>-220000</v>
      </c>
      <c r="D6" s="12" t="s">
        <v>8</v>
      </c>
      <c r="E6" s="13" t="n">
        <v>-37000</v>
      </c>
      <c r="F6" s="14" t="n">
        <v>-37000</v>
      </c>
      <c r="H6" s="14"/>
      <c r="J6" s="19" t="s">
        <v>73</v>
      </c>
      <c r="K6" s="44" t="n">
        <f aca="false">(+K4-K5)/2</f>
        <v>22900</v>
      </c>
      <c r="L6" s="45" t="n">
        <f aca="false">(+L4-L5)/2</f>
        <v>6550</v>
      </c>
      <c r="M6" s="46" t="n">
        <f aca="false">+L6-K6</f>
        <v>-16350</v>
      </c>
      <c r="W6" s="32" t="n">
        <v>37016</v>
      </c>
      <c r="X6" s="16" t="n">
        <v>5700</v>
      </c>
      <c r="Y6" s="16" t="n">
        <v>11822</v>
      </c>
      <c r="Z6" s="34" t="n">
        <f aca="false">Z5-X6+Y6</f>
        <v>241340.4192</v>
      </c>
      <c r="AA6" s="34"/>
      <c r="AB6" s="16" t="n">
        <v>0</v>
      </c>
      <c r="AC6" s="16" t="n">
        <v>0</v>
      </c>
      <c r="AD6" s="16" t="n">
        <v>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v>12400</v>
      </c>
      <c r="Y7" s="16" t="n">
        <v>10000</v>
      </c>
      <c r="Z7" s="34" t="n">
        <f aca="false">Z6-X7+Y7</f>
        <v>238940.4192</v>
      </c>
      <c r="AA7" s="34"/>
      <c r="AB7" s="16" t="n">
        <v>0</v>
      </c>
      <c r="AC7" s="16" t="n">
        <v>0</v>
      </c>
      <c r="AD7" s="16" t="n">
        <v>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v>11820</v>
      </c>
      <c r="Y8" s="16" t="n">
        <v>0</v>
      </c>
      <c r="Z8" s="34" t="n">
        <f aca="false">Z7-X8+Y8</f>
        <v>227120.4192</v>
      </c>
      <c r="AA8" s="34"/>
      <c r="AB8" s="16" t="n">
        <v>0</v>
      </c>
      <c r="AC8" s="16" t="n">
        <v>0</v>
      </c>
      <c r="AD8" s="16" t="n">
        <v>0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v>21290</v>
      </c>
      <c r="Y9" s="16" t="n">
        <v>10600</v>
      </c>
      <c r="Z9" s="34" t="n">
        <f aca="false">Z8-X9+Y9</f>
        <v>216430.4192</v>
      </c>
      <c r="AA9" s="34"/>
      <c r="AB9" s="16" t="n">
        <v>0</v>
      </c>
      <c r="AC9" s="16" t="n">
        <v>0</v>
      </c>
      <c r="AD9" s="16" t="n">
        <v>0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216430.4192</v>
      </c>
      <c r="AA10" s="34"/>
      <c r="AB10" s="16" t="n">
        <v>0</v>
      </c>
      <c r="AC10" s="16" t="n">
        <v>0</v>
      </c>
      <c r="AD10" s="16" t="n">
        <v>0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v>9863</v>
      </c>
      <c r="Y11" s="16" t="n">
        <v>10000</v>
      </c>
      <c r="Z11" s="34" t="n">
        <f aca="false">Z10-X11+Y11</f>
        <v>216567.4192</v>
      </c>
      <c r="AA11" s="34"/>
      <c r="AB11" s="16" t="n">
        <v>0</v>
      </c>
      <c r="AC11" s="16" t="n">
        <v>0</v>
      </c>
      <c r="AD11" s="16" t="n">
        <v>0</v>
      </c>
      <c r="AF11" s="32" t="n">
        <v>37021</v>
      </c>
      <c r="AG11" s="14" t="n">
        <f aca="false">240000+38000</f>
        <v>278000</v>
      </c>
      <c r="AH11" s="14" t="n">
        <f aca="false">221445+39547</f>
        <v>260992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v>4190</v>
      </c>
      <c r="Y12" s="16" t="n">
        <v>10000</v>
      </c>
      <c r="Z12" s="34" t="n">
        <f aca="false">Z11-X12+Y12</f>
        <v>222377.4192</v>
      </c>
      <c r="AA12" s="34"/>
      <c r="AB12" s="16" t="n">
        <v>0</v>
      </c>
      <c r="AC12" s="16" t="n">
        <v>0</v>
      </c>
      <c r="AD12" s="16" t="n">
        <v>0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-13731</v>
      </c>
      <c r="G13" s="14"/>
      <c r="H13" s="14"/>
      <c r="R13" s="34"/>
      <c r="W13" s="32" t="n">
        <v>37023</v>
      </c>
      <c r="X13" s="16" t="n">
        <v>0</v>
      </c>
      <c r="Y13" s="16" t="n">
        <v>10000</v>
      </c>
      <c r="Z13" s="34" t="n">
        <f aca="false">Z12-X13+Y13</f>
        <v>232377.4192</v>
      </c>
      <c r="AA13" s="34"/>
      <c r="AB13" s="16" t="n">
        <v>0</v>
      </c>
      <c r="AC13" s="16" t="n">
        <v>0</v>
      </c>
      <c r="AD13" s="16" t="n">
        <v>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0</v>
      </c>
      <c r="C14" s="16"/>
      <c r="D14" s="17" t="s">
        <v>24</v>
      </c>
      <c r="E14" s="18" t="n">
        <f aca="false">SUM(E6:E13)</f>
        <v>-79071</v>
      </c>
      <c r="G14" s="14"/>
      <c r="H14" s="14"/>
      <c r="L14" s="14"/>
      <c r="R14" s="34"/>
      <c r="W14" s="32" t="n">
        <v>37024</v>
      </c>
      <c r="X14" s="16" t="n">
        <v>197</v>
      </c>
      <c r="Y14" s="16" t="n">
        <v>10000</v>
      </c>
      <c r="Z14" s="34" t="n">
        <f aca="false">Z13-X14+Y14</f>
        <v>242180.4192</v>
      </c>
      <c r="AA14" s="34"/>
      <c r="AB14" s="16" t="n">
        <v>0</v>
      </c>
      <c r="AC14" s="16" t="n">
        <v>0</v>
      </c>
      <c r="AD14" s="16" t="n">
        <v>0</v>
      </c>
      <c r="AF14" s="32" t="n">
        <v>37024</v>
      </c>
      <c r="AG14" s="14" t="n">
        <f aca="false">215000+37000</f>
        <v>252000</v>
      </c>
      <c r="AH14" s="14" t="n">
        <f aca="false">265506+52251</f>
        <v>317757</v>
      </c>
      <c r="AJ14" s="35" t="n">
        <f aca="false">+AF14</f>
        <v>37024</v>
      </c>
      <c r="AK14" s="14" t="n">
        <f aca="false">176704+20831</f>
        <v>197535</v>
      </c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v>36700</v>
      </c>
      <c r="Y15" s="16" t="n">
        <v>20000</v>
      </c>
      <c r="Z15" s="34" t="n">
        <f aca="false">Z14-X15+Y15</f>
        <v>225480.4192</v>
      </c>
      <c r="AA15" s="34"/>
      <c r="AB15" s="16" t="n">
        <v>0</v>
      </c>
      <c r="AC15" s="16" t="n">
        <v>0</v>
      </c>
      <c r="AD15" s="16" t="n">
        <v>0</v>
      </c>
      <c r="AF15" s="32" t="n">
        <v>37025</v>
      </c>
      <c r="AG15" s="14" t="n">
        <f aca="false">220000+38000</f>
        <v>258000</v>
      </c>
      <c r="AH15" s="14" t="n">
        <f aca="false">275484+54891</f>
        <v>330375</v>
      </c>
      <c r="AJ15" s="35" t="n">
        <f aca="false">+AF15</f>
        <v>37025</v>
      </c>
      <c r="AK15" s="14" t="n">
        <f aca="false">176704+20831</f>
        <v>197535</v>
      </c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-40200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7000</v>
      </c>
      <c r="Y16" s="16" t="n">
        <v>682</v>
      </c>
      <c r="Z16" s="34" t="n">
        <f aca="false">Z15-X16+Y16</f>
        <v>219162.4192</v>
      </c>
      <c r="AA16" s="34"/>
      <c r="AB16" s="16" t="n">
        <v>0</v>
      </c>
      <c r="AC16" s="16" t="n">
        <v>0</v>
      </c>
      <c r="AD16" s="16" t="n">
        <v>0</v>
      </c>
      <c r="AF16" s="32" t="n">
        <v>37026</v>
      </c>
      <c r="AG16" s="14" t="n">
        <f aca="false">240000+39000</f>
        <v>279000</v>
      </c>
      <c r="AH16" s="14" t="n">
        <f aca="false">228000+38783</f>
        <v>266783</v>
      </c>
      <c r="AJ16" s="35" t="n">
        <f aca="false">+AF16</f>
        <v>37026</v>
      </c>
      <c r="AK16" s="14" t="n">
        <f aca="false">170007+21271</f>
        <v>191278</v>
      </c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52800</v>
      </c>
      <c r="Y17" s="16" t="n">
        <v>7000</v>
      </c>
      <c r="Z17" s="34" t="n">
        <f aca="false">Z16-X17+Y17</f>
        <v>173362.4192</v>
      </c>
      <c r="AA17" s="34"/>
      <c r="AB17" s="16" t="n">
        <v>0</v>
      </c>
      <c r="AC17" s="16" t="n">
        <v>0</v>
      </c>
      <c r="AD17" s="16" t="n">
        <v>0</v>
      </c>
      <c r="AF17" s="32" t="n">
        <v>37027</v>
      </c>
      <c r="AG17" s="14" t="n">
        <f aca="false">235000+38000</f>
        <v>273000</v>
      </c>
      <c r="AH17" s="14"/>
      <c r="AJ17" s="35" t="n">
        <f aca="false">+AF17</f>
        <v>37027</v>
      </c>
      <c r="AK17" s="14"/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-17265</v>
      </c>
      <c r="D18" s="12" t="s">
        <v>29</v>
      </c>
      <c r="E18" s="13" t="n">
        <v>7603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20100</v>
      </c>
      <c r="Y18" s="16" t="n">
        <v>7000</v>
      </c>
      <c r="Z18" s="34" t="n">
        <f aca="false">Z17-X18+Y18</f>
        <v>160262.4192</v>
      </c>
      <c r="AA18" s="34"/>
      <c r="AB18" s="16" t="n">
        <v>0</v>
      </c>
      <c r="AC18" s="16" t="n">
        <v>0</v>
      </c>
      <c r="AD18" s="16" t="n">
        <v>0</v>
      </c>
      <c r="AF18" s="32" t="n">
        <v>37028</v>
      </c>
      <c r="AG18" s="14" t="n">
        <f aca="false">230000+38000</f>
        <v>268000</v>
      </c>
      <c r="AH18" s="14"/>
      <c r="AJ18" s="35" t="n">
        <f aca="false">+AF18</f>
        <v>37028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19308</v>
      </c>
      <c r="G19" s="14"/>
      <c r="H19" s="14"/>
      <c r="L19" s="14"/>
      <c r="R19" s="34"/>
      <c r="W19" s="32" t="n">
        <v>37029</v>
      </c>
      <c r="X19" s="16" t="n">
        <v>0</v>
      </c>
      <c r="Y19" s="16" t="n">
        <v>0</v>
      </c>
      <c r="Z19" s="34" t="n">
        <f aca="false">Z18-X19+Y19</f>
        <v>160262.4192</v>
      </c>
      <c r="AA19" s="34"/>
      <c r="AB19" s="16" t="n">
        <v>0</v>
      </c>
      <c r="AC19" s="16" t="n">
        <v>0</v>
      </c>
      <c r="AD19" s="16" t="n">
        <v>0</v>
      </c>
      <c r="AF19" s="32" t="n">
        <v>37029</v>
      </c>
      <c r="AG19" s="14" t="n">
        <f aca="false">225000+37000</f>
        <v>262000</v>
      </c>
      <c r="AH19" s="14"/>
      <c r="AJ19" s="35" t="n">
        <f aca="false">+AF19</f>
        <v>37029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0</v>
      </c>
      <c r="Y20" s="16" t="n">
        <v>0</v>
      </c>
      <c r="Z20" s="34" t="n">
        <f aca="false">Z19-X20+Y20</f>
        <v>160262.4192</v>
      </c>
      <c r="AA20" s="34"/>
      <c r="AB20" s="16" t="n">
        <v>0</v>
      </c>
      <c r="AC20" s="16" t="n">
        <v>0</v>
      </c>
      <c r="AD20" s="16" t="n">
        <v>0</v>
      </c>
      <c r="AF20" s="32" t="n">
        <v>37030</v>
      </c>
      <c r="AG20" s="14" t="n">
        <f aca="false">220000+35000</f>
        <v>255000</v>
      </c>
      <c r="AH20" s="14"/>
      <c r="AJ20" s="35" t="n">
        <f aca="false">+AF20</f>
        <v>37030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0</v>
      </c>
      <c r="Y21" s="16" t="n">
        <v>0</v>
      </c>
      <c r="Z21" s="34" t="n">
        <f aca="false">Z20-X21+Y21</f>
        <v>160262.4192</v>
      </c>
      <c r="AA21" s="34"/>
      <c r="AB21" s="16" t="n">
        <v>0</v>
      </c>
      <c r="AC21" s="16" t="n">
        <v>0</v>
      </c>
      <c r="AD21" s="16" t="n">
        <v>0</v>
      </c>
      <c r="AF21" s="32" t="n">
        <v>37031</v>
      </c>
      <c r="AG21" s="14" t="n">
        <f aca="false">225000+37000</f>
        <v>262000</v>
      </c>
      <c r="AH21" s="14"/>
      <c r="AJ21" s="35" t="n">
        <f aca="false">+AF21</f>
        <v>37031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0</v>
      </c>
      <c r="Y22" s="16" t="n">
        <v>0</v>
      </c>
      <c r="Z22" s="34" t="n">
        <f aca="false">Z21-X22+Y22</f>
        <v>160262.4192</v>
      </c>
      <c r="AA22" s="34"/>
      <c r="AB22" s="16" t="n">
        <v>0</v>
      </c>
      <c r="AC22" s="16" t="n">
        <v>0</v>
      </c>
      <c r="AD22" s="16" t="n">
        <v>0</v>
      </c>
      <c r="AF22" s="32" t="n">
        <v>37032</v>
      </c>
      <c r="AG22" s="14" t="n">
        <f aca="false">230000+38000</f>
        <v>268000</v>
      </c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0</v>
      </c>
      <c r="Y23" s="16" t="n">
        <v>0</v>
      </c>
      <c r="Z23" s="34" t="n">
        <f aca="false">Z22-X23+Y23</f>
        <v>160262.4192</v>
      </c>
      <c r="AA23" s="34"/>
      <c r="AB23" s="16" t="n">
        <v>0</v>
      </c>
      <c r="AC23" s="16" t="n">
        <v>0</v>
      </c>
      <c r="AD23" s="16" t="n">
        <v>0</v>
      </c>
      <c r="AF23" s="32" t="n">
        <v>37033</v>
      </c>
      <c r="AG23" s="14"/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4"/>
      <c r="H24" s="14"/>
      <c r="R24" s="34"/>
      <c r="W24" s="32" t="n">
        <v>37034</v>
      </c>
      <c r="X24" s="16" t="n">
        <v>0</v>
      </c>
      <c r="Y24" s="16" t="n">
        <v>0</v>
      </c>
      <c r="Z24" s="34" t="n">
        <f aca="false">Z23-X24+Y24</f>
        <v>160262.4192</v>
      </c>
      <c r="AA24" s="34"/>
      <c r="AB24" s="16" t="n">
        <v>0</v>
      </c>
      <c r="AC24" s="16" t="n">
        <v>0</v>
      </c>
      <c r="AD24" s="16" t="n">
        <v>0</v>
      </c>
      <c r="AF24" s="32" t="n">
        <v>37034</v>
      </c>
      <c r="AG24" s="14"/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160262.4192</v>
      </c>
      <c r="AA25" s="34"/>
      <c r="AB25" s="16" t="n">
        <v>0</v>
      </c>
      <c r="AC25" s="16" t="n">
        <v>0</v>
      </c>
      <c r="AD25" s="16" t="n">
        <v>0</v>
      </c>
      <c r="AF25" s="32" t="n">
        <v>37035</v>
      </c>
      <c r="AG25" s="14"/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160262.4192</v>
      </c>
      <c r="AA26" s="34"/>
      <c r="AB26" s="16" t="n">
        <v>0</v>
      </c>
      <c r="AC26" s="16" t="n">
        <v>0</v>
      </c>
      <c r="AD26" s="16" t="n">
        <v>0</v>
      </c>
      <c r="AF26" s="32" t="n">
        <v>37036</v>
      </c>
      <c r="AG26" s="14"/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160262.4192</v>
      </c>
      <c r="AA27" s="34"/>
      <c r="AB27" s="16" t="n">
        <v>0</v>
      </c>
      <c r="AC27" s="16" t="n">
        <v>0</v>
      </c>
      <c r="AD27" s="16" t="n">
        <v>0</v>
      </c>
      <c r="AF27" s="32" t="n">
        <v>37037</v>
      </c>
      <c r="AG27" s="14"/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-589663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160262.4192</v>
      </c>
      <c r="AA28" s="34"/>
      <c r="AB28" s="16" t="n">
        <v>0</v>
      </c>
      <c r="AC28" s="16" t="n">
        <v>0</v>
      </c>
      <c r="AD28" s="16" t="n">
        <v>0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79071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160262.4192</v>
      </c>
      <c r="AA29" s="34"/>
      <c r="AB29" s="16" t="n">
        <v>0</v>
      </c>
      <c r="AC29" s="16" t="n">
        <v>0</v>
      </c>
      <c r="AD29" s="16" t="n">
        <v>0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160262.4192</v>
      </c>
      <c r="AA30" s="34"/>
      <c r="AB30" s="16" t="n">
        <v>0</v>
      </c>
      <c r="AC30" s="16" t="n">
        <v>0</v>
      </c>
      <c r="AD30" s="16" t="n">
        <v>0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160262.4192</v>
      </c>
      <c r="AA31" s="34"/>
      <c r="AB31" s="16" t="n">
        <v>0</v>
      </c>
      <c r="AC31" s="16" t="n">
        <v>0</v>
      </c>
      <c r="AD31" s="16" t="n">
        <v>0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160262.4192</v>
      </c>
      <c r="AA32" s="34"/>
      <c r="AB32" s="16" t="n">
        <v>0</v>
      </c>
      <c r="AC32" s="16" t="n">
        <v>0</v>
      </c>
      <c r="AD32" s="16" t="n">
        <v>0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169340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15838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589663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2001-05-17T10:29:24Z</dcterms:modified>
  <cp:revision>0</cp:revision>
  <dc:subject/>
  <dc:title/>
</cp:coreProperties>
</file>