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29.xml" ContentType="application/vnd.ms-excel.controlproperties+xml"/>
  <Override PartName="/xl/drawings/drawing15.xml" ContentType="application/vnd.openxmlformats-officedocument.drawingml.chartshapes+xml"/>
  <Override PartName="/xl/drawings/drawing6.xml" ContentType="application/vnd.openxmlformats-officedocument.drawing+xml"/>
  <Override PartName="/xl/drawings/drawing14.xml" ContentType="application/vnd.openxmlformats-officedocument.drawingml.chartshapes+xml"/>
  <Override PartName="/xl/drawings/drawing13.xml" ContentType="application/vnd.openxmlformats-officedocument.drawingml.chartshapes+xml"/>
  <Override PartName="/xl/drawings/drawing9.xml" ContentType="application/vnd.openxmlformats-officedocument.drawingml.chartshapes+xml"/>
  <Override PartName="/xl/drawings/drawing18.xml" ContentType="application/vnd.openxmlformats-officedocument.drawingml.chartshapes+xml"/>
  <Override PartName="/xl/drawings/drawing20.xml" ContentType="application/vnd.openxmlformats-officedocument.drawingml.chartshapes+xml"/>
  <Override PartName="/xl/drawings/_rels/drawing1.xml.rels" ContentType="application/vnd.openxmlformats-package.relationships+xml"/>
  <Override PartName="/xl/drawings/_rels/drawing6.xml.rels" ContentType="application/vnd.openxmlformats-package.relationships+xml"/>
  <Override PartName="/xl/drawings/drawing12.xml" ContentType="application/vnd.openxmlformats-officedocument.drawingml.chartshapes+xml"/>
  <Override PartName="/xl/drawings/vmlDrawing2.vml" ContentType="application/vnd.openxmlformats-officedocument.vmlDrawing"/>
  <Override PartName="/xl/drawings/drawing8.xml" ContentType="application/vnd.openxmlformats-officedocument.drawingml.chartshapes+xml"/>
  <Override PartName="/xl/drawings/drawing17.xml" ContentType="application/vnd.openxmlformats-officedocument.drawingml.chartshapes+xml"/>
  <Override PartName="/xl/drawings/drawing11.xml" ContentType="application/vnd.openxmlformats-officedocument.drawingml.chartshapes+xml"/>
  <Override PartName="/xl/drawings/vmlDrawing1.vml" ContentType="application/vnd.openxmlformats-officedocument.vmlDrawing"/>
  <Override PartName="/xl/drawings/drawing28.xml" ContentType="application/vnd.openxmlformats-officedocument.drawingml.chartshapes+xml"/>
  <Override PartName="/xl/drawings/drawing27.xml" ContentType="application/vnd.openxmlformats-officedocument.drawingml.chartshapes+xml"/>
  <Override PartName="/xl/drawings/drawing26.xml" ContentType="application/vnd.openxmlformats-officedocument.drawingml.chartshapes+xml"/>
  <Override PartName="/xl/drawings/drawing25.xml" ContentType="application/vnd.openxmlformats-officedocument.drawingml.chartshapes+xml"/>
  <Override PartName="/xl/drawings/drawing24.xml" ContentType="application/vnd.openxmlformats-officedocument.drawingml.chartshapes+xml"/>
  <Override PartName="/xl/drawings/drawing23.xml" ContentType="application/vnd.openxmlformats-officedocument.drawingml.chartshapes+xml"/>
  <Override PartName="/xl/drawings/drawing16.xml" ContentType="application/vnd.openxmlformats-officedocument.drawingml.chartshapes+xml"/>
  <Override PartName="/xl/drawings/drawing7.xml" ContentType="application/vnd.openxmlformats-officedocument.drawingml.chartshapes+xml"/>
  <Override PartName="/xl/drawings/drawing22.xml" ContentType="application/vnd.openxmlformats-officedocument.drawingml.chartshapes+xml"/>
  <Override PartName="/xl/drawings/drawing21.xml" ContentType="application/vnd.openxmlformats-officedocument.drawingml.chartshapes+xml"/>
  <Override PartName="/xl/drawings/drawing19.xml" ContentType="application/vnd.openxmlformats-officedocument.drawingml.chartshapes+xml"/>
  <Override PartName="/xl/drawings/drawing10.xml" ContentType="application/vnd.openxmlformats-officedocument.drawingml.chartshapes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17.xml" ContentType="application/vnd.openxmlformats-officedocument.drawingml.chart+xml"/>
  <Override PartName="/xl/charts/chart29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_rels/chart18.xml.rels" ContentType="application/vnd.openxmlformats-package.relationships+xml"/>
  <Override PartName="/xl/charts/_rels/chart20.xml.rels" ContentType="application/vnd.openxmlformats-package.relationships+xml"/>
  <Override PartName="/xl/charts/_rels/chart19.xml.rels" ContentType="application/vnd.openxmlformats-package.relationships+xml"/>
  <Override PartName="/xl/charts/_rels/chart21.xml.rels" ContentType="application/vnd.openxmlformats-package.relationships+xml"/>
  <Override PartName="/xl/charts/_rels/chart22.xml.rels" ContentType="application/vnd.openxmlformats-package.relationships+xml"/>
  <Override PartName="/xl/charts/_rels/chart23.xml.rels" ContentType="application/vnd.openxmlformats-package.relationships+xml"/>
  <Override PartName="/xl/charts/_rels/chart24.xml.rels" ContentType="application/vnd.openxmlformats-package.relationships+xml"/>
  <Override PartName="/xl/charts/_rels/chart25.xml.rels" ContentType="application/vnd.openxmlformats-package.relationships+xml"/>
  <Override PartName="/xl/charts/_rels/chart26.xml.rels" ContentType="application/vnd.openxmlformats-package.relationships+xml"/>
  <Override PartName="/xl/charts/_rels/chart13.xml.rels" ContentType="application/vnd.openxmlformats-package.relationships+xml"/>
  <Override PartName="/xl/charts/_rels/chart8.xml.rels" ContentType="application/vnd.openxmlformats-package.relationships+xml"/>
  <Override PartName="/xl/charts/_rels/chart12.xml.rels" ContentType="application/vnd.openxmlformats-package.relationships+xml"/>
  <Override PartName="/xl/charts/_rels/chart11.xml.rels" ContentType="application/vnd.openxmlformats-package.relationships+xml"/>
  <Override PartName="/xl/charts/_rels/chart10.xml.rels" ContentType="application/vnd.openxmlformats-package.relationships+xml"/>
  <Override PartName="/xl/charts/_rels/chart9.xml.rels" ContentType="application/vnd.openxmlformats-package.relationships+xml"/>
  <Override PartName="/xl/charts/_rels/chart14.xml.rels" ContentType="application/vnd.openxmlformats-package.relationships+xml"/>
  <Override PartName="/xl/charts/_rels/chart15.xml.rels" ContentType="application/vnd.openxmlformats-package.relationships+xml"/>
  <Override PartName="/xl/charts/_rels/chart27.xml.rels" ContentType="application/vnd.openxmlformats-package.relationships+xml"/>
  <Override PartName="/xl/charts/_rels/chart16.xml.rels" ContentType="application/vnd.openxmlformats-package.relationships+xml"/>
  <Override PartName="/xl/charts/_rels/chart28.xml.rels" ContentType="application/vnd.openxmlformats-package.relationships+xml"/>
  <Override PartName="/xl/charts/_rels/chart29.xml.rels" ContentType="application/vnd.openxmlformats-package.relationships+xml"/>
  <Override PartName="/xl/charts/_rels/chart17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Mod" sheetId="1" state="visible" r:id="rId3"/>
    <sheet name="Decisions" sheetId="2" state="visible" r:id="rId4"/>
    <sheet name="CURVES" sheetId="3" state="visible" r:id="rId5"/>
    <sheet name="Module1" sheetId="4" state="hidden" r:id="rId6"/>
  </sheets>
  <definedNames>
    <definedName function="false" hidden="false" localSheetId="0" name="_xlnm.Print_Area" vbProcedure="false">PriceMod!$B$1:$W$30</definedName>
    <definedName function="false" hidden="false" name="correl" vbProcedure="false">PriceMod!$T$7:$T$126</definedName>
    <definedName function="false" hidden="false" name="currentVolume" vbProcedure="false">PriceMod!$C$21</definedName>
    <definedName function="false" hidden="false" name="CurvePts" vbProcedure="false">PriceMod!$G$12</definedName>
    <definedName function="false" hidden="false" name="dailyMax" vbProcedure="false">#REF!</definedName>
    <definedName function="false" hidden="false" name="dim2" vbProcedure="false">PriceMod!$J$19</definedName>
    <definedName function="false" hidden="false" name="divYield" vbProcedure="false">PriceMod!$C$20</definedName>
    <definedName function="false" hidden="false" name="DLL" vbProcedure="false">PriceMod!$J$20</definedName>
    <definedName function="false" hidden="false" name="format" vbProcedure="false">PriceMod!$J$22</definedName>
    <definedName function="false" hidden="false" name="forwardPrice" vbProcedure="false">PriceMod!$P$7:$P$126</definedName>
    <definedName function="false" hidden="false" name="freq" vbProcedure="false">PriceMod!$J$15</definedName>
    <definedName function="false" hidden="false" name="ID" vbProcedure="false">PriceMod!$J$27</definedName>
    <definedName function="false" hidden="false" name="if_injection" vbProcedure="false">PriceMod!$J$23</definedName>
    <definedName function="false" hidden="false" name="if_withdraw" vbProcedure="false">PriceMod!$J$24</definedName>
    <definedName function="false" hidden="false" name="injectionFee" vbProcedure="false">PriceMod!$C$23</definedName>
    <definedName function="false" hidden="false" name="Injection_Fee_Esc" vbProcedure="false">PriceMod!$C$25</definedName>
    <definedName function="false" hidden="false" name="Injection_Rate" vbProcedure="false">PriceMod!$F$15:$F$21</definedName>
    <definedName function="false" hidden="false" name="intRt" vbProcedure="false">PriceMod!$C$20</definedName>
    <definedName function="false" hidden="false" name="kmax" vbProcedure="false">PriceMod!$J$18</definedName>
    <definedName function="false" hidden="false" name="LHP" vbProcedure="false">PriceMod!$U$7:$W$126</definedName>
    <definedName function="false" hidden="false" name="maxCap" vbProcedure="false">#REF!</definedName>
    <definedName function="false" hidden="false" name="Module" vbProcedure="false">PriceMod!$J$21</definedName>
    <definedName function="false" hidden="false" name="nfactor" vbProcedure="false">PriceMod!$J$17</definedName>
    <definedName function="false" hidden="false" name="nRun" vbProcedure="false">PriceMod!$J$14</definedName>
    <definedName function="false" hidden="false" name="penalty" vbProcedure="false">PriceMod!$C$22</definedName>
    <definedName function="false" hidden="false" name="PriceCurveDate" vbProcedure="false">PriceMod!$C$7</definedName>
    <definedName function="false" hidden="false" name="Prompt" vbProcedure="false">CURVES!$C$9</definedName>
    <definedName function="false" hidden="false" name="sp" vbProcedure="false">PriceMod!$S$7:$S$126</definedName>
    <definedName function="false" hidden="false" name="spot" vbProcedure="false">PriceMod!$C$19</definedName>
    <definedName function="false" hidden="false" name="svol" vbProcedure="false">PriceMod!$R$7:$R$126</definedName>
    <definedName function="false" hidden="false" name="toEndMonth" vbProcedure="false">PriceMod!$C$18</definedName>
    <definedName function="false" hidden="false" name="toStart" vbProcedure="false">PriceMod!$C$17</definedName>
    <definedName function="false" hidden="false" name="TWorkingGas" vbProcedure="false">#REF!</definedName>
    <definedName function="false" hidden="false" name="ValDate" vbProcedure="false">PriceMod!$C$6</definedName>
    <definedName function="false" hidden="false" name="vol" vbProcedure="false">PriceMod!$Q$7:$Q$126</definedName>
    <definedName function="false" hidden="false" name="Vol_scale" vbProcedure="false">PriceMod!$J$16</definedName>
    <definedName function="false" hidden="false" name="withdrawFee" vbProcedure="false">PriceMod!$C$24</definedName>
    <definedName function="false" hidden="false" name="Withdraw_Fee_Esc" vbProcedure="false">PriceMod!$C$26</definedName>
    <definedName function="false" hidden="false" name="Withdraw_Rate" vbProcedure="false">PriceMod!$G$15:$G$21</definedName>
    <definedName function="false" hidden="false" name="W_Gas" vbProcedure="false">PriceMod!$E$15:$E$21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<sst xmlns="http://schemas.openxmlformats.org/spreadsheetml/2006/main" count="117" uniqueCount="99">
  <si>
    <t xml:space="preserve">NG Storage Valuation Model</t>
  </si>
  <si>
    <t xml:space="preserve">Curve Inputs</t>
  </si>
  <si>
    <t xml:space="preserve">Factor of Loadings</t>
  </si>
  <si>
    <t xml:space="preserve">Valuation Date</t>
  </si>
  <si>
    <t xml:space="preserve">Contact:</t>
  </si>
  <si>
    <t xml:space="preserve">No. Month Out</t>
  </si>
  <si>
    <t xml:space="preserve">Contract</t>
  </si>
  <si>
    <t xml:space="preserve">NYMEX</t>
  </si>
  <si>
    <t xml:space="preserve">Forward Price</t>
  </si>
  <si>
    <t xml:space="preserve">NYMEX Vol</t>
  </si>
  <si>
    <t xml:space="preserve">Omicron Vol</t>
  </si>
  <si>
    <t xml:space="preserve">Season Sprd</t>
  </si>
  <si>
    <t xml:space="preserve">Season Correl</t>
  </si>
  <si>
    <t xml:space="preserve">Level</t>
  </si>
  <si>
    <t xml:space="preserve">Steepness</t>
  </si>
  <si>
    <t xml:space="preserve">Curvature</t>
  </si>
  <si>
    <t xml:space="preserve">Price Curve Dt</t>
  </si>
  <si>
    <t xml:space="preserve">Zimin Lu</t>
  </si>
  <si>
    <t xml:space="preserve">Basis Location</t>
  </si>
  <si>
    <t xml:space="preserve">IF-HEHUB</t>
  </si>
  <si>
    <t xml:space="preserve">x36388</t>
  </si>
  <si>
    <t xml:space="preserve">CurvePts</t>
  </si>
  <si>
    <t xml:space="preserve">Injection / Withdraw Curve</t>
  </si>
  <si>
    <t xml:space="preserve">Simulation Inputs</t>
  </si>
  <si>
    <t xml:space="preserve">Financial / Opeartion Inputs</t>
  </si>
  <si>
    <t xml:space="preserve">W Gas</t>
  </si>
  <si>
    <t xml:space="preserve">Injection Rate</t>
  </si>
  <si>
    <t xml:space="preserve">Withdraw Rate</t>
  </si>
  <si>
    <t xml:space="preserve">nRun</t>
  </si>
  <si>
    <t xml:space="preserve">Tsteps/Month</t>
  </si>
  <si>
    <t xml:space="preserve">Vol Scale</t>
  </si>
  <si>
    <t xml:space="preserve">to StartMonth</t>
  </si>
  <si>
    <t xml:space="preserve">No. Factors</t>
  </si>
  <si>
    <t xml:space="preserve">No. of Months</t>
  </si>
  <si>
    <t xml:space="preserve">Ist Bin Dim</t>
  </si>
  <si>
    <t xml:space="preserve">Spot Price</t>
  </si>
  <si>
    <t xml:space="preserve">2nd Bin Dim</t>
  </si>
  <si>
    <t xml:space="preserve">Interest Rate</t>
  </si>
  <si>
    <t xml:space="preserve">DLL</t>
  </si>
  <si>
    <t xml:space="preserve">C:\sam\SAM_audit.dll</t>
  </si>
  <si>
    <t xml:space="preserve">Starting Volume</t>
  </si>
  <si>
    <t xml:space="preserve">Module</t>
  </si>
  <si>
    <t xml:space="preserve">StorageVal</t>
  </si>
  <si>
    <t xml:space="preserve">Penalty</t>
  </si>
  <si>
    <t xml:space="preserve">Format</t>
  </si>
  <si>
    <t xml:space="preserve">BJJJJJjKKBKKKKBJBBBBbbbjjjkkk!</t>
  </si>
  <si>
    <t xml:space="preserve">Injection Fee</t>
  </si>
  <si>
    <t xml:space="preserve">if_injection</t>
  </si>
  <si>
    <t xml:space="preserve">Withdraw Fee</t>
  </si>
  <si>
    <t xml:space="preserve">if_withdraw</t>
  </si>
  <si>
    <t xml:space="preserve">Injection Fee Esc</t>
  </si>
  <si>
    <t xml:space="preserve">Withdraw Fee Esc</t>
  </si>
  <si>
    <t xml:space="preserve">Unit Storage Price</t>
  </si>
  <si>
    <t xml:space="preserve">Monthly Storage Value</t>
  </si>
  <si>
    <t xml:space="preserve">Seasonality Table</t>
  </si>
  <si>
    <t xml:space="preserve">Month</t>
  </si>
  <si>
    <t xml:space="preserve">Mean Spread</t>
  </si>
  <si>
    <t xml:space="preserve">Correl</t>
  </si>
  <si>
    <t xml:space="preserve">Filename</t>
  </si>
  <si>
    <t xml:space="preserve">op10.txt</t>
  </si>
  <si>
    <t xml:space="preserve">Probality Cutoff</t>
  </si>
  <si>
    <t xml:space="preserve">Current Volume (bcf)</t>
  </si>
  <si>
    <t xml:space="preserve">k</t>
  </si>
  <si>
    <t xml:space="preserve">I/H/W</t>
  </si>
  <si>
    <t xml:space="preserve">Prob</t>
  </si>
  <si>
    <t xml:space="preserve">Spot</t>
  </si>
  <si>
    <t xml:space="preserve">Prompt</t>
  </si>
  <si>
    <t xml:space="preserve">Injection</t>
  </si>
  <si>
    <t xml:space="preserve">Hold</t>
  </si>
  <si>
    <t xml:space="preserve">Withdraw</t>
  </si>
  <si>
    <t xml:space="preserve">WTI Gas Curves</t>
  </si>
  <si>
    <t xml:space="preserve">Expiration Dates</t>
  </si>
  <si>
    <t xml:space="preserve">Login</t>
  </si>
  <si>
    <t xml:space="preserve">Updated on 6/26/97</t>
  </si>
  <si>
    <t xml:space="preserve">Database</t>
  </si>
  <si>
    <t xml:space="preserve">EGSPROD32</t>
  </si>
  <si>
    <t xml:space="preserve">NG Futures</t>
  </si>
  <si>
    <t xml:space="preserve">NG Option</t>
  </si>
  <si>
    <t xml:space="preserve">MODEL_PC</t>
  </si>
  <si>
    <t xml:space="preserve">Delivery</t>
  </si>
  <si>
    <t xml:space="preserve">Expiration</t>
  </si>
  <si>
    <t xml:space="preserve">Password</t>
  </si>
  <si>
    <t xml:space="preserve">Date</t>
  </si>
  <si>
    <t xml:space="preserve">Curve Data</t>
  </si>
  <si>
    <t xml:space="preserve">Effective Date</t>
  </si>
  <si>
    <t xml:space="preserve">Prompt Month</t>
  </si>
  <si>
    <t xml:space="preserve">Curve Code</t>
  </si>
  <si>
    <t xml:space="preserve">NG</t>
  </si>
  <si>
    <t xml:space="preserve">CGPR-AECO/BASIS</t>
  </si>
  <si>
    <t xml:space="preserve">IF-TETCO/ELA</t>
  </si>
  <si>
    <t xml:space="preserve">NG_OMICRON_6</t>
  </si>
  <si>
    <t xml:space="preserve">NG_OMICRON_9</t>
  </si>
  <si>
    <t xml:space="preserve">NG_OMICRON_1</t>
  </si>
  <si>
    <t xml:space="preserve">Curve Type</t>
  </si>
  <si>
    <t xml:space="preserve">PR</t>
  </si>
  <si>
    <t xml:space="preserve">VO</t>
  </si>
  <si>
    <t xml:space="preserve">Book Code 1</t>
  </si>
  <si>
    <t xml:space="preserve">P</t>
  </si>
  <si>
    <t xml:space="preserve">D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</si>
</sst>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0.00"/>
    <numFmt numFmtId="166" formatCode="[$-409]m/d/yyyy"/>
    <numFmt numFmtId="167" formatCode="0_);[RED]\-0_)"/>
    <numFmt numFmtId="168" formatCode="[$-409]mmm\-yy"/>
    <numFmt numFmtId="169" formatCode="0.000"/>
    <numFmt numFmtId="170" formatCode="0.0000000"/>
    <numFmt numFmtId="171" formatCode="0"/>
    <numFmt numFmtId="172" formatCode="0.0"/>
    <numFmt numFmtId="173" formatCode="0%"/>
    <numFmt numFmtId="174" formatCode="0.00%"/>
    <numFmt numFmtId="175" formatCode="[$-409]d\-mmm\-yy"/>
    <numFmt numFmtId="176" formatCode="[$-409]#,##0_);\(#,##0\)"/>
    <numFmt numFmtId="177" formatCode="d\-mmm\-yyyy"/>
    <numFmt numFmtId="178" formatCode="m/d/yyyy\ h:mm:ss"/>
    <numFmt numFmtId="179" formatCode="0.000_)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0"/>
    </font>
    <font>
      <b val="true"/>
      <sz val="22"/>
      <color rgb="FFFFFF00"/>
      <name val="Arial"/>
      <family val="2"/>
    </font>
    <font>
      <sz val="10"/>
      <color rgb="FFFFFF00"/>
      <name val="Arial"/>
      <family val="2"/>
    </font>
    <font>
      <b val="true"/>
      <sz val="10"/>
      <color rgb="FF993366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0"/>
    </font>
    <font>
      <b val="true"/>
      <sz val="10"/>
      <name val="Arial"/>
      <family val="2"/>
    </font>
    <font>
      <sz val="10"/>
      <color rgb="FFFF00FF"/>
      <name val="Arial"/>
      <family val="2"/>
    </font>
    <font>
      <b val="true"/>
      <sz val="10"/>
      <name val="Arial"/>
      <family val="0"/>
    </font>
    <font>
      <sz val="10"/>
      <name val="Times New Roman"/>
      <family val="1"/>
    </font>
    <font>
      <sz val="10"/>
      <name val="Arial"/>
      <family val="2"/>
    </font>
    <font>
      <sz val="10"/>
      <color rgb="FFCCFFCC"/>
      <name val="Arial"/>
      <family val="2"/>
    </font>
    <font>
      <sz val="5"/>
      <name val="Times New Roman"/>
      <family val="1"/>
    </font>
    <font>
      <sz val="8"/>
      <name val="Times New Roman"/>
      <family val="1"/>
    </font>
    <font>
      <b val="true"/>
      <sz val="12"/>
      <color rgb="FF000000"/>
      <name val="Arial"/>
      <family val="2"/>
    </font>
    <font>
      <sz val="10.25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11.75"/>
      <color rgb="FF000000"/>
      <name val="Arial"/>
      <family val="2"/>
    </font>
    <font>
      <sz val="9.75"/>
      <color rgb="FF000000"/>
      <name val="Arial"/>
      <family val="2"/>
    </font>
    <font>
      <sz val="18"/>
      <color rgb="FF0000FF"/>
      <name val="Arial"/>
      <family val="0"/>
    </font>
    <font>
      <b val="true"/>
      <sz val="12"/>
      <color rgb="FF800000"/>
      <name val="Arial"/>
      <family val="2"/>
    </font>
    <font>
      <b val="true"/>
      <sz val="10"/>
      <color rgb="FF000080"/>
      <name val="Arial"/>
      <family val="2"/>
    </font>
    <font>
      <sz val="10"/>
      <color rgb="FF0000FF"/>
      <name val="Courier New"/>
      <family val="0"/>
    </font>
  </fonts>
  <fills count="7">
    <fill>
      <patternFill patternType="none"/>
    </fill>
    <fill>
      <patternFill patternType="gray125"/>
    </fill>
    <fill>
      <patternFill patternType="solid">
        <fgColor rgb="FF008080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C0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8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6" borderId="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des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_rels/chart10.xml.rels><?xml version="1.0" encoding="UTF-8"?>
<Relationships xmlns="http://schemas.openxmlformats.org/package/2006/relationships"><Relationship Id="rId1" Type="http://schemas.openxmlformats.org/officeDocument/2006/relationships/chartUserShapes" Target="../drawings/drawing9.xml"/>
</Relationships>
</file>

<file path=xl/charts/_rels/chart11.xml.rels><?xml version="1.0" encoding="UTF-8"?>
<Relationships xmlns="http://schemas.openxmlformats.org/package/2006/relationships"><Relationship Id="rId1" Type="http://schemas.openxmlformats.org/officeDocument/2006/relationships/chartUserShapes" Target="../drawings/drawing10.xml"/>
</Relationships>
</file>

<file path=xl/charts/_rels/chart12.xml.rels><?xml version="1.0" encoding="UTF-8"?>
<Relationships xmlns="http://schemas.openxmlformats.org/package/2006/relationships"><Relationship Id="rId1" Type="http://schemas.openxmlformats.org/officeDocument/2006/relationships/chartUserShapes" Target="../drawings/drawing11.xml"/>
</Relationships>
</file>

<file path=xl/charts/_rels/chart13.xml.rels><?xml version="1.0" encoding="UTF-8"?>
<Relationships xmlns="http://schemas.openxmlformats.org/package/2006/relationships"><Relationship Id="rId1" Type="http://schemas.openxmlformats.org/officeDocument/2006/relationships/chartUserShapes" Target="../drawings/drawing12.xml"/>
</Relationships>
</file>

<file path=xl/charts/_rels/chart14.xml.rels><?xml version="1.0" encoding="UTF-8"?>
<Relationships xmlns="http://schemas.openxmlformats.org/package/2006/relationships"><Relationship Id="rId1" Type="http://schemas.openxmlformats.org/officeDocument/2006/relationships/chartUserShapes" Target="../drawings/drawing13.xml"/>
</Relationships>
</file>

<file path=xl/charts/_rels/chart15.xml.rels><?xml version="1.0" encoding="UTF-8"?>
<Relationships xmlns="http://schemas.openxmlformats.org/package/2006/relationships"><Relationship Id="rId1" Type="http://schemas.openxmlformats.org/officeDocument/2006/relationships/chartUserShapes" Target="../drawings/drawing14.xml"/>
</Relationships>
</file>

<file path=xl/charts/_rels/chart16.xml.rels><?xml version="1.0" encoding="UTF-8"?>
<Relationships xmlns="http://schemas.openxmlformats.org/package/2006/relationships"><Relationship Id="rId1" Type="http://schemas.openxmlformats.org/officeDocument/2006/relationships/chartUserShapes" Target="../drawings/drawing15.xml"/>
</Relationships>
</file>

<file path=xl/charts/_rels/chart17.xml.rels><?xml version="1.0" encoding="UTF-8"?>
<Relationships xmlns="http://schemas.openxmlformats.org/package/2006/relationships"><Relationship Id="rId1" Type="http://schemas.openxmlformats.org/officeDocument/2006/relationships/chartUserShapes" Target="../drawings/drawing16.xml"/>
</Relationships>
</file>

<file path=xl/charts/_rels/chart18.xml.rels><?xml version="1.0" encoding="UTF-8"?>
<Relationships xmlns="http://schemas.openxmlformats.org/package/2006/relationships"><Relationship Id="rId1" Type="http://schemas.openxmlformats.org/officeDocument/2006/relationships/chartUserShapes" Target="../drawings/drawing17.xml"/>
</Relationships>
</file>

<file path=xl/charts/_rels/chart19.xml.rels><?xml version="1.0" encoding="UTF-8"?>
<Relationships xmlns="http://schemas.openxmlformats.org/package/2006/relationships"><Relationship Id="rId1" Type="http://schemas.openxmlformats.org/officeDocument/2006/relationships/chartUserShapes" Target="../drawings/drawing18.xml"/>
</Relationships>
</file>

<file path=xl/charts/_rels/chart20.xml.rels><?xml version="1.0" encoding="UTF-8"?>
<Relationships xmlns="http://schemas.openxmlformats.org/package/2006/relationships"><Relationship Id="rId1" Type="http://schemas.openxmlformats.org/officeDocument/2006/relationships/chartUserShapes" Target="../drawings/drawing19.xml"/>
</Relationships>
</file>

<file path=xl/charts/_rels/chart21.xml.rels><?xml version="1.0" encoding="UTF-8"?>
<Relationships xmlns="http://schemas.openxmlformats.org/package/2006/relationships"><Relationship Id="rId1" Type="http://schemas.openxmlformats.org/officeDocument/2006/relationships/chartUserShapes" Target="../drawings/drawing20.xml"/>
</Relationships>
</file>

<file path=xl/charts/_rels/chart22.xml.rels><?xml version="1.0" encoding="UTF-8"?>
<Relationships xmlns="http://schemas.openxmlformats.org/package/2006/relationships"><Relationship Id="rId1" Type="http://schemas.openxmlformats.org/officeDocument/2006/relationships/chartUserShapes" Target="../drawings/drawing21.xml"/>
</Relationships>
</file>

<file path=xl/charts/_rels/chart23.xml.rels><?xml version="1.0" encoding="UTF-8"?>
<Relationships xmlns="http://schemas.openxmlformats.org/package/2006/relationships"><Relationship Id="rId1" Type="http://schemas.openxmlformats.org/officeDocument/2006/relationships/chartUserShapes" Target="../drawings/drawing22.xml"/>
</Relationships>
</file>

<file path=xl/charts/_rels/chart24.xml.rels><?xml version="1.0" encoding="UTF-8"?>
<Relationships xmlns="http://schemas.openxmlformats.org/package/2006/relationships"><Relationship Id="rId1" Type="http://schemas.openxmlformats.org/officeDocument/2006/relationships/chartUserShapes" Target="../drawings/drawing23.xml"/>
</Relationships>
</file>

<file path=xl/charts/_rels/chart25.xml.rels><?xml version="1.0" encoding="UTF-8"?>
<Relationships xmlns="http://schemas.openxmlformats.org/package/2006/relationships"><Relationship Id="rId1" Type="http://schemas.openxmlformats.org/officeDocument/2006/relationships/chartUserShapes" Target="../drawings/drawing24.xml"/>
</Relationships>
</file>

<file path=xl/charts/_rels/chart26.xml.rels><?xml version="1.0" encoding="UTF-8"?>
<Relationships xmlns="http://schemas.openxmlformats.org/package/2006/relationships"><Relationship Id="rId1" Type="http://schemas.openxmlformats.org/officeDocument/2006/relationships/chartUserShapes" Target="../drawings/drawing25.xml"/>
</Relationships>
</file>

<file path=xl/charts/_rels/chart27.xml.rels><?xml version="1.0" encoding="UTF-8"?>
<Relationships xmlns="http://schemas.openxmlformats.org/package/2006/relationships"><Relationship Id="rId1" Type="http://schemas.openxmlformats.org/officeDocument/2006/relationships/chartUserShapes" Target="../drawings/drawing26.xml"/>
</Relationships>
</file>

<file path=xl/charts/_rels/chart28.xml.rels><?xml version="1.0" encoding="UTF-8"?>
<Relationships xmlns="http://schemas.openxmlformats.org/package/2006/relationships"><Relationship Id="rId1" Type="http://schemas.openxmlformats.org/officeDocument/2006/relationships/chartUserShapes" Target="../drawings/drawing27.xml"/>
</Relationships>
</file>

<file path=xl/charts/_rels/chart29.xml.rels><?xml version="1.0" encoding="UTF-8"?>
<Relationships xmlns="http://schemas.openxmlformats.org/package/2006/relationships"><Relationship Id="rId1" Type="http://schemas.openxmlformats.org/officeDocument/2006/relationships/chartUserShapes" Target="../drawings/drawing28.xml"/>
</Relationships>
</file>

<file path=xl/charts/_rels/chart8.xml.rels><?xml version="1.0" encoding="UTF-8"?>
<Relationships xmlns="http://schemas.openxmlformats.org/package/2006/relationships"><Relationship Id="rId1" Type="http://schemas.openxmlformats.org/officeDocument/2006/relationships/chartUserShapes" Target="../drawings/drawing7.xml"/>
</Relationships>
</file>

<file path=xl/charts/_rels/chart9.xml.rels><?xml version="1.0" encoding="UTF-8"?>
<Relationships xmlns="http://schemas.openxmlformats.org/package/2006/relationships"><Relationship Id="rId1" Type="http://schemas.openxmlformats.org/officeDocument/2006/relationships/chartUserShapes" Target="../drawings/drawing8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 NG Forward Curve at HSC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PriceMod!$N$7:$N$30</c:f>
              <c:strCache>
                <c:ptCount val="24"/>
                <c:pt idx="0">
                  <c:v>Jun-00</c:v>
                </c:pt>
                <c:pt idx="1">
                  <c:v>Jul-00</c:v>
                </c:pt>
                <c:pt idx="2">
                  <c:v>Aug-00</c:v>
                </c:pt>
                <c:pt idx="3">
                  <c:v>Sep-00</c:v>
                </c:pt>
                <c:pt idx="4">
                  <c:v>Oct-00</c:v>
                </c:pt>
                <c:pt idx="5">
                  <c:v>Nov-00</c:v>
                </c:pt>
                <c:pt idx="6">
                  <c:v>Dec-00</c:v>
                </c:pt>
                <c:pt idx="7">
                  <c:v>Jan-01</c:v>
                </c:pt>
                <c:pt idx="8">
                  <c:v>Feb-01</c:v>
                </c:pt>
                <c:pt idx="9">
                  <c:v>Mar-01</c:v>
                </c:pt>
                <c:pt idx="10">
                  <c:v>Apr-01</c:v>
                </c:pt>
                <c:pt idx="11">
                  <c:v>May-01</c:v>
                </c:pt>
                <c:pt idx="12">
                  <c:v>Jun-01</c:v>
                </c:pt>
                <c:pt idx="13">
                  <c:v>Jul-01</c:v>
                </c:pt>
                <c:pt idx="14">
                  <c:v>Aug-01</c:v>
                </c:pt>
                <c:pt idx="15">
                  <c:v>Sep-01</c:v>
                </c:pt>
                <c:pt idx="16">
                  <c:v>Oct-01</c:v>
                </c:pt>
                <c:pt idx="17">
                  <c:v>Nov-01</c:v>
                </c:pt>
                <c:pt idx="18">
                  <c:v>Dec-01</c:v>
                </c:pt>
                <c:pt idx="19">
                  <c:v>Jan-02</c:v>
                </c:pt>
                <c:pt idx="20">
                  <c:v>Feb-02</c:v>
                </c:pt>
                <c:pt idx="21">
                  <c:v>Mar-02</c:v>
                </c:pt>
                <c:pt idx="22">
                  <c:v>Apr-02</c:v>
                </c:pt>
                <c:pt idx="23">
                  <c:v>May-02</c:v>
                </c:pt>
              </c:strCache>
            </c:strRef>
          </c:cat>
          <c:val>
            <c:numRef>
              <c:f>PriceMod!$P$7:$P$30</c:f>
              <c:numCache>
                <c:formatCode>0.00</c:formatCode>
                <c:ptCount val="24"/>
                <c:pt idx="0">
                  <c:v>3.217</c:v>
                </c:pt>
                <c:pt idx="1">
                  <c:v>3.24</c:v>
                </c:pt>
                <c:pt idx="2">
                  <c:v>3.249</c:v>
                </c:pt>
                <c:pt idx="3">
                  <c:v>3.244</c:v>
                </c:pt>
                <c:pt idx="4">
                  <c:v>3.254</c:v>
                </c:pt>
                <c:pt idx="5">
                  <c:v>3.342</c:v>
                </c:pt>
                <c:pt idx="6">
                  <c:v>3.432</c:v>
                </c:pt>
                <c:pt idx="7">
                  <c:v>3.445</c:v>
                </c:pt>
                <c:pt idx="8">
                  <c:v>3.275</c:v>
                </c:pt>
                <c:pt idx="9">
                  <c:v>3.105</c:v>
                </c:pt>
                <c:pt idx="10">
                  <c:v>2.935</c:v>
                </c:pt>
                <c:pt idx="11">
                  <c:v>2.89</c:v>
                </c:pt>
                <c:pt idx="12">
                  <c:v>2.888</c:v>
                </c:pt>
                <c:pt idx="13">
                  <c:v>2.888</c:v>
                </c:pt>
                <c:pt idx="14">
                  <c:v>2.888</c:v>
                </c:pt>
                <c:pt idx="15">
                  <c:v>2.885</c:v>
                </c:pt>
                <c:pt idx="16">
                  <c:v>2.905</c:v>
                </c:pt>
                <c:pt idx="17">
                  <c:v>3.014</c:v>
                </c:pt>
                <c:pt idx="18">
                  <c:v>3.113</c:v>
                </c:pt>
                <c:pt idx="19">
                  <c:v>3.128</c:v>
                </c:pt>
                <c:pt idx="20">
                  <c:v>3.005</c:v>
                </c:pt>
                <c:pt idx="21">
                  <c:v>2.858</c:v>
                </c:pt>
                <c:pt idx="22">
                  <c:v>2.761</c:v>
                </c:pt>
                <c:pt idx="23">
                  <c:v>2.729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29566496"/>
        <c:axId val="21344228"/>
      </c:lineChart>
      <c:catAx>
        <c:axId val="29566496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21344228"/>
        <c:crossesAt val="0"/>
        <c:auto val="1"/>
        <c:lblAlgn val="ctr"/>
        <c:lblOffset val="100"/>
        <c:noMultiLvlLbl val="0"/>
      </c:catAx>
      <c:valAx>
        <c:axId val="21344228"/>
        <c:scaling>
          <c:orientation val="minMax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566496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k=2</a:t>
            </a:r>
          </a:p>
        </c:rich>
      </c:tx>
      <c:layout>
        <c:manualLayout>
          <c:xMode val="edge"/>
          <c:yMode val="edge"/>
          <c:x val="0.450032873109796"/>
          <c:y val="0.031813483404157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3195266272189"/>
          <c:y val="0.181692890777535"/>
          <c:w val="0.80802103879027"/>
          <c:h val="0.788905478350752"/>
        </c:manualLayout>
      </c:layout>
      <c:scatterChart>
        <c:scatterStyle val="lineMarker"/>
        <c:varyColors val="0"/>
        <c:ser>
          <c:idx val="0"/>
          <c:order val="0"/>
          <c:tx>
            <c:strRef>
              <c:f>Decisions!$G$9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Decisions!$E$56:$E$78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Decisions!$G$56:$G$78</c:f>
              <c:numCache>
                <c:formatCode>General</c:formatCode>
                <c:ptCount val="23"/>
                <c:pt idx="1">
                  <c:v>2.700917</c:v>
                </c:pt>
                <c:pt idx="3">
                  <c:v>2.785185</c:v>
                </c:pt>
                <c:pt idx="4">
                  <c:v>2.84515</c:v>
                </c:pt>
                <c:pt idx="5">
                  <c:v>2.88819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Decisions!$H$9</c:f>
              <c:strCache>
                <c:ptCount val="1"/>
                <c:pt idx="0">
                  <c:v>Hold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Decisions!$E$56:$E$78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Decisions!$H$56:$H$78</c:f>
              <c:numCache>
                <c:formatCode>General</c:formatCode>
                <c:ptCount val="23"/>
                <c:pt idx="8">
                  <c:v>2.998414</c:v>
                </c:pt>
                <c:pt idx="10">
                  <c:v>3.070327</c:v>
                </c:pt>
                <c:pt idx="11">
                  <c:v>3.112205</c:v>
                </c:pt>
                <c:pt idx="12">
                  <c:v>3.201661</c:v>
                </c:pt>
                <c:pt idx="13">
                  <c:v>3.23007</c:v>
                </c:pt>
                <c:pt idx="14">
                  <c:v>3.323194</c:v>
                </c:pt>
                <c:pt idx="15">
                  <c:v>3.353943</c:v>
                </c:pt>
                <c:pt idx="16">
                  <c:v>3.448049</c:v>
                </c:pt>
                <c:pt idx="17">
                  <c:v>3.488789</c:v>
                </c:pt>
                <c:pt idx="18">
                  <c:v>3.587015</c:v>
                </c:pt>
                <c:pt idx="19">
                  <c:v>3.634611</c:v>
                </c:pt>
                <c:pt idx="20">
                  <c:v>3.724246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Decisions!$I$9</c:f>
              <c:strCache>
                <c:ptCount val="1"/>
                <c:pt idx="0">
                  <c:v>Withdraw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Decisions!$E$56:$E$78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Decisions!$I$56:$I$78</c:f>
              <c:numCache>
                <c:formatCode>General</c:formatCode>
                <c:ptCount val="23"/>
                <c:pt idx="21">
                  <c:v>3.739832</c:v>
                </c:pt>
                <c:pt idx="22">
                  <c:v>3.854517</c:v>
                </c:pt>
              </c:numCache>
            </c:numRef>
          </c:yVal>
          <c:smooth val="0"/>
        </c:ser>
        <c:axId val="44464076"/>
        <c:axId val="7392326"/>
      </c:scatterChart>
      <c:valAx>
        <c:axId val="44464076"/>
        <c:scaling>
          <c:orientation val="minMax"/>
          <c:max val="4.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92326"/>
        <c:crossesAt val="0"/>
        <c:crossBetween val="midCat"/>
      </c:valAx>
      <c:valAx>
        <c:axId val="7392326"/>
        <c:scaling>
          <c:orientation val="minMax"/>
          <c:max val="4.5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464076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0664036817883"/>
          <c:y val="0.119903525898702"/>
          <c:w val="0.656410256410256"/>
          <c:h val="0.085103939359136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k=3</a:t>
            </a:r>
          </a:p>
        </c:rich>
      </c:tx>
      <c:layout>
        <c:manualLayout>
          <c:xMode val="edge"/>
          <c:yMode val="edge"/>
          <c:x val="0.449038524643959"/>
          <c:y val="0.031493357764544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3243420620857"/>
          <c:y val="0.181172698121851"/>
          <c:w val="0.808033077377437"/>
          <c:h val="0.789395327530921"/>
        </c:manualLayout>
      </c:layout>
      <c:scatterChart>
        <c:scatterStyle val="lineMarker"/>
        <c:varyColors val="0"/>
        <c:ser>
          <c:idx val="0"/>
          <c:order val="0"/>
          <c:tx>
            <c:strRef>
              <c:f>Decisions!$G$9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Decisions!$E$79:$E$101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Decisions!$G$79:$G$101</c:f>
              <c:numCache>
                <c:formatCode>General</c:formatCode>
                <c:ptCount val="23"/>
                <c:pt idx="1">
                  <c:v>2.700917</c:v>
                </c:pt>
                <c:pt idx="3">
                  <c:v>2.785185</c:v>
                </c:pt>
                <c:pt idx="4">
                  <c:v>2.84515</c:v>
                </c:pt>
                <c:pt idx="5">
                  <c:v>2.88819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Decisions!$H$9</c:f>
              <c:strCache>
                <c:ptCount val="1"/>
                <c:pt idx="0">
                  <c:v>Hold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Decisions!$E$79:$E$101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Decisions!$H$79:$H$101</c:f>
              <c:numCache>
                <c:formatCode>General</c:formatCode>
                <c:ptCount val="23"/>
                <c:pt idx="8">
                  <c:v>2.998414</c:v>
                </c:pt>
                <c:pt idx="10">
                  <c:v>3.070327</c:v>
                </c:pt>
                <c:pt idx="11">
                  <c:v>3.112205</c:v>
                </c:pt>
                <c:pt idx="12">
                  <c:v>3.201661</c:v>
                </c:pt>
                <c:pt idx="13">
                  <c:v>3.23007</c:v>
                </c:pt>
                <c:pt idx="14">
                  <c:v>3.323194</c:v>
                </c:pt>
                <c:pt idx="15">
                  <c:v>3.353943</c:v>
                </c:pt>
                <c:pt idx="16">
                  <c:v>3.448049</c:v>
                </c:pt>
                <c:pt idx="17">
                  <c:v>3.488789</c:v>
                </c:pt>
                <c:pt idx="18">
                  <c:v>3.587015</c:v>
                </c:pt>
                <c:pt idx="19">
                  <c:v>3.634611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Decisions!$I$9</c:f>
              <c:strCache>
                <c:ptCount val="1"/>
                <c:pt idx="0">
                  <c:v>Withdraw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Decisions!$E$79:$E$101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Decisions!$I$79:$I$101</c:f>
              <c:numCache>
                <c:formatCode>General</c:formatCode>
                <c:ptCount val="23"/>
                <c:pt idx="20">
                  <c:v>3.724246</c:v>
                </c:pt>
                <c:pt idx="21">
                  <c:v>3.739832</c:v>
                </c:pt>
                <c:pt idx="22">
                  <c:v>3.854517</c:v>
                </c:pt>
              </c:numCache>
            </c:numRef>
          </c:yVal>
          <c:smooth val="0"/>
        </c:ser>
        <c:axId val="4005174"/>
        <c:axId val="12080977"/>
      </c:scatterChart>
      <c:valAx>
        <c:axId val="4005174"/>
        <c:scaling>
          <c:orientation val="minMax"/>
          <c:max val="4.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080977"/>
        <c:crossesAt val="0"/>
        <c:crossBetween val="midCat"/>
      </c:valAx>
      <c:valAx>
        <c:axId val="12080977"/>
        <c:scaling>
          <c:orientation val="minMax"/>
          <c:max val="4.5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05174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07567106385771"/>
          <c:y val="0.119560238204306"/>
          <c:w val="0.655247095885017"/>
          <c:h val="0.08486028401282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k=4</a:t>
            </a:r>
          </a:p>
        </c:rich>
      </c:tx>
      <c:layout>
        <c:manualLayout>
          <c:xMode val="edge"/>
          <c:yMode val="edge"/>
          <c:x val="0.450013102725367"/>
          <c:y val="0.031399862982416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2636268343816"/>
          <c:y val="0.180634848138844"/>
          <c:w val="0.808045073375262"/>
          <c:h val="0.790134733957525"/>
        </c:manualLayout>
      </c:layout>
      <c:scatterChart>
        <c:scatterStyle val="lineMarker"/>
        <c:varyColors val="0"/>
        <c:ser>
          <c:idx val="0"/>
          <c:order val="0"/>
          <c:tx>
            <c:strRef>
              <c:f>Decisions!$G$9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Decisions!$E$102:$E$124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Decisions!$G$102:$G$124</c:f>
              <c:numCache>
                <c:formatCode>General</c:formatCode>
                <c:ptCount val="23"/>
                <c:pt idx="1">
                  <c:v>2.700917</c:v>
                </c:pt>
                <c:pt idx="3">
                  <c:v>2.785185</c:v>
                </c:pt>
                <c:pt idx="4">
                  <c:v>2.84515</c:v>
                </c:pt>
                <c:pt idx="5">
                  <c:v>2.88819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Decisions!$H$9</c:f>
              <c:strCache>
                <c:ptCount val="1"/>
                <c:pt idx="0">
                  <c:v>Hold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Decisions!$E$102:$E$124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Decisions!$H$102:$H$124</c:f>
              <c:numCache>
                <c:formatCode>General</c:formatCode>
                <c:ptCount val="23"/>
                <c:pt idx="8">
                  <c:v>2.998414</c:v>
                </c:pt>
                <c:pt idx="10">
                  <c:v>3.070327</c:v>
                </c:pt>
                <c:pt idx="11">
                  <c:v>3.112205</c:v>
                </c:pt>
                <c:pt idx="12">
                  <c:v>3.201661</c:v>
                </c:pt>
                <c:pt idx="13">
                  <c:v>3.23007</c:v>
                </c:pt>
                <c:pt idx="14">
                  <c:v>3.323194</c:v>
                </c:pt>
                <c:pt idx="15">
                  <c:v>3.353943</c:v>
                </c:pt>
                <c:pt idx="16">
                  <c:v>3.448049</c:v>
                </c:pt>
                <c:pt idx="17">
                  <c:v>3.488789</c:v>
                </c:pt>
                <c:pt idx="18">
                  <c:v>3.587015</c:v>
                </c:pt>
                <c:pt idx="19">
                  <c:v>3.634611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Decisions!$I$9</c:f>
              <c:strCache>
                <c:ptCount val="1"/>
                <c:pt idx="0">
                  <c:v>Withdraw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Decisions!$E$102:$E$124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Decisions!$I$102:$I$124</c:f>
              <c:numCache>
                <c:formatCode>General</c:formatCode>
                <c:ptCount val="23"/>
                <c:pt idx="20">
                  <c:v>3.724246</c:v>
                </c:pt>
                <c:pt idx="21">
                  <c:v>3.739832</c:v>
                </c:pt>
                <c:pt idx="22">
                  <c:v>3.854517</c:v>
                </c:pt>
              </c:numCache>
            </c:numRef>
          </c:yVal>
          <c:smooth val="0"/>
        </c:ser>
        <c:axId val="2962734"/>
        <c:axId val="87625242"/>
      </c:scatterChart>
      <c:valAx>
        <c:axId val="2962734"/>
        <c:scaling>
          <c:orientation val="minMax"/>
          <c:max val="4.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625242"/>
        <c:crossesAt val="0"/>
        <c:crossBetween val="midCat"/>
      </c:valAx>
      <c:valAx>
        <c:axId val="87625242"/>
        <c:scaling>
          <c:orientation val="minMax"/>
          <c:max val="4.5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62734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08294025157233"/>
          <c:y val="0.119091116693309"/>
          <c:w val="0.654088050314465"/>
          <c:h val="0.08460835807261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k=5</a:t>
            </a:r>
          </a:p>
        </c:rich>
      </c:tx>
      <c:layout>
        <c:manualLayout>
          <c:xMode val="edge"/>
          <c:yMode val="edge"/>
          <c:x val="0.449254512163223"/>
          <c:y val="0.03130692167577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2662830238033"/>
          <c:y val="0.180100182149362"/>
          <c:w val="0.808331153544337"/>
          <c:h val="0.790755919854281"/>
        </c:manualLayout>
      </c:layout>
      <c:scatterChart>
        <c:scatterStyle val="lineMarker"/>
        <c:varyColors val="0"/>
        <c:ser>
          <c:idx val="0"/>
          <c:order val="0"/>
          <c:tx>
            <c:strRef>
              <c:f>Decisions!$G$9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Decisions!$E$125:$E$147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Decisions!$G$125:$G$147</c:f>
              <c:numCache>
                <c:formatCode>General</c:formatCode>
                <c:ptCount val="23"/>
                <c:pt idx="1">
                  <c:v>2.700917</c:v>
                </c:pt>
                <c:pt idx="3">
                  <c:v>2.785185</c:v>
                </c:pt>
                <c:pt idx="4">
                  <c:v>2.84515</c:v>
                </c:pt>
                <c:pt idx="5">
                  <c:v>2.88819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Decisions!$H$9</c:f>
              <c:strCache>
                <c:ptCount val="1"/>
                <c:pt idx="0">
                  <c:v>Hold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Decisions!$E$125:$E$147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Decisions!$H$125:$H$147</c:f>
              <c:numCache>
                <c:formatCode>General</c:formatCode>
                <c:ptCount val="23"/>
                <c:pt idx="8">
                  <c:v>2.998414</c:v>
                </c:pt>
                <c:pt idx="10">
                  <c:v>3.070327</c:v>
                </c:pt>
                <c:pt idx="11">
                  <c:v>3.112205</c:v>
                </c:pt>
                <c:pt idx="12">
                  <c:v>3.201661</c:v>
                </c:pt>
                <c:pt idx="13">
                  <c:v>3.23007</c:v>
                </c:pt>
                <c:pt idx="14">
                  <c:v>3.323194</c:v>
                </c:pt>
                <c:pt idx="15">
                  <c:v>3.353943</c:v>
                </c:pt>
                <c:pt idx="16">
                  <c:v>3.448049</c:v>
                </c:pt>
                <c:pt idx="17">
                  <c:v>3.488789</c:v>
                </c:pt>
                <c:pt idx="18">
                  <c:v>3.587015</c:v>
                </c:pt>
                <c:pt idx="19">
                  <c:v>3.634611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Decisions!$I$9</c:f>
              <c:strCache>
                <c:ptCount val="1"/>
                <c:pt idx="0">
                  <c:v>Withdraw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Decisions!$E$125:$E$147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Decisions!$I$125:$I$147</c:f>
              <c:numCache>
                <c:formatCode>General</c:formatCode>
                <c:ptCount val="23"/>
                <c:pt idx="20">
                  <c:v>3.724246</c:v>
                </c:pt>
                <c:pt idx="21">
                  <c:v>3.739832</c:v>
                </c:pt>
                <c:pt idx="22">
                  <c:v>3.854517</c:v>
                </c:pt>
              </c:numCache>
            </c:numRef>
          </c:yVal>
          <c:smooth val="0"/>
        </c:ser>
        <c:axId val="16556007"/>
        <c:axId val="64343335"/>
      </c:scatterChart>
      <c:valAx>
        <c:axId val="16556007"/>
        <c:scaling>
          <c:orientation val="minMax"/>
          <c:max val="4.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343335"/>
        <c:crossesAt val="0"/>
        <c:crossBetween val="midCat"/>
      </c:valAx>
      <c:valAx>
        <c:axId val="64343335"/>
        <c:scaling>
          <c:orientation val="minMax"/>
          <c:max val="4.5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556007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08945854041329"/>
          <c:y val="0.118738615664845"/>
          <c:w val="0.65289040020926"/>
          <c:h val="0.084357923497267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k=6</a:t>
            </a:r>
          </a:p>
        </c:rich>
      </c:tx>
      <c:layout>
        <c:manualLayout>
          <c:xMode val="edge"/>
          <c:yMode val="edge"/>
          <c:x val="0.450261096605744"/>
          <c:y val="0.031207444394008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2036553524804"/>
          <c:y val="0.179527916477531"/>
          <c:w val="0.808355091383812"/>
          <c:h val="0.791420789832047"/>
        </c:manualLayout>
      </c:layout>
      <c:scatterChart>
        <c:scatterStyle val="lineMarker"/>
        <c:varyColors val="0"/>
        <c:ser>
          <c:idx val="0"/>
          <c:order val="0"/>
          <c:tx>
            <c:strRef>
              <c:f>Decisions!$G$9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Decisions!$E$148:$E$170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Decisions!$G$148:$G$170</c:f>
              <c:numCache>
                <c:formatCode>General</c:formatCode>
                <c:ptCount val="23"/>
                <c:pt idx="1">
                  <c:v>2.700917</c:v>
                </c:pt>
                <c:pt idx="3">
                  <c:v>2.785185</c:v>
                </c:pt>
                <c:pt idx="4">
                  <c:v>2.84515</c:v>
                </c:pt>
                <c:pt idx="5">
                  <c:v>2.88819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Decisions!$H$9</c:f>
              <c:strCache>
                <c:ptCount val="1"/>
                <c:pt idx="0">
                  <c:v>Hold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Decisions!$E$148:$E$170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Decisions!$H$148:$H$170</c:f>
              <c:numCache>
                <c:formatCode>General</c:formatCode>
                <c:ptCount val="23"/>
                <c:pt idx="8">
                  <c:v>2.998414</c:v>
                </c:pt>
                <c:pt idx="10">
                  <c:v>3.070327</c:v>
                </c:pt>
                <c:pt idx="11">
                  <c:v>3.112205</c:v>
                </c:pt>
                <c:pt idx="12">
                  <c:v>3.201661</c:v>
                </c:pt>
                <c:pt idx="13">
                  <c:v>3.23007</c:v>
                </c:pt>
                <c:pt idx="14">
                  <c:v>3.323194</c:v>
                </c:pt>
                <c:pt idx="15">
                  <c:v>3.353943</c:v>
                </c:pt>
                <c:pt idx="16">
                  <c:v>3.448049</c:v>
                </c:pt>
                <c:pt idx="17">
                  <c:v>3.488789</c:v>
                </c:pt>
                <c:pt idx="18">
                  <c:v>3.587015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Decisions!$I$9</c:f>
              <c:strCache>
                <c:ptCount val="1"/>
                <c:pt idx="0">
                  <c:v>Withdraw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Decisions!$E$148:$E$170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Decisions!$I$148:$I$170</c:f>
              <c:numCache>
                <c:formatCode>General</c:formatCode>
                <c:ptCount val="23"/>
                <c:pt idx="19">
                  <c:v>3.634611</c:v>
                </c:pt>
                <c:pt idx="20">
                  <c:v>3.724246</c:v>
                </c:pt>
                <c:pt idx="21">
                  <c:v>3.739832</c:v>
                </c:pt>
                <c:pt idx="22">
                  <c:v>3.854517</c:v>
                </c:pt>
              </c:numCache>
            </c:numRef>
          </c:yVal>
          <c:smooth val="0"/>
        </c:ser>
        <c:axId val="60018015"/>
        <c:axId val="3551148"/>
      </c:scatterChart>
      <c:valAx>
        <c:axId val="60018015"/>
        <c:scaling>
          <c:orientation val="minMax"/>
          <c:max val="4.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51148"/>
        <c:crossesAt val="0"/>
        <c:crossBetween val="midCat"/>
      </c:valAx>
      <c:valAx>
        <c:axId val="3551148"/>
        <c:scaling>
          <c:orientation val="minMax"/>
          <c:max val="4.5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018015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08942558746736"/>
          <c:y val="0.118474807081253"/>
          <c:w val="0.651697127937337"/>
          <c:h val="0.084089877439854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k=7</a:t>
            </a:r>
          </a:p>
        </c:rich>
      </c:tx>
      <c:layout>
        <c:manualLayout>
          <c:xMode val="edge"/>
          <c:yMode val="edge"/>
          <c:x val="0.449504821475111"/>
          <c:y val="0.034166760945808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9457909825384"/>
          <c:y val="0.178979522570427"/>
          <c:w val="0.808378941881678"/>
          <c:h val="0.791944790134631"/>
        </c:manualLayout>
      </c:layout>
      <c:scatterChart>
        <c:scatterStyle val="lineMarker"/>
        <c:varyColors val="0"/>
        <c:ser>
          <c:idx val="0"/>
          <c:order val="0"/>
          <c:tx>
            <c:strRef>
              <c:f>Decisions!$G$9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Decisions!$E$171:$E$193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Decisions!$G$171:$G$193</c:f>
              <c:numCache>
                <c:formatCode>General</c:formatCode>
                <c:ptCount val="23"/>
                <c:pt idx="1">
                  <c:v>2.700917</c:v>
                </c:pt>
                <c:pt idx="3">
                  <c:v>2.785185</c:v>
                </c:pt>
                <c:pt idx="4">
                  <c:v>2.84515</c:v>
                </c:pt>
                <c:pt idx="5">
                  <c:v>2.88819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Decisions!$H$9</c:f>
              <c:strCache>
                <c:ptCount val="1"/>
                <c:pt idx="0">
                  <c:v>Hold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Decisions!$E$171:$E$193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Decisions!$H$171:$H$193</c:f>
              <c:numCache>
                <c:formatCode>General</c:formatCode>
                <c:ptCount val="23"/>
                <c:pt idx="6">
                  <c:v>2.956242</c:v>
                </c:pt>
                <c:pt idx="8">
                  <c:v>2.998414</c:v>
                </c:pt>
                <c:pt idx="10">
                  <c:v>3.070327</c:v>
                </c:pt>
                <c:pt idx="11">
                  <c:v>3.112205</c:v>
                </c:pt>
                <c:pt idx="12">
                  <c:v>3.201661</c:v>
                </c:pt>
                <c:pt idx="13">
                  <c:v>3.23007</c:v>
                </c:pt>
                <c:pt idx="14">
                  <c:v>3.323194</c:v>
                </c:pt>
                <c:pt idx="15">
                  <c:v>3.353943</c:v>
                </c:pt>
                <c:pt idx="16">
                  <c:v>3.448049</c:v>
                </c:pt>
                <c:pt idx="17">
                  <c:v>3.488789</c:v>
                </c:pt>
                <c:pt idx="18">
                  <c:v>3.587015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Decisions!$I$9</c:f>
              <c:strCache>
                <c:ptCount val="1"/>
                <c:pt idx="0">
                  <c:v>Withdraw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Decisions!$E$171:$E$193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Decisions!$I$171:$I$193</c:f>
              <c:numCache>
                <c:formatCode>General</c:formatCode>
                <c:ptCount val="23"/>
                <c:pt idx="19">
                  <c:v>3.634611</c:v>
                </c:pt>
                <c:pt idx="20">
                  <c:v>3.724246</c:v>
                </c:pt>
                <c:pt idx="21">
                  <c:v>3.739832</c:v>
                </c:pt>
                <c:pt idx="22">
                  <c:v>3.854517</c:v>
                </c:pt>
              </c:numCache>
            </c:numRef>
          </c:yVal>
          <c:smooth val="0"/>
        </c:ser>
        <c:axId val="26787087"/>
        <c:axId val="29137757"/>
      </c:scatterChart>
      <c:valAx>
        <c:axId val="26787087"/>
        <c:scaling>
          <c:orientation val="minMax"/>
          <c:max val="4.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137757"/>
        <c:crossesAt val="0"/>
        <c:crossBetween val="midCat"/>
      </c:valAx>
      <c:valAx>
        <c:axId val="29137757"/>
        <c:scaling>
          <c:orientation val="minMax"/>
          <c:max val="4.5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787087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09395360959083"/>
          <c:y val="0.118112908700079"/>
          <c:w val="0.650508209538702"/>
          <c:h val="0.08383301278425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k=8</a:t>
            </a:r>
          </a:p>
        </c:rich>
      </c:tx>
      <c:layout>
        <c:manualLayout>
          <c:xMode val="edge"/>
          <c:yMode val="edge"/>
          <c:x val="0.450507284079084"/>
          <c:y val="0.034066553863508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8839750260146"/>
          <c:y val="0.178454596728708"/>
          <c:w val="0.808402705515088"/>
          <c:h val="0.792554991539763"/>
        </c:manualLayout>
      </c:layout>
      <c:scatterChart>
        <c:scatterStyle val="lineMarker"/>
        <c:varyColors val="0"/>
        <c:ser>
          <c:idx val="0"/>
          <c:order val="0"/>
          <c:tx>
            <c:strRef>
              <c:f>Decisions!$G$9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Decisions!$E$194:$E$216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Decisions!$G$194:$G$216</c:f>
              <c:numCache>
                <c:formatCode>General</c:formatCode>
                <c:ptCount val="23"/>
                <c:pt idx="1">
                  <c:v>2.700917</c:v>
                </c:pt>
                <c:pt idx="3">
                  <c:v>2.785185</c:v>
                </c:pt>
                <c:pt idx="4">
                  <c:v>2.84515</c:v>
                </c:pt>
                <c:pt idx="5">
                  <c:v>2.88819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Decisions!$H$9</c:f>
              <c:strCache>
                <c:ptCount val="1"/>
                <c:pt idx="0">
                  <c:v>Hold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Decisions!$E$194:$E$216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Decisions!$H$194:$H$216</c:f>
              <c:numCache>
                <c:formatCode>General</c:formatCode>
                <c:ptCount val="23"/>
                <c:pt idx="6">
                  <c:v>2.956242</c:v>
                </c:pt>
                <c:pt idx="8">
                  <c:v>2.998414</c:v>
                </c:pt>
                <c:pt idx="9">
                  <c:v>3.062616</c:v>
                </c:pt>
                <c:pt idx="10">
                  <c:v>3.070327</c:v>
                </c:pt>
                <c:pt idx="11">
                  <c:v>3.112205</c:v>
                </c:pt>
                <c:pt idx="12">
                  <c:v>3.201661</c:v>
                </c:pt>
                <c:pt idx="13">
                  <c:v>3.23007</c:v>
                </c:pt>
                <c:pt idx="14">
                  <c:v>3.323194</c:v>
                </c:pt>
                <c:pt idx="15">
                  <c:v>3.353943</c:v>
                </c:pt>
                <c:pt idx="16">
                  <c:v>3.448049</c:v>
                </c:pt>
                <c:pt idx="17">
                  <c:v>3.488789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Decisions!$I$9</c:f>
              <c:strCache>
                <c:ptCount val="1"/>
                <c:pt idx="0">
                  <c:v>Withdraw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Decisions!$E$194:$E$216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Decisions!$I$194:$I$216</c:f>
              <c:numCache>
                <c:formatCode>General</c:formatCode>
                <c:ptCount val="23"/>
                <c:pt idx="18">
                  <c:v>3.587015</c:v>
                </c:pt>
                <c:pt idx="19">
                  <c:v>3.634611</c:v>
                </c:pt>
                <c:pt idx="20">
                  <c:v>3.724246</c:v>
                </c:pt>
                <c:pt idx="21">
                  <c:v>3.739832</c:v>
                </c:pt>
                <c:pt idx="22">
                  <c:v>3.854517</c:v>
                </c:pt>
              </c:numCache>
            </c:numRef>
          </c:yVal>
          <c:smooth val="0"/>
        </c:ser>
        <c:axId val="74248288"/>
        <c:axId val="45984320"/>
      </c:scatterChart>
      <c:valAx>
        <c:axId val="74248288"/>
        <c:scaling>
          <c:orientation val="minMax"/>
          <c:max val="4.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984320"/>
        <c:crossesAt val="0"/>
        <c:crossBetween val="midCat"/>
      </c:valAx>
      <c:valAx>
        <c:axId val="45984320"/>
        <c:scaling>
          <c:orientation val="minMax"/>
          <c:max val="4.5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248288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10106659729449"/>
          <c:y val="0.117879300620417"/>
          <c:w val="0.649323621227888"/>
          <c:h val="0.083587140439932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k=9</a:t>
            </a:r>
          </a:p>
        </c:rich>
      </c:tx>
      <c:layout>
        <c:manualLayout>
          <c:xMode val="edge"/>
          <c:yMode val="edge"/>
          <c:x val="0.449782509900669"/>
          <c:y val="0.033738191632928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8895020450562"/>
          <c:y val="0.17791273054431"/>
          <c:w val="0.808673635006168"/>
          <c:h val="0.793297345928925"/>
        </c:manualLayout>
      </c:layout>
      <c:scatterChart>
        <c:scatterStyle val="lineMarker"/>
        <c:varyColors val="0"/>
        <c:ser>
          <c:idx val="0"/>
          <c:order val="0"/>
          <c:tx>
            <c:strRef>
              <c:f>Decisions!$G$9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Decisions!$E$217:$E$239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Decisions!$G$217:$G$239</c:f>
              <c:numCache>
                <c:formatCode>General</c:formatCode>
                <c:ptCount val="23"/>
                <c:pt idx="1">
                  <c:v>2.700917</c:v>
                </c:pt>
                <c:pt idx="3">
                  <c:v>2.785185</c:v>
                </c:pt>
                <c:pt idx="4">
                  <c:v>2.84515</c:v>
                </c:pt>
                <c:pt idx="5">
                  <c:v>2.88819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Decisions!$H$9</c:f>
              <c:strCache>
                <c:ptCount val="1"/>
                <c:pt idx="0">
                  <c:v>Hold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Decisions!$E$217:$E$239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Decisions!$H$217:$H$239</c:f>
              <c:numCache>
                <c:formatCode>General</c:formatCode>
                <c:ptCount val="23"/>
                <c:pt idx="6">
                  <c:v>2.956242</c:v>
                </c:pt>
                <c:pt idx="8">
                  <c:v>2.998414</c:v>
                </c:pt>
                <c:pt idx="9">
                  <c:v>3.062616</c:v>
                </c:pt>
                <c:pt idx="10">
                  <c:v>3.070327</c:v>
                </c:pt>
                <c:pt idx="11">
                  <c:v>3.112205</c:v>
                </c:pt>
                <c:pt idx="12">
                  <c:v>3.201661</c:v>
                </c:pt>
                <c:pt idx="13">
                  <c:v>3.23007</c:v>
                </c:pt>
                <c:pt idx="14">
                  <c:v>3.323194</c:v>
                </c:pt>
                <c:pt idx="15">
                  <c:v>3.353943</c:v>
                </c:pt>
                <c:pt idx="16">
                  <c:v>3.448049</c:v>
                </c:pt>
                <c:pt idx="17">
                  <c:v>3.488789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Decisions!$I$9</c:f>
              <c:strCache>
                <c:ptCount val="1"/>
                <c:pt idx="0">
                  <c:v>Withdraw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Decisions!$E$217:$E$239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Decisions!$I$217:$I$239</c:f>
              <c:numCache>
                <c:formatCode>General</c:formatCode>
                <c:ptCount val="23"/>
                <c:pt idx="18">
                  <c:v>3.587015</c:v>
                </c:pt>
                <c:pt idx="19">
                  <c:v>3.634611</c:v>
                </c:pt>
                <c:pt idx="20">
                  <c:v>3.724246</c:v>
                </c:pt>
                <c:pt idx="21">
                  <c:v>3.739832</c:v>
                </c:pt>
                <c:pt idx="22">
                  <c:v>3.854517</c:v>
                </c:pt>
              </c:numCache>
            </c:numRef>
          </c:yVal>
          <c:smooth val="0"/>
        </c:ser>
        <c:axId val="54339467"/>
        <c:axId val="61397458"/>
      </c:scatterChart>
      <c:valAx>
        <c:axId val="54339467"/>
        <c:scaling>
          <c:orientation val="minMax"/>
          <c:max val="4.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397458"/>
        <c:crossesAt val="0"/>
        <c:crossBetween val="midCat"/>
      </c:valAx>
      <c:valAx>
        <c:axId val="61397458"/>
        <c:scaling>
          <c:orientation val="minMax"/>
          <c:max val="4.5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339467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10822567032396"/>
          <c:y val="0.117521367521368"/>
          <c:w val="0.648185418424982"/>
          <c:h val="0.08333333333333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k=10</a:t>
            </a:r>
          </a:p>
        </c:rich>
      </c:tx>
      <c:layout>
        <c:manualLayout>
          <c:xMode val="edge"/>
          <c:yMode val="edge"/>
          <c:x val="0.441773054241462"/>
          <c:y val="0.033751962323390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8280085542091"/>
          <c:y val="0.177394034536892"/>
          <c:w val="0.808631974596591"/>
          <c:h val="0.793787844808253"/>
        </c:manualLayout>
      </c:layout>
      <c:scatterChart>
        <c:scatterStyle val="lineMarker"/>
        <c:varyColors val="0"/>
        <c:ser>
          <c:idx val="0"/>
          <c:order val="0"/>
          <c:tx>
            <c:strRef>
              <c:f>Decisions!$G$9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Decisions!$E$240:$E$262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Decisions!$G$240:$G$262</c:f>
              <c:numCache>
                <c:formatCode>General</c:formatCode>
                <c:ptCount val="23"/>
                <c:pt idx="1">
                  <c:v>2.700917</c:v>
                </c:pt>
                <c:pt idx="3">
                  <c:v>2.785185</c:v>
                </c:pt>
                <c:pt idx="4">
                  <c:v>2.84515</c:v>
                </c:pt>
                <c:pt idx="5">
                  <c:v>2.88819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Decisions!$H$9</c:f>
              <c:strCache>
                <c:ptCount val="1"/>
                <c:pt idx="0">
                  <c:v>Hold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Decisions!$E$240:$E$262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Decisions!$H$240:$H$262</c:f>
              <c:numCache>
                <c:formatCode>General</c:formatCode>
                <c:ptCount val="23"/>
                <c:pt idx="6">
                  <c:v>2.956242</c:v>
                </c:pt>
                <c:pt idx="8">
                  <c:v>2.998414</c:v>
                </c:pt>
                <c:pt idx="9">
                  <c:v>3.062616</c:v>
                </c:pt>
                <c:pt idx="10">
                  <c:v>3.070327</c:v>
                </c:pt>
                <c:pt idx="11">
                  <c:v>3.112205</c:v>
                </c:pt>
                <c:pt idx="12">
                  <c:v>3.201661</c:v>
                </c:pt>
                <c:pt idx="13">
                  <c:v>3.23007</c:v>
                </c:pt>
                <c:pt idx="14">
                  <c:v>3.323194</c:v>
                </c:pt>
                <c:pt idx="15">
                  <c:v>3.353943</c:v>
                </c:pt>
                <c:pt idx="16">
                  <c:v>3.448049</c:v>
                </c:pt>
                <c:pt idx="17">
                  <c:v>3.488789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Decisions!$I$9</c:f>
              <c:strCache>
                <c:ptCount val="1"/>
                <c:pt idx="0">
                  <c:v>Withdraw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Decisions!$E$240:$E$262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Decisions!$I$240:$I$262</c:f>
              <c:numCache>
                <c:formatCode>General</c:formatCode>
                <c:ptCount val="23"/>
                <c:pt idx="18">
                  <c:v>3.587015</c:v>
                </c:pt>
                <c:pt idx="19">
                  <c:v>3.634611</c:v>
                </c:pt>
                <c:pt idx="20">
                  <c:v>3.724246</c:v>
                </c:pt>
                <c:pt idx="21">
                  <c:v>3.739832</c:v>
                </c:pt>
                <c:pt idx="22">
                  <c:v>3.854517</c:v>
                </c:pt>
              </c:numCache>
            </c:numRef>
          </c:yVal>
          <c:smooth val="0"/>
        </c:ser>
        <c:axId val="92364954"/>
        <c:axId val="97087053"/>
      </c:scatterChart>
      <c:valAx>
        <c:axId val="92364954"/>
        <c:scaling>
          <c:orientation val="minMax"/>
          <c:max val="4.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087053"/>
        <c:crossesAt val="0"/>
        <c:crossBetween val="midCat"/>
      </c:valAx>
      <c:valAx>
        <c:axId val="97087053"/>
        <c:scaling>
          <c:orientation val="minMax"/>
          <c:max val="4.5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364954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11528740846348"/>
          <c:y val="0.116954474097331"/>
          <c:w val="0.647009267059815"/>
          <c:h val="0.08309037900874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k=10</a:t>
            </a:r>
          </a:p>
        </c:rich>
      </c:tx>
      <c:layout>
        <c:manualLayout>
          <c:xMode val="edge"/>
          <c:yMode val="edge"/>
          <c:x val="0.4410661146332"/>
          <c:y val="0.033653846153846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8336136628283"/>
          <c:y val="0.176878354203936"/>
          <c:w val="0.808707465390089"/>
          <c:h val="0.794275491949911"/>
        </c:manualLayout>
      </c:layout>
      <c:scatterChart>
        <c:scatterStyle val="lineMarker"/>
        <c:varyColors val="0"/>
        <c:ser>
          <c:idx val="0"/>
          <c:order val="0"/>
          <c:tx>
            <c:strRef>
              <c:f>Decisions!$G$9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Decisions!$E$263:$E$285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Decisions!$G$263:$G$285</c:f>
              <c:numCache>
                <c:formatCode>General</c:formatCode>
                <c:ptCount val="23"/>
                <c:pt idx="1">
                  <c:v>2.700917</c:v>
                </c:pt>
                <c:pt idx="3">
                  <c:v>2.785185</c:v>
                </c:pt>
                <c:pt idx="4">
                  <c:v>2.84515</c:v>
                </c:pt>
                <c:pt idx="5">
                  <c:v>2.88819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Decisions!$H$9</c:f>
              <c:strCache>
                <c:ptCount val="1"/>
                <c:pt idx="0">
                  <c:v>Hold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Decisions!$E$263:$E$285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Decisions!$H$263:$H$285</c:f>
              <c:numCache>
                <c:formatCode>General</c:formatCode>
                <c:ptCount val="23"/>
                <c:pt idx="6">
                  <c:v>2.956242</c:v>
                </c:pt>
                <c:pt idx="8">
                  <c:v>2.998414</c:v>
                </c:pt>
                <c:pt idx="9">
                  <c:v>3.062616</c:v>
                </c:pt>
                <c:pt idx="10">
                  <c:v>3.070327</c:v>
                </c:pt>
                <c:pt idx="11">
                  <c:v>3.112205</c:v>
                </c:pt>
                <c:pt idx="12">
                  <c:v>3.201661</c:v>
                </c:pt>
                <c:pt idx="13">
                  <c:v>3.23007</c:v>
                </c:pt>
                <c:pt idx="14">
                  <c:v>3.323194</c:v>
                </c:pt>
                <c:pt idx="15">
                  <c:v>3.353943</c:v>
                </c:pt>
                <c:pt idx="16">
                  <c:v>3.448049</c:v>
                </c:pt>
                <c:pt idx="17">
                  <c:v>3.488789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Decisions!$I$9</c:f>
              <c:strCache>
                <c:ptCount val="1"/>
                <c:pt idx="0">
                  <c:v>Withdraw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Decisions!$E$263:$E$285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Decisions!$I$263:$I$285</c:f>
              <c:numCache>
                <c:formatCode>General</c:formatCode>
                <c:ptCount val="23"/>
                <c:pt idx="18">
                  <c:v>3.587015</c:v>
                </c:pt>
                <c:pt idx="19">
                  <c:v>3.634611</c:v>
                </c:pt>
                <c:pt idx="20">
                  <c:v>3.724246</c:v>
                </c:pt>
                <c:pt idx="21">
                  <c:v>3.739832</c:v>
                </c:pt>
                <c:pt idx="22">
                  <c:v>3.854517</c:v>
                </c:pt>
              </c:numCache>
            </c:numRef>
          </c:yVal>
          <c:smooth val="0"/>
        </c:ser>
        <c:axId val="90803656"/>
        <c:axId val="38313755"/>
      </c:scatterChart>
      <c:valAx>
        <c:axId val="90803656"/>
        <c:scaling>
          <c:orientation val="minMax"/>
          <c:max val="4.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313755"/>
        <c:crossesAt val="0"/>
        <c:crossBetween val="midCat"/>
      </c:valAx>
      <c:valAx>
        <c:axId val="38313755"/>
        <c:scaling>
          <c:orientation val="minMax"/>
          <c:max val="4.5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803656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11980851339112"/>
          <c:y val="0.116949910554562"/>
          <c:w val="0.645879156423858"/>
          <c:h val="0.082848837209302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NG factors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PriceMod!$M$7:$M$126</c:f>
              <c:numCache>
                <c:formatCode>General</c:formatCode>
                <c:ptCount val="1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</c:numCache>
            </c:numRef>
          </c:xVal>
          <c:yVal>
            <c:numRef>
              <c:f>PriceMod!$U$7:$U$126</c:f>
              <c:numCache>
                <c:formatCode>0.0000000</c:formatCode>
                <c:ptCount val="120"/>
                <c:pt idx="0">
                  <c:v>0.017843</c:v>
                </c:pt>
                <c:pt idx="1">
                  <c:v>0.016071</c:v>
                </c:pt>
                <c:pt idx="2">
                  <c:v>0.015355</c:v>
                </c:pt>
                <c:pt idx="3">
                  <c:v>0.010145</c:v>
                </c:pt>
                <c:pt idx="4">
                  <c:v>0.01174</c:v>
                </c:pt>
                <c:pt idx="5">
                  <c:v>0.011762</c:v>
                </c:pt>
                <c:pt idx="6">
                  <c:v>0.009151</c:v>
                </c:pt>
                <c:pt idx="7">
                  <c:v>0.010314</c:v>
                </c:pt>
                <c:pt idx="8">
                  <c:v>0.010773</c:v>
                </c:pt>
                <c:pt idx="9">
                  <c:v>0.010012</c:v>
                </c:pt>
                <c:pt idx="10">
                  <c:v>0.007353</c:v>
                </c:pt>
                <c:pt idx="11">
                  <c:v>0.00622</c:v>
                </c:pt>
                <c:pt idx="12">
                  <c:v>0.007667</c:v>
                </c:pt>
                <c:pt idx="13">
                  <c:v>0.003793</c:v>
                </c:pt>
                <c:pt idx="14">
                  <c:v>0.001707</c:v>
                </c:pt>
                <c:pt idx="15">
                  <c:v>0.001689</c:v>
                </c:pt>
                <c:pt idx="16">
                  <c:v>0.001667</c:v>
                </c:pt>
                <c:pt idx="17">
                  <c:v>0.003267</c:v>
                </c:pt>
                <c:pt idx="18">
                  <c:v>0.003282</c:v>
                </c:pt>
                <c:pt idx="19">
                  <c:v>0.003296</c:v>
                </c:pt>
                <c:pt idx="20">
                  <c:v>0.003311</c:v>
                </c:pt>
                <c:pt idx="21">
                  <c:v>0.003326</c:v>
                </c:pt>
                <c:pt idx="22">
                  <c:v>0.003341</c:v>
                </c:pt>
                <c:pt idx="23">
                  <c:v>0.003356</c:v>
                </c:pt>
                <c:pt idx="24">
                  <c:v>0.003318</c:v>
                </c:pt>
                <c:pt idx="25">
                  <c:v>0.00328</c:v>
                </c:pt>
                <c:pt idx="26">
                  <c:v>0.003243</c:v>
                </c:pt>
                <c:pt idx="27">
                  <c:v>0.003205</c:v>
                </c:pt>
                <c:pt idx="28">
                  <c:v>0.003167</c:v>
                </c:pt>
                <c:pt idx="29">
                  <c:v>0.003129</c:v>
                </c:pt>
                <c:pt idx="30">
                  <c:v>0.003114</c:v>
                </c:pt>
                <c:pt idx="31">
                  <c:v>0.003098</c:v>
                </c:pt>
                <c:pt idx="32">
                  <c:v>0.003082</c:v>
                </c:pt>
                <c:pt idx="33">
                  <c:v>0.003066</c:v>
                </c:pt>
                <c:pt idx="34">
                  <c:v>0.003051</c:v>
                </c:pt>
                <c:pt idx="35">
                  <c:v>0.003035</c:v>
                </c:pt>
                <c:pt idx="36">
                  <c:v>0.002943</c:v>
                </c:pt>
                <c:pt idx="37">
                  <c:v>0.00285</c:v>
                </c:pt>
                <c:pt idx="38">
                  <c:v>0.002758</c:v>
                </c:pt>
                <c:pt idx="39">
                  <c:v>0.002666</c:v>
                </c:pt>
                <c:pt idx="40">
                  <c:v>0.002574</c:v>
                </c:pt>
                <c:pt idx="41">
                  <c:v>0.002482</c:v>
                </c:pt>
                <c:pt idx="42">
                  <c:v>0.00243</c:v>
                </c:pt>
                <c:pt idx="43">
                  <c:v>0.002378</c:v>
                </c:pt>
                <c:pt idx="44">
                  <c:v>0.002326</c:v>
                </c:pt>
                <c:pt idx="45">
                  <c:v>0.002274</c:v>
                </c:pt>
                <c:pt idx="46">
                  <c:v>0.002222</c:v>
                </c:pt>
                <c:pt idx="47">
                  <c:v>0.00217</c:v>
                </c:pt>
                <c:pt idx="48">
                  <c:v>0.002636</c:v>
                </c:pt>
                <c:pt idx="49">
                  <c:v>0.003102</c:v>
                </c:pt>
                <c:pt idx="50">
                  <c:v>0.003568</c:v>
                </c:pt>
                <c:pt idx="51">
                  <c:v>0.004034</c:v>
                </c:pt>
                <c:pt idx="52">
                  <c:v>0.0045</c:v>
                </c:pt>
                <c:pt idx="53">
                  <c:v>0.004966</c:v>
                </c:pt>
                <c:pt idx="54">
                  <c:v>0.004998</c:v>
                </c:pt>
                <c:pt idx="55">
                  <c:v>0.00503</c:v>
                </c:pt>
                <c:pt idx="56">
                  <c:v>0.005062</c:v>
                </c:pt>
                <c:pt idx="57">
                  <c:v>0.005094</c:v>
                </c:pt>
                <c:pt idx="58">
                  <c:v>0.005126</c:v>
                </c:pt>
                <c:pt idx="59">
                  <c:v>0.005159</c:v>
                </c:pt>
                <c:pt idx="60">
                  <c:v>0.005159</c:v>
                </c:pt>
                <c:pt idx="61">
                  <c:v>0.005159</c:v>
                </c:pt>
                <c:pt idx="62">
                  <c:v>0.005159</c:v>
                </c:pt>
                <c:pt idx="63">
                  <c:v>0.005159</c:v>
                </c:pt>
                <c:pt idx="64">
                  <c:v>0.005159</c:v>
                </c:pt>
                <c:pt idx="65">
                  <c:v>0.005159</c:v>
                </c:pt>
                <c:pt idx="66">
                  <c:v>0.005159</c:v>
                </c:pt>
                <c:pt idx="67">
                  <c:v>0.005159</c:v>
                </c:pt>
                <c:pt idx="68">
                  <c:v>0.005159</c:v>
                </c:pt>
                <c:pt idx="69">
                  <c:v>0.005159</c:v>
                </c:pt>
                <c:pt idx="70">
                  <c:v>0.005159</c:v>
                </c:pt>
                <c:pt idx="71">
                  <c:v>0.005159</c:v>
                </c:pt>
                <c:pt idx="72">
                  <c:v>0.005159</c:v>
                </c:pt>
                <c:pt idx="73">
                  <c:v>0.005159</c:v>
                </c:pt>
                <c:pt idx="74">
                  <c:v>0.005159</c:v>
                </c:pt>
                <c:pt idx="75">
                  <c:v>0.005159</c:v>
                </c:pt>
                <c:pt idx="76">
                  <c:v>0.005159</c:v>
                </c:pt>
                <c:pt idx="77">
                  <c:v>0.005159</c:v>
                </c:pt>
                <c:pt idx="78">
                  <c:v>0.005159</c:v>
                </c:pt>
                <c:pt idx="79">
                  <c:v>0.005159</c:v>
                </c:pt>
                <c:pt idx="80">
                  <c:v>0.005159</c:v>
                </c:pt>
                <c:pt idx="81">
                  <c:v>0.005159</c:v>
                </c:pt>
                <c:pt idx="82">
                  <c:v>0.005159</c:v>
                </c:pt>
                <c:pt idx="83">
                  <c:v>0.005159</c:v>
                </c:pt>
                <c:pt idx="84">
                  <c:v>0.005159</c:v>
                </c:pt>
                <c:pt idx="85">
                  <c:v>0.005159</c:v>
                </c:pt>
                <c:pt idx="86">
                  <c:v>0.005159</c:v>
                </c:pt>
                <c:pt idx="87">
                  <c:v>0.005159</c:v>
                </c:pt>
                <c:pt idx="88">
                  <c:v>0.005159</c:v>
                </c:pt>
                <c:pt idx="89">
                  <c:v>0.005159</c:v>
                </c:pt>
                <c:pt idx="90">
                  <c:v>0.005159</c:v>
                </c:pt>
                <c:pt idx="91">
                  <c:v>0.005159</c:v>
                </c:pt>
                <c:pt idx="92">
                  <c:v>0.005159</c:v>
                </c:pt>
                <c:pt idx="93">
                  <c:v>0.005159</c:v>
                </c:pt>
                <c:pt idx="94">
                  <c:v>0.005159</c:v>
                </c:pt>
                <c:pt idx="95">
                  <c:v>0.005159</c:v>
                </c:pt>
                <c:pt idx="96">
                  <c:v>0.005159</c:v>
                </c:pt>
                <c:pt idx="97">
                  <c:v>0.005159</c:v>
                </c:pt>
                <c:pt idx="98">
                  <c:v>0.005159</c:v>
                </c:pt>
                <c:pt idx="99">
                  <c:v>0.005159</c:v>
                </c:pt>
                <c:pt idx="100">
                  <c:v>0.005159</c:v>
                </c:pt>
                <c:pt idx="101">
                  <c:v>0.005159</c:v>
                </c:pt>
                <c:pt idx="102">
                  <c:v>0.005159</c:v>
                </c:pt>
                <c:pt idx="103">
                  <c:v>0.005159</c:v>
                </c:pt>
                <c:pt idx="104">
                  <c:v>0.005159</c:v>
                </c:pt>
                <c:pt idx="105">
                  <c:v>0.005159</c:v>
                </c:pt>
                <c:pt idx="106">
                  <c:v>0.005159</c:v>
                </c:pt>
                <c:pt idx="107">
                  <c:v>0.005159</c:v>
                </c:pt>
                <c:pt idx="108">
                  <c:v>0.005159</c:v>
                </c:pt>
                <c:pt idx="109">
                  <c:v>0.005159</c:v>
                </c:pt>
                <c:pt idx="110">
                  <c:v>0.005159</c:v>
                </c:pt>
                <c:pt idx="111">
                  <c:v>0.005159</c:v>
                </c:pt>
                <c:pt idx="112">
                  <c:v>0.005159</c:v>
                </c:pt>
                <c:pt idx="113">
                  <c:v>0.005159</c:v>
                </c:pt>
                <c:pt idx="114">
                  <c:v>0.005159</c:v>
                </c:pt>
                <c:pt idx="115">
                  <c:v>0.005159</c:v>
                </c:pt>
                <c:pt idx="116">
                  <c:v>0.005159</c:v>
                </c:pt>
                <c:pt idx="117">
                  <c:v>0.005159</c:v>
                </c:pt>
                <c:pt idx="118">
                  <c:v>0.005159</c:v>
                </c:pt>
                <c:pt idx="119">
                  <c:v>0.005159</c:v>
                </c:pt>
              </c:numCache>
            </c:numRef>
          </c:yVal>
          <c:smooth val="1"/>
        </c:ser>
        <c:ser>
          <c:idx val="1"/>
          <c:order val="1"/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PriceMod!$M$7:$M$126</c:f>
              <c:numCache>
                <c:formatCode>General</c:formatCode>
                <c:ptCount val="1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</c:numCache>
            </c:numRef>
          </c:xVal>
          <c:yVal>
            <c:numRef>
              <c:f>PriceMod!$V$7:$V$126</c:f>
              <c:numCache>
                <c:formatCode>0.0000000</c:formatCode>
                <c:ptCount val="120"/>
                <c:pt idx="0">
                  <c:v>-0.01016</c:v>
                </c:pt>
                <c:pt idx="1">
                  <c:v>-0.00612</c:v>
                </c:pt>
                <c:pt idx="2">
                  <c:v>-0.00295</c:v>
                </c:pt>
                <c:pt idx="3">
                  <c:v>-0.00042</c:v>
                </c:pt>
                <c:pt idx="4">
                  <c:v>0.001002</c:v>
                </c:pt>
                <c:pt idx="5">
                  <c:v>0.00226</c:v>
                </c:pt>
                <c:pt idx="6">
                  <c:v>0.002538</c:v>
                </c:pt>
                <c:pt idx="7">
                  <c:v>0.003397</c:v>
                </c:pt>
                <c:pt idx="8">
                  <c:v>0.004021</c:v>
                </c:pt>
                <c:pt idx="9">
                  <c:v>0.00422</c:v>
                </c:pt>
                <c:pt idx="10">
                  <c:v>0.003395</c:v>
                </c:pt>
                <c:pt idx="11">
                  <c:v>0.002998</c:v>
                </c:pt>
                <c:pt idx="12">
                  <c:v>0.003692</c:v>
                </c:pt>
                <c:pt idx="13">
                  <c:v>0.001835</c:v>
                </c:pt>
                <c:pt idx="14">
                  <c:v>0.000877</c:v>
                </c:pt>
                <c:pt idx="15">
                  <c:v>0.000885</c:v>
                </c:pt>
                <c:pt idx="16">
                  <c:v>0.000888</c:v>
                </c:pt>
                <c:pt idx="17">
                  <c:v>0.001778</c:v>
                </c:pt>
                <c:pt idx="18">
                  <c:v>0.00177</c:v>
                </c:pt>
                <c:pt idx="19">
                  <c:v>0.001762</c:v>
                </c:pt>
                <c:pt idx="20">
                  <c:v>0.001754</c:v>
                </c:pt>
                <c:pt idx="21">
                  <c:v>0.001746</c:v>
                </c:pt>
                <c:pt idx="22">
                  <c:v>0.001739</c:v>
                </c:pt>
                <c:pt idx="23">
                  <c:v>0.001731</c:v>
                </c:pt>
                <c:pt idx="24">
                  <c:v>0.001759</c:v>
                </c:pt>
                <c:pt idx="25">
                  <c:v>0.001788</c:v>
                </c:pt>
                <c:pt idx="26">
                  <c:v>0.001817</c:v>
                </c:pt>
                <c:pt idx="27">
                  <c:v>0.001845</c:v>
                </c:pt>
                <c:pt idx="28">
                  <c:v>0.001874</c:v>
                </c:pt>
                <c:pt idx="29">
                  <c:v>0.001902</c:v>
                </c:pt>
                <c:pt idx="30">
                  <c:v>0.001873</c:v>
                </c:pt>
                <c:pt idx="31">
                  <c:v>0.001844</c:v>
                </c:pt>
                <c:pt idx="32">
                  <c:v>0.001815</c:v>
                </c:pt>
                <c:pt idx="33">
                  <c:v>0.001785</c:v>
                </c:pt>
                <c:pt idx="34">
                  <c:v>0.001756</c:v>
                </c:pt>
                <c:pt idx="35">
                  <c:v>0.001727</c:v>
                </c:pt>
                <c:pt idx="36">
                  <c:v>0.001712</c:v>
                </c:pt>
                <c:pt idx="37">
                  <c:v>0.001697</c:v>
                </c:pt>
                <c:pt idx="38">
                  <c:v>0.001682</c:v>
                </c:pt>
                <c:pt idx="39">
                  <c:v>0.001667</c:v>
                </c:pt>
                <c:pt idx="40">
                  <c:v>0.001652</c:v>
                </c:pt>
                <c:pt idx="41">
                  <c:v>0.001637</c:v>
                </c:pt>
                <c:pt idx="42">
                  <c:v>0.001582</c:v>
                </c:pt>
                <c:pt idx="43">
                  <c:v>0.001528</c:v>
                </c:pt>
                <c:pt idx="44">
                  <c:v>0.001473</c:v>
                </c:pt>
                <c:pt idx="45">
                  <c:v>0.001419</c:v>
                </c:pt>
                <c:pt idx="46">
                  <c:v>0.001364</c:v>
                </c:pt>
                <c:pt idx="47">
                  <c:v>0.00131</c:v>
                </c:pt>
                <c:pt idx="48">
                  <c:v>0.001669</c:v>
                </c:pt>
                <c:pt idx="49">
                  <c:v>0.002028</c:v>
                </c:pt>
                <c:pt idx="50">
                  <c:v>0.002388</c:v>
                </c:pt>
                <c:pt idx="51">
                  <c:v>0.002747</c:v>
                </c:pt>
                <c:pt idx="52">
                  <c:v>0.003106</c:v>
                </c:pt>
                <c:pt idx="53">
                  <c:v>0.003466</c:v>
                </c:pt>
                <c:pt idx="54">
                  <c:v>0.00343</c:v>
                </c:pt>
                <c:pt idx="55">
                  <c:v>0.003395</c:v>
                </c:pt>
                <c:pt idx="56">
                  <c:v>0.00336</c:v>
                </c:pt>
                <c:pt idx="57">
                  <c:v>0.003325</c:v>
                </c:pt>
                <c:pt idx="58">
                  <c:v>0.003289</c:v>
                </c:pt>
                <c:pt idx="59">
                  <c:v>0.003254</c:v>
                </c:pt>
                <c:pt idx="60">
                  <c:v>0.003254</c:v>
                </c:pt>
                <c:pt idx="61">
                  <c:v>0.003254</c:v>
                </c:pt>
                <c:pt idx="62">
                  <c:v>0.003254</c:v>
                </c:pt>
                <c:pt idx="63">
                  <c:v>0.003254</c:v>
                </c:pt>
                <c:pt idx="64">
                  <c:v>0.003254</c:v>
                </c:pt>
                <c:pt idx="65">
                  <c:v>0.003254</c:v>
                </c:pt>
                <c:pt idx="66">
                  <c:v>0.003254</c:v>
                </c:pt>
                <c:pt idx="67">
                  <c:v>0.003254</c:v>
                </c:pt>
                <c:pt idx="68">
                  <c:v>0.003254</c:v>
                </c:pt>
                <c:pt idx="69">
                  <c:v>0.003254</c:v>
                </c:pt>
                <c:pt idx="70">
                  <c:v>0.003254</c:v>
                </c:pt>
                <c:pt idx="71">
                  <c:v>0.003254</c:v>
                </c:pt>
                <c:pt idx="72">
                  <c:v>0.003254</c:v>
                </c:pt>
                <c:pt idx="73">
                  <c:v>0.003254</c:v>
                </c:pt>
                <c:pt idx="74">
                  <c:v>0.003254</c:v>
                </c:pt>
                <c:pt idx="75">
                  <c:v>0.003254</c:v>
                </c:pt>
                <c:pt idx="76">
                  <c:v>0.003254</c:v>
                </c:pt>
                <c:pt idx="77">
                  <c:v>0.003254</c:v>
                </c:pt>
                <c:pt idx="78">
                  <c:v>0.003254</c:v>
                </c:pt>
                <c:pt idx="79">
                  <c:v>0.003254</c:v>
                </c:pt>
                <c:pt idx="80">
                  <c:v>0.003254</c:v>
                </c:pt>
                <c:pt idx="81">
                  <c:v>0.003254</c:v>
                </c:pt>
                <c:pt idx="82">
                  <c:v>0.003254</c:v>
                </c:pt>
                <c:pt idx="83">
                  <c:v>0.003254</c:v>
                </c:pt>
                <c:pt idx="84">
                  <c:v>0.003254</c:v>
                </c:pt>
                <c:pt idx="85">
                  <c:v>0.003254</c:v>
                </c:pt>
                <c:pt idx="86">
                  <c:v>0.003254</c:v>
                </c:pt>
                <c:pt idx="87">
                  <c:v>0.003254</c:v>
                </c:pt>
                <c:pt idx="88">
                  <c:v>0.003254</c:v>
                </c:pt>
                <c:pt idx="89">
                  <c:v>0.003254</c:v>
                </c:pt>
                <c:pt idx="90">
                  <c:v>0.003254</c:v>
                </c:pt>
                <c:pt idx="91">
                  <c:v>0.003254</c:v>
                </c:pt>
                <c:pt idx="92">
                  <c:v>0.003254</c:v>
                </c:pt>
                <c:pt idx="93">
                  <c:v>0.003254</c:v>
                </c:pt>
                <c:pt idx="94">
                  <c:v>0.003254</c:v>
                </c:pt>
                <c:pt idx="95">
                  <c:v>0.003254</c:v>
                </c:pt>
                <c:pt idx="96">
                  <c:v>0.003254</c:v>
                </c:pt>
                <c:pt idx="97">
                  <c:v>0.003254</c:v>
                </c:pt>
                <c:pt idx="98">
                  <c:v>0.003254</c:v>
                </c:pt>
                <c:pt idx="99">
                  <c:v>0.003254</c:v>
                </c:pt>
                <c:pt idx="100">
                  <c:v>0.003254</c:v>
                </c:pt>
                <c:pt idx="101">
                  <c:v>0.003254</c:v>
                </c:pt>
                <c:pt idx="102">
                  <c:v>0.003254</c:v>
                </c:pt>
                <c:pt idx="103">
                  <c:v>0.003254</c:v>
                </c:pt>
                <c:pt idx="104">
                  <c:v>0.003254</c:v>
                </c:pt>
                <c:pt idx="105">
                  <c:v>0.003254</c:v>
                </c:pt>
                <c:pt idx="106">
                  <c:v>0.003254</c:v>
                </c:pt>
                <c:pt idx="107">
                  <c:v>0.003254</c:v>
                </c:pt>
                <c:pt idx="108">
                  <c:v>0.003254</c:v>
                </c:pt>
                <c:pt idx="109">
                  <c:v>0.003254</c:v>
                </c:pt>
                <c:pt idx="110">
                  <c:v>0.003254</c:v>
                </c:pt>
                <c:pt idx="111">
                  <c:v>0.003254</c:v>
                </c:pt>
                <c:pt idx="112">
                  <c:v>0.003254</c:v>
                </c:pt>
                <c:pt idx="113">
                  <c:v>0.003254</c:v>
                </c:pt>
                <c:pt idx="114">
                  <c:v>0.003254</c:v>
                </c:pt>
                <c:pt idx="115">
                  <c:v>0.003254</c:v>
                </c:pt>
                <c:pt idx="116">
                  <c:v>0.003254</c:v>
                </c:pt>
                <c:pt idx="117">
                  <c:v>0.003254</c:v>
                </c:pt>
                <c:pt idx="118">
                  <c:v>0.003254</c:v>
                </c:pt>
                <c:pt idx="119">
                  <c:v>0.003254</c:v>
                </c:pt>
              </c:numCache>
            </c:numRef>
          </c:yVal>
          <c:smooth val="1"/>
        </c:ser>
        <c:ser>
          <c:idx val="2"/>
          <c:order val="2"/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PriceMod!$M$7:$M$126</c:f>
              <c:numCache>
                <c:formatCode>General</c:formatCode>
                <c:ptCount val="1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</c:numCache>
            </c:numRef>
          </c:xVal>
          <c:yVal>
            <c:numRef>
              <c:f>PriceMod!$W$7:$W$126</c:f>
              <c:numCache>
                <c:formatCode>0.0000000</c:formatCode>
                <c:ptCount val="120"/>
                <c:pt idx="0">
                  <c:v>0.003935</c:v>
                </c:pt>
                <c:pt idx="1">
                  <c:v>-0.00081</c:v>
                </c:pt>
                <c:pt idx="2">
                  <c:v>-0.00215</c:v>
                </c:pt>
                <c:pt idx="3">
                  <c:v>-0.00194</c:v>
                </c:pt>
                <c:pt idx="4">
                  <c:v>-0.00246</c:v>
                </c:pt>
                <c:pt idx="5">
                  <c:v>-0.00228</c:v>
                </c:pt>
                <c:pt idx="6">
                  <c:v>-0.00129</c:v>
                </c:pt>
                <c:pt idx="7">
                  <c:v>-0.00093</c:v>
                </c:pt>
                <c:pt idx="8">
                  <c:v>-0.00022</c:v>
                </c:pt>
                <c:pt idx="9">
                  <c:v>0.000332</c:v>
                </c:pt>
                <c:pt idx="10">
                  <c:v>0.000691</c:v>
                </c:pt>
                <c:pt idx="11">
                  <c:v>0.000963</c:v>
                </c:pt>
                <c:pt idx="12">
                  <c:v>0.001289</c:v>
                </c:pt>
                <c:pt idx="13">
                  <c:v>0.000704</c:v>
                </c:pt>
                <c:pt idx="14">
                  <c:v>0.000341</c:v>
                </c:pt>
                <c:pt idx="15">
                  <c:v>0.000372</c:v>
                </c:pt>
                <c:pt idx="16">
                  <c:v>0.000431</c:v>
                </c:pt>
                <c:pt idx="17">
                  <c:v>0.000874</c:v>
                </c:pt>
                <c:pt idx="18">
                  <c:v>0.000892</c:v>
                </c:pt>
                <c:pt idx="19">
                  <c:v>0.000911</c:v>
                </c:pt>
                <c:pt idx="20">
                  <c:v>0.000929</c:v>
                </c:pt>
                <c:pt idx="21">
                  <c:v>0.000948</c:v>
                </c:pt>
                <c:pt idx="22">
                  <c:v>0.000966</c:v>
                </c:pt>
                <c:pt idx="23">
                  <c:v>0.000984</c:v>
                </c:pt>
                <c:pt idx="24">
                  <c:v>0.001015</c:v>
                </c:pt>
                <c:pt idx="25">
                  <c:v>0.001045</c:v>
                </c:pt>
                <c:pt idx="26">
                  <c:v>0.001075</c:v>
                </c:pt>
                <c:pt idx="27">
                  <c:v>0.001105</c:v>
                </c:pt>
                <c:pt idx="28">
                  <c:v>0.001135</c:v>
                </c:pt>
                <c:pt idx="29">
                  <c:v>0.001166</c:v>
                </c:pt>
                <c:pt idx="30">
                  <c:v>0.001163</c:v>
                </c:pt>
                <c:pt idx="31">
                  <c:v>0.001161</c:v>
                </c:pt>
                <c:pt idx="32">
                  <c:v>0.001159</c:v>
                </c:pt>
                <c:pt idx="33">
                  <c:v>0.001157</c:v>
                </c:pt>
                <c:pt idx="34">
                  <c:v>0.001155</c:v>
                </c:pt>
                <c:pt idx="35">
                  <c:v>0.001153</c:v>
                </c:pt>
                <c:pt idx="36">
                  <c:v>0.001161</c:v>
                </c:pt>
                <c:pt idx="37">
                  <c:v>0.00117</c:v>
                </c:pt>
                <c:pt idx="38">
                  <c:v>0.001178</c:v>
                </c:pt>
                <c:pt idx="39">
                  <c:v>0.001186</c:v>
                </c:pt>
                <c:pt idx="40">
                  <c:v>0.001194</c:v>
                </c:pt>
                <c:pt idx="41">
                  <c:v>0.001202</c:v>
                </c:pt>
                <c:pt idx="42">
                  <c:v>0.001165</c:v>
                </c:pt>
                <c:pt idx="43">
                  <c:v>0.001129</c:v>
                </c:pt>
                <c:pt idx="44">
                  <c:v>0.001093</c:v>
                </c:pt>
                <c:pt idx="45">
                  <c:v>0.001056</c:v>
                </c:pt>
                <c:pt idx="46">
                  <c:v>0.00102</c:v>
                </c:pt>
                <c:pt idx="47">
                  <c:v>0.000983</c:v>
                </c:pt>
                <c:pt idx="48">
                  <c:v>0.001291</c:v>
                </c:pt>
                <c:pt idx="49">
                  <c:v>0.001598</c:v>
                </c:pt>
                <c:pt idx="50">
                  <c:v>0.001905</c:v>
                </c:pt>
                <c:pt idx="51">
                  <c:v>0.002213</c:v>
                </c:pt>
                <c:pt idx="52">
                  <c:v>0.00252</c:v>
                </c:pt>
                <c:pt idx="53">
                  <c:v>0.002827</c:v>
                </c:pt>
                <c:pt idx="54">
                  <c:v>0.002796</c:v>
                </c:pt>
                <c:pt idx="55">
                  <c:v>0.002765</c:v>
                </c:pt>
                <c:pt idx="56">
                  <c:v>0.002734</c:v>
                </c:pt>
                <c:pt idx="57">
                  <c:v>0.002703</c:v>
                </c:pt>
                <c:pt idx="58">
                  <c:v>0.002672</c:v>
                </c:pt>
                <c:pt idx="59">
                  <c:v>0.002641</c:v>
                </c:pt>
                <c:pt idx="60">
                  <c:v>0.002641</c:v>
                </c:pt>
                <c:pt idx="61">
                  <c:v>0.002641</c:v>
                </c:pt>
                <c:pt idx="62">
                  <c:v>0.002641</c:v>
                </c:pt>
                <c:pt idx="63">
                  <c:v>0.002641</c:v>
                </c:pt>
                <c:pt idx="64">
                  <c:v>0.002641</c:v>
                </c:pt>
                <c:pt idx="65">
                  <c:v>0.002641</c:v>
                </c:pt>
                <c:pt idx="66">
                  <c:v>0.002641</c:v>
                </c:pt>
                <c:pt idx="67">
                  <c:v>0.002641</c:v>
                </c:pt>
                <c:pt idx="68">
                  <c:v>0.002641</c:v>
                </c:pt>
                <c:pt idx="69">
                  <c:v>0.002641</c:v>
                </c:pt>
                <c:pt idx="70">
                  <c:v>0.002641</c:v>
                </c:pt>
                <c:pt idx="71">
                  <c:v>0.002641</c:v>
                </c:pt>
                <c:pt idx="72">
                  <c:v>0.002641</c:v>
                </c:pt>
                <c:pt idx="73">
                  <c:v>0.002641</c:v>
                </c:pt>
                <c:pt idx="74">
                  <c:v>0.002641</c:v>
                </c:pt>
                <c:pt idx="75">
                  <c:v>0.002641</c:v>
                </c:pt>
                <c:pt idx="76">
                  <c:v>0.002641</c:v>
                </c:pt>
                <c:pt idx="77">
                  <c:v>0.002641</c:v>
                </c:pt>
                <c:pt idx="78">
                  <c:v>0.002641</c:v>
                </c:pt>
                <c:pt idx="79">
                  <c:v>0.002641</c:v>
                </c:pt>
                <c:pt idx="80">
                  <c:v>0.002641</c:v>
                </c:pt>
                <c:pt idx="81">
                  <c:v>0.002641</c:v>
                </c:pt>
                <c:pt idx="82">
                  <c:v>0.002641</c:v>
                </c:pt>
                <c:pt idx="83">
                  <c:v>0.002641</c:v>
                </c:pt>
                <c:pt idx="84">
                  <c:v>0.002641</c:v>
                </c:pt>
                <c:pt idx="85">
                  <c:v>0.002641</c:v>
                </c:pt>
                <c:pt idx="86">
                  <c:v>0.002641</c:v>
                </c:pt>
                <c:pt idx="87">
                  <c:v>0.002641</c:v>
                </c:pt>
                <c:pt idx="88">
                  <c:v>0.002641</c:v>
                </c:pt>
                <c:pt idx="89">
                  <c:v>0.002641</c:v>
                </c:pt>
                <c:pt idx="90">
                  <c:v>0.002641</c:v>
                </c:pt>
                <c:pt idx="91">
                  <c:v>0.002641</c:v>
                </c:pt>
                <c:pt idx="92">
                  <c:v>0.002641</c:v>
                </c:pt>
                <c:pt idx="93">
                  <c:v>0.002641</c:v>
                </c:pt>
                <c:pt idx="94">
                  <c:v>0.002641</c:v>
                </c:pt>
                <c:pt idx="95">
                  <c:v>0.002641</c:v>
                </c:pt>
                <c:pt idx="96">
                  <c:v>0.002641</c:v>
                </c:pt>
                <c:pt idx="97">
                  <c:v>0.002641</c:v>
                </c:pt>
                <c:pt idx="98">
                  <c:v>0.002641</c:v>
                </c:pt>
                <c:pt idx="99">
                  <c:v>0.002641</c:v>
                </c:pt>
                <c:pt idx="100">
                  <c:v>0.002641</c:v>
                </c:pt>
                <c:pt idx="101">
                  <c:v>0.002641</c:v>
                </c:pt>
                <c:pt idx="102">
                  <c:v>0.002641</c:v>
                </c:pt>
                <c:pt idx="103">
                  <c:v>0.002641</c:v>
                </c:pt>
                <c:pt idx="104">
                  <c:v>0.002641</c:v>
                </c:pt>
                <c:pt idx="105">
                  <c:v>0.002641</c:v>
                </c:pt>
                <c:pt idx="106">
                  <c:v>0.002641</c:v>
                </c:pt>
                <c:pt idx="107">
                  <c:v>0.002641</c:v>
                </c:pt>
                <c:pt idx="108">
                  <c:v>0.002641</c:v>
                </c:pt>
                <c:pt idx="109">
                  <c:v>0.002641</c:v>
                </c:pt>
                <c:pt idx="110">
                  <c:v>0.002641</c:v>
                </c:pt>
                <c:pt idx="111">
                  <c:v>0.002641</c:v>
                </c:pt>
                <c:pt idx="112">
                  <c:v>0.002641</c:v>
                </c:pt>
                <c:pt idx="113">
                  <c:v>0.002641</c:v>
                </c:pt>
                <c:pt idx="114">
                  <c:v>0.002641</c:v>
                </c:pt>
                <c:pt idx="115">
                  <c:v>0.002641</c:v>
                </c:pt>
                <c:pt idx="116">
                  <c:v>0.002641</c:v>
                </c:pt>
                <c:pt idx="117">
                  <c:v>0.002641</c:v>
                </c:pt>
                <c:pt idx="118">
                  <c:v>0.002641</c:v>
                </c:pt>
                <c:pt idx="119">
                  <c:v>0.002641</c:v>
                </c:pt>
              </c:numCache>
            </c:numRef>
          </c:yVal>
          <c:smooth val="1"/>
        </c:ser>
        <c:axId val="23735167"/>
        <c:axId val="85896617"/>
      </c:scatterChart>
      <c:valAx>
        <c:axId val="2373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896617"/>
        <c:crossesAt val="0"/>
        <c:crossBetween val="midCat"/>
      </c:valAx>
      <c:valAx>
        <c:axId val="858966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000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735167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custDash>
            <a:ds d="300000" sp="300000"/>
          </a:custDash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k=11</a:t>
            </a:r>
          </a:p>
        </c:rich>
      </c:tx>
      <c:layout>
        <c:manualLayout>
          <c:xMode val="edge"/>
          <c:yMode val="edge"/>
          <c:x val="0.442012139997417"/>
          <c:y val="0.033552558243228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7724396228852"/>
          <c:y val="0.176568944376324"/>
          <c:w val="0.808924189590598"/>
          <c:h val="0.794894660572957"/>
        </c:manualLayout>
      </c:layout>
      <c:scatterChart>
        <c:scatterStyle val="lineMarker"/>
        <c:varyColors val="0"/>
        <c:ser>
          <c:idx val="0"/>
          <c:order val="0"/>
          <c:tx>
            <c:strRef>
              <c:f>Decisions!$G$9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Decisions!$E$286:$E$308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Decisions!$G$286:$G$308</c:f>
              <c:numCache>
                <c:formatCode>General</c:formatCode>
                <c:ptCount val="23"/>
                <c:pt idx="1">
                  <c:v>2.700917</c:v>
                </c:pt>
                <c:pt idx="3">
                  <c:v>2.785185</c:v>
                </c:pt>
                <c:pt idx="4">
                  <c:v>2.84515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Decisions!$H$9</c:f>
              <c:strCache>
                <c:ptCount val="1"/>
                <c:pt idx="0">
                  <c:v>Hold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Decisions!$E$286:$E$308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Decisions!$H$286:$H$308</c:f>
              <c:numCache>
                <c:formatCode>General</c:formatCode>
                <c:ptCount val="23"/>
                <c:pt idx="5">
                  <c:v>2.88819</c:v>
                </c:pt>
                <c:pt idx="6">
                  <c:v>2.956242</c:v>
                </c:pt>
                <c:pt idx="8">
                  <c:v>2.998414</c:v>
                </c:pt>
                <c:pt idx="9">
                  <c:v>3.062616</c:v>
                </c:pt>
                <c:pt idx="10">
                  <c:v>3.070327</c:v>
                </c:pt>
                <c:pt idx="11">
                  <c:v>3.112205</c:v>
                </c:pt>
                <c:pt idx="12">
                  <c:v>3.201661</c:v>
                </c:pt>
                <c:pt idx="13">
                  <c:v>3.23007</c:v>
                </c:pt>
                <c:pt idx="14">
                  <c:v>3.323194</c:v>
                </c:pt>
                <c:pt idx="15">
                  <c:v>3.353943</c:v>
                </c:pt>
                <c:pt idx="16">
                  <c:v>3.448049</c:v>
                </c:pt>
                <c:pt idx="17">
                  <c:v>3.488789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Decisions!$I$9</c:f>
              <c:strCache>
                <c:ptCount val="1"/>
                <c:pt idx="0">
                  <c:v>Withdraw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Decisions!$E$286:$E$308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Decisions!$I$286:$I$308</c:f>
              <c:numCache>
                <c:formatCode>General</c:formatCode>
                <c:ptCount val="23"/>
                <c:pt idx="18">
                  <c:v>3.587015</c:v>
                </c:pt>
                <c:pt idx="19">
                  <c:v>3.634611</c:v>
                </c:pt>
                <c:pt idx="20">
                  <c:v>3.724246</c:v>
                </c:pt>
                <c:pt idx="21">
                  <c:v>3.739832</c:v>
                </c:pt>
                <c:pt idx="22">
                  <c:v>3.854517</c:v>
                </c:pt>
              </c:numCache>
            </c:numRef>
          </c:yVal>
          <c:smooth val="0"/>
        </c:ser>
        <c:axId val="51451590"/>
        <c:axId val="97665892"/>
      </c:scatterChart>
      <c:valAx>
        <c:axId val="51451590"/>
        <c:scaling>
          <c:orientation val="minMax"/>
          <c:max val="4.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665892"/>
        <c:crossesAt val="0"/>
        <c:crossBetween val="midCat"/>
      </c:valAx>
      <c:valAx>
        <c:axId val="97665892"/>
        <c:scaling>
          <c:orientation val="minMax"/>
          <c:max val="4.5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451590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12940720650911"/>
          <c:y val="0.116374986066213"/>
          <c:w val="0.644711352189074"/>
          <c:h val="0.082599487236651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k=12</a:t>
            </a:r>
          </a:p>
        </c:rich>
      </c:tx>
      <c:layout>
        <c:manualLayout>
          <c:xMode val="edge"/>
          <c:yMode val="edge"/>
          <c:x val="0.441278844914271"/>
          <c:y val="0.033455596309881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7759443083666"/>
          <c:y val="0.175836389907747"/>
          <c:w val="0.808946757767178"/>
          <c:h val="0.795598532844281"/>
        </c:manualLayout>
      </c:layout>
      <c:scatterChart>
        <c:scatterStyle val="lineMarker"/>
        <c:varyColors val="0"/>
        <c:ser>
          <c:idx val="0"/>
          <c:order val="0"/>
          <c:tx>
            <c:strRef>
              <c:f>Decisions!$G$9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Decisions!$E$309:$E$331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Decisions!$G$309:$G$331</c:f>
              <c:numCache>
                <c:formatCode>General</c:formatCode>
                <c:ptCount val="23"/>
                <c:pt idx="1">
                  <c:v>2.700917</c:v>
                </c:pt>
                <c:pt idx="3">
                  <c:v>2.785185</c:v>
                </c:pt>
                <c:pt idx="4">
                  <c:v>2.84515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Decisions!$H$9</c:f>
              <c:strCache>
                <c:ptCount val="1"/>
                <c:pt idx="0">
                  <c:v>Hold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Decisions!$E$309:$E$331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Decisions!$H$309:$H$331</c:f>
              <c:numCache>
                <c:formatCode>General</c:formatCode>
                <c:ptCount val="23"/>
                <c:pt idx="5">
                  <c:v>2.88819</c:v>
                </c:pt>
                <c:pt idx="6">
                  <c:v>2.956242</c:v>
                </c:pt>
                <c:pt idx="8">
                  <c:v>2.998414</c:v>
                </c:pt>
                <c:pt idx="9">
                  <c:v>3.062616</c:v>
                </c:pt>
                <c:pt idx="10">
                  <c:v>3.070327</c:v>
                </c:pt>
                <c:pt idx="11">
                  <c:v>3.112205</c:v>
                </c:pt>
                <c:pt idx="12">
                  <c:v>3.201661</c:v>
                </c:pt>
                <c:pt idx="13">
                  <c:v>3.23007</c:v>
                </c:pt>
                <c:pt idx="14">
                  <c:v>3.323194</c:v>
                </c:pt>
                <c:pt idx="15">
                  <c:v>3.353943</c:v>
                </c:pt>
                <c:pt idx="16">
                  <c:v>3.448049</c:v>
                </c:pt>
                <c:pt idx="17">
                  <c:v>3.488789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Decisions!$I$9</c:f>
              <c:strCache>
                <c:ptCount val="1"/>
                <c:pt idx="0">
                  <c:v>Withdraw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Decisions!$E$309:$E$331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Decisions!$I$309:$I$331</c:f>
              <c:numCache>
                <c:formatCode>General</c:formatCode>
                <c:ptCount val="23"/>
                <c:pt idx="18">
                  <c:v>3.587015</c:v>
                </c:pt>
                <c:pt idx="19">
                  <c:v>3.634611</c:v>
                </c:pt>
                <c:pt idx="20">
                  <c:v>3.724246</c:v>
                </c:pt>
                <c:pt idx="21">
                  <c:v>3.739832</c:v>
                </c:pt>
                <c:pt idx="22">
                  <c:v>3.854517</c:v>
                </c:pt>
              </c:numCache>
            </c:numRef>
          </c:yVal>
          <c:smooth val="0"/>
        </c:ser>
        <c:axId val="24562670"/>
        <c:axId val="83098114"/>
      </c:scatterChart>
      <c:valAx>
        <c:axId val="24562670"/>
        <c:scaling>
          <c:orientation val="minMax"/>
          <c:max val="4.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098114"/>
        <c:crossesAt val="0"/>
        <c:crossBetween val="midCat"/>
      </c:valAx>
      <c:valAx>
        <c:axId val="83098114"/>
        <c:scaling>
          <c:orientation val="minMax"/>
          <c:max val="4.5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562670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12414593270594"/>
          <c:y val="0.116038679559853"/>
          <c:w val="0.643547763310558"/>
          <c:h val="0.082360786928976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k=13</a:t>
            </a:r>
          </a:p>
        </c:rich>
      </c:tx>
      <c:layout>
        <c:manualLayout>
          <c:xMode val="edge"/>
          <c:yMode val="edge"/>
          <c:x val="0.442249533492053"/>
          <c:y val="0.033359193173002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5242262402677"/>
          <c:y val="0.175551368724371"/>
          <c:w val="0.808956952577054"/>
          <c:h val="0.796076692895933"/>
        </c:manualLayout>
      </c:layout>
      <c:scatterChart>
        <c:scatterStyle val="lineMarker"/>
        <c:varyColors val="0"/>
        <c:ser>
          <c:idx val="0"/>
          <c:order val="0"/>
          <c:tx>
            <c:strRef>
              <c:f>Decisions!$G$9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Decisions!$E$309:$E$331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Decisions!$G$309:$G$331</c:f>
              <c:numCache>
                <c:formatCode>General</c:formatCode>
                <c:ptCount val="23"/>
                <c:pt idx="1">
                  <c:v>2.700917</c:v>
                </c:pt>
                <c:pt idx="3">
                  <c:v>2.785185</c:v>
                </c:pt>
                <c:pt idx="4">
                  <c:v>2.84515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Decisions!$H$9</c:f>
              <c:strCache>
                <c:ptCount val="1"/>
                <c:pt idx="0">
                  <c:v>Hold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Decisions!$E$309:$E$331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Decisions!$H$309:$H$331</c:f>
              <c:numCache>
                <c:formatCode>General</c:formatCode>
                <c:ptCount val="23"/>
                <c:pt idx="5">
                  <c:v>2.88819</c:v>
                </c:pt>
                <c:pt idx="6">
                  <c:v>2.956242</c:v>
                </c:pt>
                <c:pt idx="8">
                  <c:v>2.998414</c:v>
                </c:pt>
                <c:pt idx="9">
                  <c:v>3.062616</c:v>
                </c:pt>
                <c:pt idx="10">
                  <c:v>3.070327</c:v>
                </c:pt>
                <c:pt idx="11">
                  <c:v>3.112205</c:v>
                </c:pt>
                <c:pt idx="12">
                  <c:v>3.201661</c:v>
                </c:pt>
                <c:pt idx="13">
                  <c:v>3.23007</c:v>
                </c:pt>
                <c:pt idx="14">
                  <c:v>3.323194</c:v>
                </c:pt>
                <c:pt idx="15">
                  <c:v>3.353943</c:v>
                </c:pt>
                <c:pt idx="16">
                  <c:v>3.448049</c:v>
                </c:pt>
                <c:pt idx="17">
                  <c:v>3.488789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Decisions!$I$9</c:f>
              <c:strCache>
                <c:ptCount val="1"/>
                <c:pt idx="0">
                  <c:v>Withdraw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Decisions!$E$309:$E$331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Decisions!$I$309:$I$331</c:f>
              <c:numCache>
                <c:formatCode>General</c:formatCode>
                <c:ptCount val="23"/>
                <c:pt idx="18">
                  <c:v>3.587015</c:v>
                </c:pt>
                <c:pt idx="19">
                  <c:v>3.634611</c:v>
                </c:pt>
                <c:pt idx="20">
                  <c:v>3.724246</c:v>
                </c:pt>
                <c:pt idx="21">
                  <c:v>3.739832</c:v>
                </c:pt>
                <c:pt idx="22">
                  <c:v>3.854517</c:v>
                </c:pt>
              </c:numCache>
            </c:numRef>
          </c:yVal>
          <c:smooth val="0"/>
        </c:ser>
        <c:axId val="18765304"/>
        <c:axId val="94044617"/>
      </c:scatterChart>
      <c:valAx>
        <c:axId val="18765304"/>
        <c:scaling>
          <c:orientation val="minMax"/>
          <c:max val="4.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044617"/>
        <c:crossesAt val="0"/>
        <c:crossBetween val="midCat"/>
      </c:valAx>
      <c:valAx>
        <c:axId val="94044617"/>
        <c:scaling>
          <c:orientation val="minMax"/>
          <c:max val="4.5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765304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13377517534264"/>
          <c:y val="0.115593483320403"/>
          <c:w val="0.642429702078373"/>
          <c:h val="0.08212346226310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k=20</a:t>
            </a:r>
          </a:p>
        </c:rich>
      </c:tx>
      <c:layout>
        <c:manualLayout>
          <c:xMode val="edge"/>
          <c:yMode val="edge"/>
          <c:x val="0.441518401952598"/>
          <c:y val="0.033263344015913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4639347421157"/>
          <c:y val="0.175046966515637"/>
          <c:w val="0.808979382105466"/>
          <c:h val="0.796662614653553"/>
        </c:manualLayout>
      </c:layout>
      <c:scatterChart>
        <c:scatterStyle val="lineMarker"/>
        <c:varyColors val="0"/>
        <c:ser>
          <c:idx val="0"/>
          <c:order val="0"/>
          <c:tx>
            <c:strRef>
              <c:f>Decisions!$G$9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Decisions!$E$493:$E$515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Decisions!$G$493:$G$515</c:f>
              <c:numCache>
                <c:formatCode>General</c:formatCode>
                <c:ptCount val="23"/>
              </c:numCache>
            </c:numRef>
          </c:yVal>
          <c:smooth val="0"/>
        </c:ser>
        <c:ser>
          <c:idx val="1"/>
          <c:order val="1"/>
          <c:tx>
            <c:strRef>
              <c:f>Decisions!$H$9</c:f>
              <c:strCache>
                <c:ptCount val="1"/>
                <c:pt idx="0">
                  <c:v>Hold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Decisions!$E$493:$E$515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Decisions!$H$493:$H$515</c:f>
              <c:numCache>
                <c:formatCode>General</c:formatCode>
                <c:ptCount val="23"/>
                <c:pt idx="0">
                  <c:v>2.506907</c:v>
                </c:pt>
                <c:pt idx="1">
                  <c:v>2.700917</c:v>
                </c:pt>
                <c:pt idx="2">
                  <c:v>2.745391</c:v>
                </c:pt>
                <c:pt idx="3">
                  <c:v>2.785185</c:v>
                </c:pt>
                <c:pt idx="4">
                  <c:v>2.84515</c:v>
                </c:pt>
                <c:pt idx="5">
                  <c:v>2.88819</c:v>
                </c:pt>
                <c:pt idx="6">
                  <c:v>2.956242</c:v>
                </c:pt>
                <c:pt idx="7">
                  <c:v>2.867613</c:v>
                </c:pt>
                <c:pt idx="8">
                  <c:v>2.998414</c:v>
                </c:pt>
                <c:pt idx="9">
                  <c:v>3.062616</c:v>
                </c:pt>
                <c:pt idx="10">
                  <c:v>3.070327</c:v>
                </c:pt>
                <c:pt idx="11">
                  <c:v>3.112205</c:v>
                </c:pt>
                <c:pt idx="12">
                  <c:v>3.201661</c:v>
                </c:pt>
                <c:pt idx="13">
                  <c:v>3.23007</c:v>
                </c:pt>
                <c:pt idx="14">
                  <c:v>3.323194</c:v>
                </c:pt>
                <c:pt idx="15">
                  <c:v>3.353943</c:v>
                </c:pt>
                <c:pt idx="16">
                  <c:v>3.448049</c:v>
                </c:pt>
                <c:pt idx="17">
                  <c:v>3.488789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Decisions!$I$9</c:f>
              <c:strCache>
                <c:ptCount val="1"/>
                <c:pt idx="0">
                  <c:v>Withdraw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Decisions!$E$493:$E$515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Decisions!$I$493:$I$515</c:f>
              <c:numCache>
                <c:formatCode>General</c:formatCode>
                <c:ptCount val="23"/>
                <c:pt idx="18">
                  <c:v>3.587015</c:v>
                </c:pt>
                <c:pt idx="19">
                  <c:v>3.634611</c:v>
                </c:pt>
                <c:pt idx="20">
                  <c:v>3.724246</c:v>
                </c:pt>
                <c:pt idx="21">
                  <c:v>3.739832</c:v>
                </c:pt>
                <c:pt idx="22">
                  <c:v>3.854517</c:v>
                </c:pt>
              </c:numCache>
            </c:numRef>
          </c:yVal>
          <c:smooth val="0"/>
        </c:ser>
        <c:axId val="8477025"/>
        <c:axId val="52631426"/>
      </c:scatterChart>
      <c:valAx>
        <c:axId val="8477025"/>
        <c:scaling>
          <c:orientation val="minMax"/>
          <c:max val="4.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631426"/>
        <c:crossesAt val="0"/>
        <c:crossBetween val="midCat"/>
      </c:valAx>
      <c:valAx>
        <c:axId val="52631426"/>
        <c:scaling>
          <c:orientation val="minMax"/>
          <c:max val="4.5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77025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14779369259426"/>
          <c:y val="0.117361034368439"/>
          <c:w val="0.641274327188644"/>
          <c:h val="0.081887501381368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k=19</a:t>
            </a:r>
          </a:p>
        </c:rich>
      </c:tx>
      <c:layout>
        <c:manualLayout>
          <c:xMode val="edge"/>
          <c:yMode val="edge"/>
          <c:x val="0.442456882733859"/>
          <c:y val="0.033164389598942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467974610502"/>
          <c:y val="0.174526223005729"/>
          <c:w val="0.809258190677694"/>
          <c:h val="0.797157338034376"/>
        </c:manualLayout>
      </c:layout>
      <c:scatterChart>
        <c:scatterStyle val="lineMarker"/>
        <c:varyColors val="0"/>
        <c:ser>
          <c:idx val="0"/>
          <c:order val="0"/>
          <c:tx>
            <c:strRef>
              <c:f>Decisions!$G$9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Decisions!$E$470:$E$492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Decisions!$G$470:$G$492</c:f>
              <c:numCache>
                <c:formatCode>General</c:formatCode>
                <c:ptCount val="23"/>
                <c:pt idx="3">
                  <c:v>2.785185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Decisions!$H$9</c:f>
              <c:strCache>
                <c:ptCount val="1"/>
                <c:pt idx="0">
                  <c:v>Hold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Decisions!$E$470:$E$492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Decisions!$H$470:$H$492</c:f>
              <c:numCache>
                <c:formatCode>General</c:formatCode>
                <c:ptCount val="23"/>
                <c:pt idx="1">
                  <c:v>2.700917</c:v>
                </c:pt>
                <c:pt idx="4">
                  <c:v>2.84515</c:v>
                </c:pt>
                <c:pt idx="5">
                  <c:v>2.88819</c:v>
                </c:pt>
                <c:pt idx="6">
                  <c:v>2.956242</c:v>
                </c:pt>
                <c:pt idx="8">
                  <c:v>2.998414</c:v>
                </c:pt>
                <c:pt idx="9">
                  <c:v>3.062616</c:v>
                </c:pt>
                <c:pt idx="10">
                  <c:v>3.070327</c:v>
                </c:pt>
                <c:pt idx="11">
                  <c:v>3.112205</c:v>
                </c:pt>
                <c:pt idx="12">
                  <c:v>3.201661</c:v>
                </c:pt>
                <c:pt idx="13">
                  <c:v>3.23007</c:v>
                </c:pt>
                <c:pt idx="14">
                  <c:v>3.323194</c:v>
                </c:pt>
                <c:pt idx="15">
                  <c:v>3.353943</c:v>
                </c:pt>
                <c:pt idx="16">
                  <c:v>3.448049</c:v>
                </c:pt>
                <c:pt idx="17">
                  <c:v>3.488789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Decisions!$I$9</c:f>
              <c:strCache>
                <c:ptCount val="1"/>
                <c:pt idx="0">
                  <c:v>Withdraw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Decisions!$E$470:$E$492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Decisions!$I$470:$I$492</c:f>
              <c:numCache>
                <c:formatCode>General</c:formatCode>
                <c:ptCount val="23"/>
                <c:pt idx="18">
                  <c:v>3.587015</c:v>
                </c:pt>
                <c:pt idx="19">
                  <c:v>3.634611</c:v>
                </c:pt>
                <c:pt idx="20">
                  <c:v>3.724246</c:v>
                </c:pt>
                <c:pt idx="21">
                  <c:v>3.739832</c:v>
                </c:pt>
                <c:pt idx="22">
                  <c:v>3.854517</c:v>
                </c:pt>
              </c:numCache>
            </c:numRef>
          </c:yVal>
          <c:smooth val="0"/>
        </c:ser>
        <c:axId val="33316291"/>
        <c:axId val="4101004"/>
      </c:scatterChart>
      <c:valAx>
        <c:axId val="33316291"/>
        <c:scaling>
          <c:orientation val="minMax"/>
          <c:max val="4.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01004"/>
        <c:crossesAt val="0"/>
        <c:crossBetween val="midCat"/>
      </c:valAx>
      <c:valAx>
        <c:axId val="4101004"/>
        <c:scaling>
          <c:orientation val="minMax"/>
          <c:max val="4.5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316291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15470923895621"/>
          <c:y val="0.117122080211547"/>
          <c:w val="0.640123100596269"/>
          <c:h val="0.081643895989422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k=18</a:t>
            </a:r>
          </a:p>
        </c:rich>
      </c:tx>
      <c:layout>
        <c:manualLayout>
          <c:xMode val="edge"/>
          <c:yMode val="edge"/>
          <c:x val="0.441756272401434"/>
          <c:y val="0.03317952098439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4101382488479"/>
          <c:y val="0.173917820259284"/>
          <c:w val="0.809267793138761"/>
          <c:h val="0.797956493078444"/>
        </c:manualLayout>
      </c:layout>
      <c:scatterChart>
        <c:scatterStyle val="lineMarker"/>
        <c:varyColors val="0"/>
        <c:ser>
          <c:idx val="0"/>
          <c:order val="0"/>
          <c:tx>
            <c:strRef>
              <c:f>Decisions!$G$9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Decisions!$E$447:$E$469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Decisions!$G$447:$G$469</c:f>
              <c:numCache>
                <c:formatCode>General</c:formatCode>
                <c:ptCount val="23"/>
                <c:pt idx="3">
                  <c:v>2.785185</c:v>
                </c:pt>
                <c:pt idx="4">
                  <c:v>2.84515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Decisions!$H$9</c:f>
              <c:strCache>
                <c:ptCount val="1"/>
                <c:pt idx="0">
                  <c:v>Hold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Decisions!$E$447:$E$469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Decisions!$H$447:$H$469</c:f>
              <c:numCache>
                <c:formatCode>General</c:formatCode>
                <c:ptCount val="23"/>
                <c:pt idx="1">
                  <c:v>2.700917</c:v>
                </c:pt>
                <c:pt idx="5">
                  <c:v>2.88819</c:v>
                </c:pt>
                <c:pt idx="6">
                  <c:v>2.956242</c:v>
                </c:pt>
                <c:pt idx="8">
                  <c:v>2.998414</c:v>
                </c:pt>
                <c:pt idx="9">
                  <c:v>3.062616</c:v>
                </c:pt>
                <c:pt idx="10">
                  <c:v>3.070327</c:v>
                </c:pt>
                <c:pt idx="11">
                  <c:v>3.112205</c:v>
                </c:pt>
                <c:pt idx="12">
                  <c:v>3.201661</c:v>
                </c:pt>
                <c:pt idx="13">
                  <c:v>3.23007</c:v>
                </c:pt>
                <c:pt idx="14">
                  <c:v>3.323194</c:v>
                </c:pt>
                <c:pt idx="15">
                  <c:v>3.353943</c:v>
                </c:pt>
                <c:pt idx="16">
                  <c:v>3.448049</c:v>
                </c:pt>
                <c:pt idx="17">
                  <c:v>3.488789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Decisions!$I$9</c:f>
              <c:strCache>
                <c:ptCount val="1"/>
                <c:pt idx="0">
                  <c:v>Withdraw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Decisions!$E$447:$E$469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Decisions!$I$447:$I$469</c:f>
              <c:numCache>
                <c:formatCode>General</c:formatCode>
                <c:ptCount val="23"/>
                <c:pt idx="18">
                  <c:v>3.587015</c:v>
                </c:pt>
                <c:pt idx="19">
                  <c:v>3.634611</c:v>
                </c:pt>
                <c:pt idx="20">
                  <c:v>3.724246</c:v>
                </c:pt>
                <c:pt idx="21">
                  <c:v>3.739832</c:v>
                </c:pt>
                <c:pt idx="22">
                  <c:v>3.854517</c:v>
                </c:pt>
              </c:numCache>
            </c:numRef>
          </c:yVal>
          <c:smooth val="0"/>
        </c:ser>
        <c:axId val="35920331"/>
        <c:axId val="48646596"/>
      </c:scatterChart>
      <c:valAx>
        <c:axId val="35920331"/>
        <c:scaling>
          <c:orientation val="minMax"/>
          <c:max val="4.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646596"/>
        <c:crossesAt val="0"/>
        <c:crossBetween val="midCat"/>
      </c:valAx>
      <c:valAx>
        <c:axId val="48646596"/>
        <c:scaling>
          <c:orientation val="minMax"/>
          <c:max val="4.5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920331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16167434715822"/>
          <c:y val="0.117007251153593"/>
          <c:w val="0.639016897081413"/>
          <c:h val="0.081410678971654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k=17</a:t>
            </a:r>
          </a:p>
        </c:rich>
      </c:tx>
      <c:layout>
        <c:manualLayout>
          <c:xMode val="edge"/>
          <c:yMode val="edge"/>
          <c:x val="0.442691029900332"/>
          <c:y val="0.033085013146362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4142601584462"/>
          <c:y val="0.173422436459246"/>
          <c:w val="0.809289547661641"/>
          <c:h val="0.798422436459246"/>
        </c:manualLayout>
      </c:layout>
      <c:scatterChart>
        <c:scatterStyle val="lineMarker"/>
        <c:varyColors val="0"/>
        <c:ser>
          <c:idx val="0"/>
          <c:order val="0"/>
          <c:tx>
            <c:strRef>
              <c:f>Decisions!$G$9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Decisions!$E$424:$E$446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Decisions!$G$424:$G$446</c:f>
              <c:numCache>
                <c:formatCode>General</c:formatCode>
                <c:ptCount val="23"/>
                <c:pt idx="3">
                  <c:v>2.785185</c:v>
                </c:pt>
                <c:pt idx="4">
                  <c:v>2.84515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Decisions!$H$9</c:f>
              <c:strCache>
                <c:ptCount val="1"/>
                <c:pt idx="0">
                  <c:v>Hold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Decisions!$E$424:$E$446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Decisions!$H$424:$H$446</c:f>
              <c:numCache>
                <c:formatCode>General</c:formatCode>
                <c:ptCount val="23"/>
                <c:pt idx="1">
                  <c:v>2.700917</c:v>
                </c:pt>
                <c:pt idx="5">
                  <c:v>2.88819</c:v>
                </c:pt>
                <c:pt idx="6">
                  <c:v>2.956242</c:v>
                </c:pt>
                <c:pt idx="8">
                  <c:v>2.998414</c:v>
                </c:pt>
                <c:pt idx="9">
                  <c:v>3.062616</c:v>
                </c:pt>
                <c:pt idx="10">
                  <c:v>3.070327</c:v>
                </c:pt>
                <c:pt idx="11">
                  <c:v>3.112205</c:v>
                </c:pt>
                <c:pt idx="12">
                  <c:v>3.201661</c:v>
                </c:pt>
                <c:pt idx="13">
                  <c:v>3.23007</c:v>
                </c:pt>
                <c:pt idx="14">
                  <c:v>3.323194</c:v>
                </c:pt>
                <c:pt idx="15">
                  <c:v>3.353943</c:v>
                </c:pt>
                <c:pt idx="16">
                  <c:v>3.448049</c:v>
                </c:pt>
                <c:pt idx="17">
                  <c:v>3.488789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Decisions!$I$9</c:f>
              <c:strCache>
                <c:ptCount val="1"/>
                <c:pt idx="0">
                  <c:v>Withdraw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Decisions!$E$424:$E$446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Decisions!$I$424:$I$446</c:f>
              <c:numCache>
                <c:formatCode>General</c:formatCode>
                <c:ptCount val="23"/>
                <c:pt idx="18">
                  <c:v>3.587015</c:v>
                </c:pt>
                <c:pt idx="19">
                  <c:v>3.634611</c:v>
                </c:pt>
                <c:pt idx="20">
                  <c:v>3.724246</c:v>
                </c:pt>
                <c:pt idx="21">
                  <c:v>3.739832</c:v>
                </c:pt>
                <c:pt idx="22">
                  <c:v>3.854517</c:v>
                </c:pt>
              </c:numCache>
            </c:numRef>
          </c:yVal>
          <c:smooth val="0"/>
        </c:ser>
        <c:axId val="74237214"/>
        <c:axId val="87332219"/>
      </c:scatterChart>
      <c:valAx>
        <c:axId val="74237214"/>
        <c:scaling>
          <c:orientation val="minMax"/>
          <c:max val="4.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332219"/>
        <c:crossesAt val="0"/>
        <c:crossBetween val="midCat"/>
      </c:valAx>
      <c:valAx>
        <c:axId val="87332219"/>
        <c:scaling>
          <c:orientation val="minMax"/>
          <c:max val="4.5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237214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16662407360082"/>
          <c:y val="0.116454864154251"/>
          <c:w val="0.637873754152824"/>
          <c:h val="0.081178790534618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k=16</a:t>
            </a:r>
          </a:p>
        </c:rich>
      </c:tx>
      <c:layout>
        <c:manualLayout>
          <c:xMode val="edge"/>
          <c:yMode val="edge"/>
          <c:x val="0.441709183673469"/>
          <c:y val="0.032987438558164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3545918367347"/>
          <c:y val="0.172910977607865"/>
          <c:w val="0.809311224489796"/>
          <c:h val="0.799016930638995"/>
        </c:manualLayout>
      </c:layout>
      <c:scatterChart>
        <c:scatterStyle val="lineMarker"/>
        <c:varyColors val="0"/>
        <c:ser>
          <c:idx val="0"/>
          <c:order val="0"/>
          <c:tx>
            <c:strRef>
              <c:f>Decisions!$G$9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Decisions!$E$401:$E$423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Decisions!$G$401:$G$423</c:f>
              <c:numCache>
                <c:formatCode>General</c:formatCode>
                <c:ptCount val="23"/>
                <c:pt idx="3">
                  <c:v>2.785185</c:v>
                </c:pt>
                <c:pt idx="4">
                  <c:v>2.84515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Decisions!$H$9</c:f>
              <c:strCache>
                <c:ptCount val="1"/>
                <c:pt idx="0">
                  <c:v>Hold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Decisions!$E$401:$E$423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Decisions!$H$401:$H$423</c:f>
              <c:numCache>
                <c:formatCode>General</c:formatCode>
                <c:ptCount val="23"/>
                <c:pt idx="1">
                  <c:v>2.700917</c:v>
                </c:pt>
                <c:pt idx="5">
                  <c:v>2.88819</c:v>
                </c:pt>
                <c:pt idx="6">
                  <c:v>2.956242</c:v>
                </c:pt>
                <c:pt idx="8">
                  <c:v>2.998414</c:v>
                </c:pt>
                <c:pt idx="9">
                  <c:v>3.062616</c:v>
                </c:pt>
                <c:pt idx="10">
                  <c:v>3.070327</c:v>
                </c:pt>
                <c:pt idx="11">
                  <c:v>3.112205</c:v>
                </c:pt>
                <c:pt idx="12">
                  <c:v>3.201661</c:v>
                </c:pt>
                <c:pt idx="13">
                  <c:v>3.23007</c:v>
                </c:pt>
                <c:pt idx="14">
                  <c:v>3.323194</c:v>
                </c:pt>
                <c:pt idx="15">
                  <c:v>3.353943</c:v>
                </c:pt>
                <c:pt idx="16">
                  <c:v>3.448049</c:v>
                </c:pt>
                <c:pt idx="17">
                  <c:v>3.488789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Decisions!$I$9</c:f>
              <c:strCache>
                <c:ptCount val="1"/>
                <c:pt idx="0">
                  <c:v>Withdraw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Decisions!$E$401:$E$423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Decisions!$I$401:$I$423</c:f>
              <c:numCache>
                <c:formatCode>General</c:formatCode>
                <c:ptCount val="23"/>
                <c:pt idx="18">
                  <c:v>3.587015</c:v>
                </c:pt>
                <c:pt idx="19">
                  <c:v>3.634611</c:v>
                </c:pt>
                <c:pt idx="20">
                  <c:v>3.724246</c:v>
                </c:pt>
                <c:pt idx="21">
                  <c:v>3.739832</c:v>
                </c:pt>
                <c:pt idx="22">
                  <c:v>3.854517</c:v>
                </c:pt>
              </c:numCache>
            </c:numRef>
          </c:yVal>
          <c:smooth val="0"/>
        </c:ser>
        <c:axId val="62988963"/>
        <c:axId val="59677701"/>
      </c:scatterChart>
      <c:valAx>
        <c:axId val="62988963"/>
        <c:scaling>
          <c:orientation val="minMax"/>
          <c:max val="4.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677701"/>
        <c:crossesAt val="0"/>
        <c:crossBetween val="midCat"/>
      </c:valAx>
      <c:valAx>
        <c:axId val="59677701"/>
        <c:scaling>
          <c:orientation val="minMax"/>
          <c:max val="4.5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988963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16900510204082"/>
          <c:y val="0.116220644456581"/>
          <c:w val="0.636734693877551"/>
          <c:h val="0.080939377389404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k=15</a:t>
            </a:r>
          </a:p>
        </c:rich>
      </c:tx>
      <c:layout>
        <c:manualLayout>
          <c:xMode val="edge"/>
          <c:yMode val="edge"/>
          <c:x val="0.442668873750557"/>
          <c:y val="0.03289402025923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3609218819635"/>
          <c:y val="0.175471081581527"/>
          <c:w val="0.809320685044884"/>
          <c:h val="0.796645245615946"/>
        </c:manualLayout>
      </c:layout>
      <c:scatterChart>
        <c:scatterStyle val="lineMarker"/>
        <c:varyColors val="0"/>
        <c:ser>
          <c:idx val="0"/>
          <c:order val="0"/>
          <c:tx>
            <c:strRef>
              <c:f>Decisions!$G$9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Decisions!$E$378:$E$400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Decisions!$G$378:$G$400</c:f>
              <c:numCache>
                <c:formatCode>General</c:formatCode>
                <c:ptCount val="23"/>
                <c:pt idx="1">
                  <c:v>2.700917</c:v>
                </c:pt>
                <c:pt idx="3">
                  <c:v>2.785185</c:v>
                </c:pt>
                <c:pt idx="4">
                  <c:v>2.84515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Decisions!$H$9</c:f>
              <c:strCache>
                <c:ptCount val="1"/>
                <c:pt idx="0">
                  <c:v>Hold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Decisions!$E$378:$E$400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Decisions!$H$378:$H$400</c:f>
              <c:numCache>
                <c:formatCode>General</c:formatCode>
                <c:ptCount val="23"/>
                <c:pt idx="5">
                  <c:v>2.88819</c:v>
                </c:pt>
                <c:pt idx="6">
                  <c:v>2.956242</c:v>
                </c:pt>
                <c:pt idx="8">
                  <c:v>2.998414</c:v>
                </c:pt>
                <c:pt idx="9">
                  <c:v>3.062616</c:v>
                </c:pt>
                <c:pt idx="10">
                  <c:v>3.070327</c:v>
                </c:pt>
                <c:pt idx="11">
                  <c:v>3.112205</c:v>
                </c:pt>
                <c:pt idx="12">
                  <c:v>3.201661</c:v>
                </c:pt>
                <c:pt idx="13">
                  <c:v>3.23007</c:v>
                </c:pt>
                <c:pt idx="14">
                  <c:v>3.323194</c:v>
                </c:pt>
                <c:pt idx="15">
                  <c:v>3.353943</c:v>
                </c:pt>
                <c:pt idx="16">
                  <c:v>3.448049</c:v>
                </c:pt>
                <c:pt idx="17">
                  <c:v>3.488789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Decisions!$I$9</c:f>
              <c:strCache>
                <c:ptCount val="1"/>
                <c:pt idx="0">
                  <c:v>Withdraw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Decisions!$E$378:$E$400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Decisions!$I$378:$I$400</c:f>
              <c:numCache>
                <c:formatCode>General</c:formatCode>
                <c:ptCount val="23"/>
                <c:pt idx="18">
                  <c:v>3.587015</c:v>
                </c:pt>
                <c:pt idx="19">
                  <c:v>3.634611</c:v>
                </c:pt>
                <c:pt idx="20">
                  <c:v>3.724246</c:v>
                </c:pt>
                <c:pt idx="21">
                  <c:v>3.739832</c:v>
                </c:pt>
                <c:pt idx="22">
                  <c:v>3.854517</c:v>
                </c:pt>
              </c:numCache>
            </c:numRef>
          </c:yVal>
          <c:smooth val="0"/>
        </c:ser>
        <c:axId val="11425323"/>
        <c:axId val="83008528"/>
      </c:scatterChart>
      <c:valAx>
        <c:axId val="11425323"/>
        <c:scaling>
          <c:orientation val="minMax"/>
          <c:max val="4.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008528"/>
        <c:crossesAt val="0"/>
        <c:crossBetween val="midCat"/>
      </c:valAx>
      <c:valAx>
        <c:axId val="83008528"/>
        <c:scaling>
          <c:orientation val="minMax"/>
          <c:max val="4.5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425323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17336219519959"/>
          <c:y val="0.117743165232545"/>
          <c:w val="0.635640160438021"/>
          <c:h val="0.080710162291689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k=14</a:t>
            </a:r>
          </a:p>
        </c:rich>
      </c:tx>
      <c:layout>
        <c:manualLayout>
          <c:xMode val="edge"/>
          <c:yMode val="edge"/>
          <c:x val="0.441980172852059"/>
          <c:y val="0.03279756733275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2994407727504"/>
          <c:y val="0.174630755864466"/>
          <c:w val="0.809354346720895"/>
          <c:h val="0.797458731537793"/>
        </c:manualLayout>
      </c:layout>
      <c:scatterChart>
        <c:scatterStyle val="lineMarker"/>
        <c:varyColors val="0"/>
        <c:ser>
          <c:idx val="0"/>
          <c:order val="0"/>
          <c:tx>
            <c:strRef>
              <c:f>Decisions!$G$9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Decisions!$E$355:$E$377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Decisions!$G$355:$G$377</c:f>
              <c:numCache>
                <c:formatCode>General</c:formatCode>
                <c:ptCount val="23"/>
                <c:pt idx="1">
                  <c:v>2.700917</c:v>
                </c:pt>
                <c:pt idx="3">
                  <c:v>2.785185</c:v>
                </c:pt>
                <c:pt idx="4">
                  <c:v>2.84515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Decisions!$H$9</c:f>
              <c:strCache>
                <c:ptCount val="1"/>
                <c:pt idx="0">
                  <c:v>Hold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Decisions!$E$355:$E$377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Decisions!$H$355:$H$377</c:f>
              <c:numCache>
                <c:formatCode>General</c:formatCode>
                <c:ptCount val="23"/>
                <c:pt idx="5">
                  <c:v>2.88819</c:v>
                </c:pt>
                <c:pt idx="6">
                  <c:v>2.956242</c:v>
                </c:pt>
                <c:pt idx="8">
                  <c:v>2.998414</c:v>
                </c:pt>
                <c:pt idx="9">
                  <c:v>3.062616</c:v>
                </c:pt>
                <c:pt idx="10">
                  <c:v>3.070327</c:v>
                </c:pt>
                <c:pt idx="11">
                  <c:v>3.112205</c:v>
                </c:pt>
                <c:pt idx="12">
                  <c:v>3.201661</c:v>
                </c:pt>
                <c:pt idx="13">
                  <c:v>3.23007</c:v>
                </c:pt>
                <c:pt idx="14">
                  <c:v>3.323194</c:v>
                </c:pt>
                <c:pt idx="15">
                  <c:v>3.353943</c:v>
                </c:pt>
                <c:pt idx="16">
                  <c:v>3.448049</c:v>
                </c:pt>
                <c:pt idx="17">
                  <c:v>3.488789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Decisions!$I$9</c:f>
              <c:strCache>
                <c:ptCount val="1"/>
                <c:pt idx="0">
                  <c:v>Withdraw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Decisions!$E$355:$E$377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Decisions!$I$355:$I$377</c:f>
              <c:numCache>
                <c:formatCode>General</c:formatCode>
                <c:ptCount val="23"/>
                <c:pt idx="18">
                  <c:v>3.587015</c:v>
                </c:pt>
                <c:pt idx="19">
                  <c:v>3.634611</c:v>
                </c:pt>
                <c:pt idx="20">
                  <c:v>3.724246</c:v>
                </c:pt>
                <c:pt idx="21">
                  <c:v>3.739832</c:v>
                </c:pt>
                <c:pt idx="22">
                  <c:v>3.854517</c:v>
                </c:pt>
              </c:numCache>
            </c:numRef>
          </c:yVal>
          <c:smooth val="0"/>
        </c:ser>
        <c:axId val="43551130"/>
        <c:axId val="50452147"/>
      </c:scatterChart>
      <c:valAx>
        <c:axId val="43551130"/>
        <c:scaling>
          <c:orientation val="minMax"/>
          <c:max val="4.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452147"/>
        <c:crossesAt val="0"/>
        <c:crossBetween val="midCat"/>
      </c:valAx>
      <c:valAx>
        <c:axId val="50452147"/>
        <c:scaling>
          <c:orientation val="minMax"/>
          <c:max val="4.5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551130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18009659379766"/>
          <c:y val="0.117723718505647"/>
          <c:w val="0.634468734112862"/>
          <c:h val="0.080473501303214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NG Volatility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0423035904728"/>
          <c:y val="0.21659186332706"/>
          <c:w val="0.962957696409527"/>
          <c:h val="0.739394816852469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PriceMod!$N$7:$N$30</c:f>
              <c:strCache>
                <c:ptCount val="24"/>
                <c:pt idx="0">
                  <c:v>Jun-00</c:v>
                </c:pt>
                <c:pt idx="1">
                  <c:v>Jul-00</c:v>
                </c:pt>
                <c:pt idx="2">
                  <c:v>Aug-00</c:v>
                </c:pt>
                <c:pt idx="3">
                  <c:v>Sep-00</c:v>
                </c:pt>
                <c:pt idx="4">
                  <c:v>Oct-00</c:v>
                </c:pt>
                <c:pt idx="5">
                  <c:v>Nov-00</c:v>
                </c:pt>
                <c:pt idx="6">
                  <c:v>Dec-00</c:v>
                </c:pt>
                <c:pt idx="7">
                  <c:v>Jan-01</c:v>
                </c:pt>
                <c:pt idx="8">
                  <c:v>Feb-01</c:v>
                </c:pt>
                <c:pt idx="9">
                  <c:v>Mar-01</c:v>
                </c:pt>
                <c:pt idx="10">
                  <c:v>Apr-01</c:v>
                </c:pt>
                <c:pt idx="11">
                  <c:v>May-01</c:v>
                </c:pt>
                <c:pt idx="12">
                  <c:v>Jun-01</c:v>
                </c:pt>
                <c:pt idx="13">
                  <c:v>Jul-01</c:v>
                </c:pt>
                <c:pt idx="14">
                  <c:v>Aug-01</c:v>
                </c:pt>
                <c:pt idx="15">
                  <c:v>Sep-01</c:v>
                </c:pt>
                <c:pt idx="16">
                  <c:v>Oct-01</c:v>
                </c:pt>
                <c:pt idx="17">
                  <c:v>Nov-01</c:v>
                </c:pt>
                <c:pt idx="18">
                  <c:v>Dec-01</c:v>
                </c:pt>
                <c:pt idx="19">
                  <c:v>Jan-02</c:v>
                </c:pt>
                <c:pt idx="20">
                  <c:v>Feb-02</c:v>
                </c:pt>
                <c:pt idx="21">
                  <c:v>Mar-02</c:v>
                </c:pt>
                <c:pt idx="22">
                  <c:v>Apr-02</c:v>
                </c:pt>
                <c:pt idx="23">
                  <c:v>May-02</c:v>
                </c:pt>
              </c:strCache>
            </c:strRef>
          </c:cat>
          <c:val>
            <c:numRef>
              <c:f>PriceMod!$Q$7:$Q$30</c:f>
              <c:numCache>
                <c:formatCode>0.000</c:formatCode>
                <c:ptCount val="24"/>
                <c:pt idx="0">
                  <c:v>0.36</c:v>
                </c:pt>
                <c:pt idx="1">
                  <c:v>0.375</c:v>
                </c:pt>
                <c:pt idx="2">
                  <c:v>0.395</c:v>
                </c:pt>
                <c:pt idx="3">
                  <c:v>0.4075</c:v>
                </c:pt>
                <c:pt idx="4">
                  <c:v>0.42</c:v>
                </c:pt>
                <c:pt idx="5">
                  <c:v>0.435</c:v>
                </c:pt>
                <c:pt idx="6">
                  <c:v>0.4375</c:v>
                </c:pt>
                <c:pt idx="7">
                  <c:v>0.44</c:v>
                </c:pt>
                <c:pt idx="8">
                  <c:v>0.43</c:v>
                </c:pt>
                <c:pt idx="9">
                  <c:v>0.3825</c:v>
                </c:pt>
                <c:pt idx="10">
                  <c:v>0.3</c:v>
                </c:pt>
                <c:pt idx="11">
                  <c:v>0.265</c:v>
                </c:pt>
                <c:pt idx="12">
                  <c:v>0.2575</c:v>
                </c:pt>
                <c:pt idx="13">
                  <c:v>0.255</c:v>
                </c:pt>
                <c:pt idx="14">
                  <c:v>0.255</c:v>
                </c:pt>
                <c:pt idx="15">
                  <c:v>0.2575</c:v>
                </c:pt>
                <c:pt idx="16">
                  <c:v>0.2625</c:v>
                </c:pt>
                <c:pt idx="17">
                  <c:v>0.2715</c:v>
                </c:pt>
                <c:pt idx="18">
                  <c:v>0.2765</c:v>
                </c:pt>
                <c:pt idx="19">
                  <c:v>0.279</c:v>
                </c:pt>
                <c:pt idx="20">
                  <c:v>0.274</c:v>
                </c:pt>
                <c:pt idx="21">
                  <c:v>0.2515</c:v>
                </c:pt>
                <c:pt idx="22">
                  <c:v>0.22</c:v>
                </c:pt>
                <c:pt idx="23">
                  <c:v>0.217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132321"/>
        <c:axId val="61926700"/>
      </c:lineChart>
      <c:catAx>
        <c:axId val="65132321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926700"/>
        <c:crossesAt val="0"/>
        <c:auto val="1"/>
        <c:lblAlgn val="ctr"/>
        <c:lblOffset val="100"/>
        <c:noMultiLvlLbl val="0"/>
      </c:catAx>
      <c:valAx>
        <c:axId val="619267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132321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NG forward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PriceMod!$N$7:$N$18</c:f>
              <c:strCache>
                <c:ptCount val="12"/>
                <c:pt idx="0">
                  <c:v>Jun-00</c:v>
                </c:pt>
                <c:pt idx="1">
                  <c:v>Jul-00</c:v>
                </c:pt>
                <c:pt idx="2">
                  <c:v>Aug-00</c:v>
                </c:pt>
                <c:pt idx="3">
                  <c:v>Sep-00</c:v>
                </c:pt>
                <c:pt idx="4">
                  <c:v>Oct-00</c:v>
                </c:pt>
                <c:pt idx="5">
                  <c:v>Nov-00</c:v>
                </c:pt>
                <c:pt idx="6">
                  <c:v>Dec-00</c:v>
                </c:pt>
                <c:pt idx="7">
                  <c:v>Jan-01</c:v>
                </c:pt>
                <c:pt idx="8">
                  <c:v>Feb-01</c:v>
                </c:pt>
                <c:pt idx="9">
                  <c:v>Mar-01</c:v>
                </c:pt>
                <c:pt idx="10">
                  <c:v>Apr-01</c:v>
                </c:pt>
                <c:pt idx="11">
                  <c:v>May-01</c:v>
                </c:pt>
              </c:strCache>
            </c:strRef>
          </c:cat>
          <c:val>
            <c:numRef>
              <c:f>PriceMod!$O$7:$O$18</c:f>
              <c:numCache>
                <c:formatCode>0.00</c:formatCode>
                <c:ptCount val="12"/>
                <c:pt idx="0">
                  <c:v>3.217</c:v>
                </c:pt>
                <c:pt idx="1">
                  <c:v>3.235</c:v>
                </c:pt>
                <c:pt idx="2">
                  <c:v>3.244</c:v>
                </c:pt>
                <c:pt idx="3">
                  <c:v>3.239</c:v>
                </c:pt>
                <c:pt idx="4">
                  <c:v>3.249</c:v>
                </c:pt>
                <c:pt idx="5">
                  <c:v>3.337</c:v>
                </c:pt>
                <c:pt idx="6">
                  <c:v>3.427</c:v>
                </c:pt>
                <c:pt idx="7">
                  <c:v>3.44</c:v>
                </c:pt>
                <c:pt idx="8">
                  <c:v>3.27</c:v>
                </c:pt>
                <c:pt idx="9">
                  <c:v>3.1</c:v>
                </c:pt>
                <c:pt idx="10">
                  <c:v>2.93</c:v>
                </c:pt>
                <c:pt idx="11">
                  <c:v>2.885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704359"/>
        <c:axId val="10142198"/>
      </c:lineChart>
      <c:catAx>
        <c:axId val="36704359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142198"/>
        <c:crossesAt val="0"/>
        <c:auto val="1"/>
        <c:lblAlgn val="ctr"/>
        <c:lblOffset val="100"/>
        <c:noMultiLvlLbl val="0"/>
      </c:catAx>
      <c:valAx>
        <c:axId val="101421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704359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67116156012631"/>
          <c:y val="0.122746357125216"/>
          <c:w val="0.871895536400102"/>
          <c:h val="0.708323042726599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PriceMod!$F$14</c:f>
              <c:strCache>
                <c:ptCount val="1"/>
                <c:pt idx="0">
                  <c:v>Injection Rate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PriceMod!$E$15:$E$21</c:f>
              <c:numCache>
                <c:formatCode>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xVal>
          <c:yVal>
            <c:numRef>
              <c:f>PriceMod!$F$15:$F$21</c:f>
              <c:numCache>
                <c:formatCode>0.000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PriceMod!$G$14</c:f>
              <c:strCache>
                <c:ptCount val="1"/>
                <c:pt idx="0">
                  <c:v>Withdraw Rate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PriceMod!$E$15:$E$21</c:f>
              <c:numCache>
                <c:formatCode>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xVal>
          <c:yVal>
            <c:numRef>
              <c:f>PriceMod!$G$15:$G$21</c:f>
              <c:numCache>
                <c:formatCode>0.000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</c:numCache>
            </c:numRef>
          </c:yVal>
          <c:smooth val="1"/>
        </c:ser>
        <c:axId val="21379000"/>
        <c:axId val="94891945"/>
      </c:scatterChart>
      <c:valAx>
        <c:axId val="2137900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91945"/>
        <c:crossesAt val="0"/>
        <c:crossBetween val="midCat"/>
      </c:valAx>
      <c:valAx>
        <c:axId val="948919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379000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82640607664078"/>
          <c:y val="0.0617436404050383"/>
          <c:w val="0.644277545446787"/>
          <c:h val="0.08718202025191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PriceMod!$Z$38:$Z$49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PriceMod!$AA$38:$AA$49</c:f>
              <c:numCache>
                <c:formatCode>General</c:formatCode>
                <c:ptCount val="12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</c:v>
                </c:pt>
                <c:pt idx="4">
                  <c:v>-0.01</c:v>
                </c:pt>
                <c:pt idx="5">
                  <c:v>-0.01</c:v>
                </c:pt>
                <c:pt idx="6">
                  <c:v>-0.01</c:v>
                </c:pt>
                <c:pt idx="7">
                  <c:v>-0.01</c:v>
                </c:pt>
                <c:pt idx="8">
                  <c:v>-0.01</c:v>
                </c:pt>
                <c:pt idx="9">
                  <c:v>0</c:v>
                </c:pt>
                <c:pt idx="10">
                  <c:v>0.02</c:v>
                </c:pt>
                <c:pt idx="11">
                  <c:v>0.02</c:v>
                </c:pt>
              </c:numCache>
            </c:numRef>
          </c:yVal>
          <c:smooth val="1"/>
        </c:ser>
        <c:axId val="21808630"/>
        <c:axId val="28184838"/>
      </c:scatterChart>
      <c:valAx>
        <c:axId val="218086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184838"/>
        <c:crossesAt val="0"/>
        <c:crossBetween val="midCat"/>
      </c:valAx>
      <c:valAx>
        <c:axId val="281848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808630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Omicron Vol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PriceMod!$R$6</c:f>
              <c:strCache>
                <c:ptCount val="1"/>
                <c:pt idx="0">
                  <c:v>Omicron Vol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PriceMod!$N$7:$N$30</c:f>
              <c:strCache>
                <c:ptCount val="24"/>
                <c:pt idx="0">
                  <c:v>Jun-00</c:v>
                </c:pt>
                <c:pt idx="1">
                  <c:v>Jul-00</c:v>
                </c:pt>
                <c:pt idx="2">
                  <c:v>Aug-00</c:v>
                </c:pt>
                <c:pt idx="3">
                  <c:v>Sep-00</c:v>
                </c:pt>
                <c:pt idx="4">
                  <c:v>Oct-00</c:v>
                </c:pt>
                <c:pt idx="5">
                  <c:v>Nov-00</c:v>
                </c:pt>
                <c:pt idx="6">
                  <c:v>Dec-00</c:v>
                </c:pt>
                <c:pt idx="7">
                  <c:v>Jan-01</c:v>
                </c:pt>
                <c:pt idx="8">
                  <c:v>Feb-01</c:v>
                </c:pt>
                <c:pt idx="9">
                  <c:v>Mar-01</c:v>
                </c:pt>
                <c:pt idx="10">
                  <c:v>Apr-01</c:v>
                </c:pt>
                <c:pt idx="11">
                  <c:v>May-01</c:v>
                </c:pt>
                <c:pt idx="12">
                  <c:v>Jun-01</c:v>
                </c:pt>
                <c:pt idx="13">
                  <c:v>Jul-01</c:v>
                </c:pt>
                <c:pt idx="14">
                  <c:v>Aug-01</c:v>
                </c:pt>
                <c:pt idx="15">
                  <c:v>Sep-01</c:v>
                </c:pt>
                <c:pt idx="16">
                  <c:v>Oct-01</c:v>
                </c:pt>
                <c:pt idx="17">
                  <c:v>Nov-01</c:v>
                </c:pt>
                <c:pt idx="18">
                  <c:v>Dec-01</c:v>
                </c:pt>
                <c:pt idx="19">
                  <c:v>Jan-02</c:v>
                </c:pt>
                <c:pt idx="20">
                  <c:v>Feb-02</c:v>
                </c:pt>
                <c:pt idx="21">
                  <c:v>Mar-02</c:v>
                </c:pt>
                <c:pt idx="22">
                  <c:v>Apr-02</c:v>
                </c:pt>
                <c:pt idx="23">
                  <c:v>May-02</c:v>
                </c:pt>
              </c:strCache>
            </c:strRef>
          </c:cat>
          <c:val>
            <c:numRef>
              <c:f>PriceMod!$R$7:$R$30</c:f>
              <c:numCache>
                <c:formatCode>0.00</c:formatCode>
                <c:ptCount val="24"/>
                <c:pt idx="0">
                  <c:v>0.4</c:v>
                </c:pt>
                <c:pt idx="1">
                  <c:v>0.4</c:v>
                </c:pt>
                <c:pt idx="2">
                  <c:v>0.55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1.05</c:v>
                </c:pt>
                <c:pt idx="7">
                  <c:v>1.05</c:v>
                </c:pt>
                <c:pt idx="8">
                  <c:v>1.05</c:v>
                </c:pt>
                <c:pt idx="9">
                  <c:v>0.55</c:v>
                </c:pt>
                <c:pt idx="10">
                  <c:v>0.4</c:v>
                </c:pt>
                <c:pt idx="11">
                  <c:v>0.35</c:v>
                </c:pt>
                <c:pt idx="12">
                  <c:v>0.4</c:v>
                </c:pt>
                <c:pt idx="13">
                  <c:v>0.4</c:v>
                </c:pt>
                <c:pt idx="14">
                  <c:v>0.55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1.05</c:v>
                </c:pt>
                <c:pt idx="19">
                  <c:v>1.05</c:v>
                </c:pt>
                <c:pt idx="20">
                  <c:v>1.05</c:v>
                </c:pt>
                <c:pt idx="21">
                  <c:v>0.55</c:v>
                </c:pt>
                <c:pt idx="22">
                  <c:v>0.4</c:v>
                </c:pt>
                <c:pt idx="23">
                  <c:v>0.35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9597214"/>
        <c:axId val="31395266"/>
      </c:lineChart>
      <c:catAx>
        <c:axId val="29597214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395266"/>
        <c:crossesAt val="0"/>
        <c:auto val="1"/>
        <c:lblAlgn val="ctr"/>
        <c:lblOffset val="100"/>
        <c:noMultiLvlLbl val="0"/>
      </c:catAx>
      <c:valAx>
        <c:axId val="313952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597214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k=0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3803616206942"/>
          <c:y val="0.182711198428291"/>
          <c:w val="0.807773525141877"/>
          <c:h val="0.787588119727262"/>
        </c:manualLayout>
      </c:layout>
      <c:scatterChart>
        <c:scatterStyle val="lineMarker"/>
        <c:varyColors val="0"/>
        <c:ser>
          <c:idx val="0"/>
          <c:order val="0"/>
          <c:tx>
            <c:strRef>
              <c:f>Decisions!$G$9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Decisions!$E$10:$E$32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Decisions!$G$10:$G$32</c:f>
              <c:numCache>
                <c:formatCode>General</c:formatCode>
                <c:ptCount val="23"/>
                <c:pt idx="1">
                  <c:v>2.700917</c:v>
                </c:pt>
                <c:pt idx="3">
                  <c:v>2.785185</c:v>
                </c:pt>
                <c:pt idx="4">
                  <c:v>2.84515</c:v>
                </c:pt>
                <c:pt idx="5">
                  <c:v>2.88819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Decisions!$H$9</c:f>
              <c:strCache>
                <c:ptCount val="1"/>
                <c:pt idx="0">
                  <c:v>Hold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Decisions!$E$10:$E$32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Decisions!$H$10:$H$32</c:f>
              <c:numCache>
                <c:formatCode>General</c:formatCode>
                <c:ptCount val="23"/>
                <c:pt idx="8">
                  <c:v>2.998414</c:v>
                </c:pt>
                <c:pt idx="10">
                  <c:v>3.070327</c:v>
                </c:pt>
                <c:pt idx="11">
                  <c:v>3.112205</c:v>
                </c:pt>
                <c:pt idx="12">
                  <c:v>3.201661</c:v>
                </c:pt>
                <c:pt idx="13">
                  <c:v>3.23007</c:v>
                </c:pt>
                <c:pt idx="14">
                  <c:v>3.323194</c:v>
                </c:pt>
                <c:pt idx="15">
                  <c:v>3.353943</c:v>
                </c:pt>
                <c:pt idx="16">
                  <c:v>3.448049</c:v>
                </c:pt>
                <c:pt idx="17">
                  <c:v>3.488789</c:v>
                </c:pt>
                <c:pt idx="18">
                  <c:v>3.587015</c:v>
                </c:pt>
                <c:pt idx="19">
                  <c:v>3.634611</c:v>
                </c:pt>
                <c:pt idx="20">
                  <c:v>3.724246</c:v>
                </c:pt>
                <c:pt idx="21">
                  <c:v>3.739832</c:v>
                </c:pt>
                <c:pt idx="22">
                  <c:v>3.854517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Decisions!$I$9</c:f>
              <c:strCache>
                <c:ptCount val="1"/>
                <c:pt idx="0">
                  <c:v>Withdraw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Decisions!$E$10:$E$32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Decisions!$I$10:$I$32</c:f>
              <c:numCache>
                <c:formatCode>General</c:formatCode>
                <c:ptCount val="23"/>
              </c:numCache>
            </c:numRef>
          </c:yVal>
          <c:smooth val="0"/>
        </c:ser>
        <c:axId val="24946640"/>
        <c:axId val="88059238"/>
      </c:scatterChart>
      <c:valAx>
        <c:axId val="24946640"/>
        <c:scaling>
          <c:orientation val="minMax"/>
          <c:max val="4.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059238"/>
        <c:crossesAt val="0"/>
        <c:crossBetween val="midCat"/>
      </c:valAx>
      <c:valAx>
        <c:axId val="88059238"/>
        <c:scaling>
          <c:orientation val="minMax"/>
          <c:max val="4.5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946640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05450706084202"/>
          <c:y val="0.120536230209176"/>
          <c:w val="0.658835950904052"/>
          <c:h val="0.08563503987056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k=1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3828217626136"/>
          <c:y val="0.182163843760802"/>
          <c:w val="0.80799631142142"/>
          <c:h val="0.788339670468948"/>
        </c:manualLayout>
      </c:layout>
      <c:scatterChart>
        <c:scatterStyle val="lineMarker"/>
        <c:varyColors val="0"/>
        <c:ser>
          <c:idx val="0"/>
          <c:order val="0"/>
          <c:tx>
            <c:strRef>
              <c:f>Decisions!$G$9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Decisions!$E$33:$E$55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Decisions!$G$33:$G$55</c:f>
              <c:numCache>
                <c:formatCode>General</c:formatCode>
                <c:ptCount val="23"/>
                <c:pt idx="1">
                  <c:v>2.700917</c:v>
                </c:pt>
                <c:pt idx="3">
                  <c:v>2.785185</c:v>
                </c:pt>
                <c:pt idx="4">
                  <c:v>2.84515</c:v>
                </c:pt>
                <c:pt idx="5">
                  <c:v>2.88819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Decisions!$H$9</c:f>
              <c:strCache>
                <c:ptCount val="1"/>
                <c:pt idx="0">
                  <c:v>Hold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Decisions!$E$33:$E$55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Decisions!$H$33:$H$55</c:f>
              <c:numCache>
                <c:formatCode>General</c:formatCode>
                <c:ptCount val="23"/>
                <c:pt idx="8">
                  <c:v>2.998414</c:v>
                </c:pt>
                <c:pt idx="10">
                  <c:v>3.070327</c:v>
                </c:pt>
                <c:pt idx="11">
                  <c:v>3.112205</c:v>
                </c:pt>
                <c:pt idx="12">
                  <c:v>3.201661</c:v>
                </c:pt>
                <c:pt idx="13">
                  <c:v>3.23007</c:v>
                </c:pt>
                <c:pt idx="14">
                  <c:v>3.323194</c:v>
                </c:pt>
                <c:pt idx="15">
                  <c:v>3.353943</c:v>
                </c:pt>
                <c:pt idx="16">
                  <c:v>3.448049</c:v>
                </c:pt>
                <c:pt idx="17">
                  <c:v>3.488789</c:v>
                </c:pt>
                <c:pt idx="18">
                  <c:v>3.587015</c:v>
                </c:pt>
                <c:pt idx="19">
                  <c:v>3.634611</c:v>
                </c:pt>
                <c:pt idx="20">
                  <c:v>3.724246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Decisions!$I$9</c:f>
              <c:strCache>
                <c:ptCount val="1"/>
                <c:pt idx="0">
                  <c:v>Withdraw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Decisions!$E$33:$E$55</c:f>
              <c:numCache>
                <c:formatCode>General</c:formatCode>
                <c:ptCount val="23"/>
                <c:pt idx="0">
                  <c:v>2.376861</c:v>
                </c:pt>
                <c:pt idx="1">
                  <c:v>2.621258</c:v>
                </c:pt>
                <c:pt idx="2">
                  <c:v>2.631169</c:v>
                </c:pt>
                <c:pt idx="3">
                  <c:v>2.705764</c:v>
                </c:pt>
                <c:pt idx="4">
                  <c:v>2.718283</c:v>
                </c:pt>
                <c:pt idx="5">
                  <c:v>2.822707</c:v>
                </c:pt>
                <c:pt idx="6">
                  <c:v>2.835192</c:v>
                </c:pt>
                <c:pt idx="7">
                  <c:v>2.880564</c:v>
                </c:pt>
                <c:pt idx="8">
                  <c:v>2.946586</c:v>
                </c:pt>
                <c:pt idx="9">
                  <c:v>2.936479</c:v>
                </c:pt>
                <c:pt idx="10">
                  <c:v>3.081292</c:v>
                </c:pt>
                <c:pt idx="11">
                  <c:v>3.06915</c:v>
                </c:pt>
                <c:pt idx="12">
                  <c:v>3.213597</c:v>
                </c:pt>
                <c:pt idx="13">
                  <c:v>3.195982</c:v>
                </c:pt>
                <c:pt idx="14">
                  <c:v>3.340664</c:v>
                </c:pt>
                <c:pt idx="15">
                  <c:v>3.32712</c:v>
                </c:pt>
                <c:pt idx="16">
                  <c:v>3.475977</c:v>
                </c:pt>
                <c:pt idx="17">
                  <c:v>3.466665</c:v>
                </c:pt>
                <c:pt idx="18">
                  <c:v>3.622737</c:v>
                </c:pt>
                <c:pt idx="19">
                  <c:v>3.614526</c:v>
                </c:pt>
                <c:pt idx="20">
                  <c:v>3.767342</c:v>
                </c:pt>
                <c:pt idx="21">
                  <c:v>3.735363</c:v>
                </c:pt>
                <c:pt idx="22">
                  <c:v>3.907546</c:v>
                </c:pt>
              </c:numCache>
            </c:numRef>
          </c:xVal>
          <c:yVal>
            <c:numRef>
              <c:f>Decisions!$I$33:$I$55</c:f>
              <c:numCache>
                <c:formatCode>General</c:formatCode>
                <c:ptCount val="23"/>
                <c:pt idx="21">
                  <c:v>3.739832</c:v>
                </c:pt>
                <c:pt idx="22">
                  <c:v>3.854517</c:v>
                </c:pt>
              </c:numCache>
            </c:numRef>
          </c:yVal>
          <c:smooth val="0"/>
        </c:ser>
        <c:axId val="31193470"/>
        <c:axId val="81282923"/>
      </c:scatterChart>
      <c:valAx>
        <c:axId val="31193470"/>
        <c:scaling>
          <c:orientation val="minMax"/>
          <c:max val="4.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282923"/>
        <c:crossesAt val="0"/>
        <c:crossBetween val="midCat"/>
      </c:valAx>
      <c:valAx>
        <c:axId val="81282923"/>
        <c:scaling>
          <c:orientation val="minMax"/>
          <c:max val="4.5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193470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06178369121328"/>
          <c:y val="0.119944694089181"/>
          <c:w val="0.657620866815966"/>
          <c:h val="0.08537849982716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trlProps/ctrlProps2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CheckBox" checked="Checked" autoLine="false" print="true" fmlaLink="PriceMod!$AH$24" lockText="1" noThreeD="1"/>
</file>

<file path=xl/ctrlProps/ctrlProps5.xml><?xml version="1.0" encoding="utf-8"?>
<formControlPr xmlns="http://schemas.microsoft.com/office/spreadsheetml/2009/9/main" objectType="CheckBox" checked="Checked" autoLine="false" print="true" fmlaLink="PriceMod!$AH$25" lockText="1" noThreeD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image" Target="../media/image1.png"/><Relationship Id="rId6" Type="http://schemas.openxmlformats.org/officeDocument/2006/relationships/chart" Target="../charts/chart5.xml"/><Relationship Id="rId7" Type="http://schemas.openxmlformats.org/officeDocument/2006/relationships/chart" Target="../charts/chart6.xml"/><Relationship Id="rId8" Type="http://schemas.openxmlformats.org/officeDocument/2006/relationships/chart" Target="../charts/chart7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Relationship Id="rId3" Type="http://schemas.openxmlformats.org/officeDocument/2006/relationships/chart" Target="../charts/chart10.xml"/><Relationship Id="rId4" Type="http://schemas.openxmlformats.org/officeDocument/2006/relationships/chart" Target="../charts/chart11.xml"/><Relationship Id="rId5" Type="http://schemas.openxmlformats.org/officeDocument/2006/relationships/chart" Target="../charts/chart12.xml"/><Relationship Id="rId6" Type="http://schemas.openxmlformats.org/officeDocument/2006/relationships/chart" Target="../charts/chart13.xml"/><Relationship Id="rId7" Type="http://schemas.openxmlformats.org/officeDocument/2006/relationships/chart" Target="../charts/chart14.xml"/><Relationship Id="rId8" Type="http://schemas.openxmlformats.org/officeDocument/2006/relationships/chart" Target="../charts/chart15.xml"/><Relationship Id="rId9" Type="http://schemas.openxmlformats.org/officeDocument/2006/relationships/chart" Target="../charts/chart16.xml"/><Relationship Id="rId10" Type="http://schemas.openxmlformats.org/officeDocument/2006/relationships/chart" Target="../charts/chart17.xml"/><Relationship Id="rId11" Type="http://schemas.openxmlformats.org/officeDocument/2006/relationships/chart" Target="../charts/chart18.xml"/><Relationship Id="rId12" Type="http://schemas.openxmlformats.org/officeDocument/2006/relationships/chart" Target="../charts/chart19.xml"/><Relationship Id="rId13" Type="http://schemas.openxmlformats.org/officeDocument/2006/relationships/chart" Target="../charts/chart20.xml"/><Relationship Id="rId14" Type="http://schemas.openxmlformats.org/officeDocument/2006/relationships/chart" Target="../charts/chart21.xml"/><Relationship Id="rId15" Type="http://schemas.openxmlformats.org/officeDocument/2006/relationships/chart" Target="../charts/chart22.xml"/><Relationship Id="rId16" Type="http://schemas.openxmlformats.org/officeDocument/2006/relationships/chart" Target="../charts/chart23.xml"/><Relationship Id="rId17" Type="http://schemas.openxmlformats.org/officeDocument/2006/relationships/chart" Target="../charts/chart24.xml"/><Relationship Id="rId18" Type="http://schemas.openxmlformats.org/officeDocument/2006/relationships/chart" Target="../charts/chart25.xml"/><Relationship Id="rId19" Type="http://schemas.openxmlformats.org/officeDocument/2006/relationships/chart" Target="../charts/chart26.xml"/><Relationship Id="rId20" Type="http://schemas.openxmlformats.org/officeDocument/2006/relationships/chart" Target="../charts/chart27.xml"/><Relationship Id="rId21" Type="http://schemas.openxmlformats.org/officeDocument/2006/relationships/chart" Target="../charts/chart28.xml"/><Relationship Id="rId22" Type="http://schemas.openxmlformats.org/officeDocument/2006/relationships/chart" Target="../charts/chart2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10800</xdr:colOff>
          <xdr:row>8</xdr:row>
          <xdr:rowOff>19080</xdr:rowOff>
        </xdr:from>
        <xdr:to>
          <xdr:col>2</xdr:col>
          <xdr:colOff>21960</xdr:colOff>
          <xdr:row>10</xdr:row>
          <xdr:rowOff>133560</xdr:rowOff>
        </xdr:to>
        <xdr:sp>
          <xdr:nvSpPr>
            <xdr:cNvPr id="1001" name="Button 21" descr="Update Cur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Curve</a:t>
              </a:r>
            </a:p>
          </xdr:txBody>
        </xdr:sp>
        <xdr:clientData/>
      </xdr:twoCellAnchor>
    </mc:Choice>
  </mc:AlternateContent>
  <xdr:twoCellAnchor editAs="oneCell">
    <xdr:from>
      <xdr:col>1</xdr:col>
      <xdr:colOff>1279080</xdr:colOff>
      <xdr:row>1</xdr:row>
      <xdr:rowOff>0</xdr:rowOff>
    </xdr:from>
    <xdr:to>
      <xdr:col>4</xdr:col>
      <xdr:colOff>1340280</xdr:colOff>
      <xdr:row>1</xdr:row>
      <xdr:rowOff>343080</xdr:rowOff>
    </xdr:to>
    <xdr:sp>
      <xdr:nvSpPr>
        <xdr:cNvPr id="0" name="Rectangle 22"/>
        <xdr:cNvSpPr/>
      </xdr:nvSpPr>
      <xdr:spPr>
        <a:xfrm>
          <a:off x="1439640" y="171360"/>
          <a:ext cx="4470120" cy="3430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39600</xdr:colOff>
      <xdr:row>2</xdr:row>
      <xdr:rowOff>142560</xdr:rowOff>
    </xdr:from>
    <xdr:to>
      <xdr:col>32</xdr:col>
      <xdr:colOff>439200</xdr:colOff>
      <xdr:row>17</xdr:row>
      <xdr:rowOff>142920</xdr:rowOff>
    </xdr:to>
    <xdr:graphicFrame>
      <xdr:nvGraphicFramePr>
        <xdr:cNvPr id="1" name="Chart 23"/>
        <xdr:cNvGraphicFramePr/>
      </xdr:nvGraphicFramePr>
      <xdr:xfrm>
        <a:off x="23180400" y="657000"/>
        <a:ext cx="5043240" cy="2686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28</xdr:row>
      <xdr:rowOff>0</xdr:rowOff>
    </xdr:from>
    <xdr:to>
      <xdr:col>3</xdr:col>
      <xdr:colOff>720</xdr:colOff>
      <xdr:row>28</xdr:row>
      <xdr:rowOff>161640</xdr:rowOff>
    </xdr:to>
    <xdr:sp>
      <xdr:nvSpPr>
        <xdr:cNvPr id="2" name="Rectangle 25"/>
        <xdr:cNvSpPr/>
      </xdr:nvSpPr>
      <xdr:spPr>
        <a:xfrm>
          <a:off x="160560" y="5000760"/>
          <a:ext cx="3423600" cy="161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10</xdr:col>
      <xdr:colOff>360</xdr:colOff>
      <xdr:row>23</xdr:row>
      <xdr:rowOff>152640</xdr:rowOff>
    </xdr:to>
    <xdr:sp>
      <xdr:nvSpPr>
        <xdr:cNvPr id="3" name="Rectangle 26"/>
        <xdr:cNvSpPr/>
      </xdr:nvSpPr>
      <xdr:spPr>
        <a:xfrm>
          <a:off x="9450720" y="2552760"/>
          <a:ext cx="2808360" cy="1762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10800</xdr:colOff>
      <xdr:row>5</xdr:row>
      <xdr:rowOff>0</xdr:rowOff>
    </xdr:from>
    <xdr:to>
      <xdr:col>2</xdr:col>
      <xdr:colOff>1843560</xdr:colOff>
      <xdr:row>11</xdr:row>
      <xdr:rowOff>9720</xdr:rowOff>
    </xdr:to>
    <xdr:sp>
      <xdr:nvSpPr>
        <xdr:cNvPr id="4" name="Rectangle 27"/>
        <xdr:cNvSpPr/>
      </xdr:nvSpPr>
      <xdr:spPr>
        <a:xfrm>
          <a:off x="171360" y="1095480"/>
          <a:ext cx="3403080" cy="1143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50760</xdr:colOff>
          <xdr:row>8</xdr:row>
          <xdr:rowOff>28440</xdr:rowOff>
        </xdr:from>
        <xdr:to>
          <xdr:col>3</xdr:col>
          <xdr:colOff>-38160</xdr:colOff>
          <xdr:row>10</xdr:row>
          <xdr:rowOff>133560</xdr:rowOff>
        </xdr:to>
        <xdr:sp>
          <xdr:nvSpPr>
            <xdr:cNvPr id="1002" name="Button 29" descr="ReCal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ReCalc</a:t>
              </a:r>
            </a:p>
          </xdr:txBody>
        </xdr:sp>
        <xdr:clientData/>
      </xdr:twoCellAnchor>
    </mc:Choice>
  </mc:AlternateContent>
  <xdr:twoCellAnchor editAs="oneCell">
    <xdr:from>
      <xdr:col>33</xdr:col>
      <xdr:colOff>89640</xdr:colOff>
      <xdr:row>2</xdr:row>
      <xdr:rowOff>123480</xdr:rowOff>
    </xdr:from>
    <xdr:to>
      <xdr:col>40</xdr:col>
      <xdr:colOff>489240</xdr:colOff>
      <xdr:row>17</xdr:row>
      <xdr:rowOff>123840</xdr:rowOff>
    </xdr:to>
    <xdr:graphicFrame>
      <xdr:nvGraphicFramePr>
        <xdr:cNvPr id="5" name="Chart 30"/>
        <xdr:cNvGraphicFramePr/>
      </xdr:nvGraphicFramePr>
      <xdr:xfrm>
        <a:off x="28512360" y="637920"/>
        <a:ext cx="4866840" cy="2686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25</xdr:col>
      <xdr:colOff>29880</xdr:colOff>
      <xdr:row>16</xdr:row>
      <xdr:rowOff>142920</xdr:rowOff>
    </xdr:from>
    <xdr:to>
      <xdr:col>32</xdr:col>
      <xdr:colOff>449280</xdr:colOff>
      <xdr:row>31</xdr:row>
      <xdr:rowOff>152640</xdr:rowOff>
    </xdr:to>
    <xdr:graphicFrame>
      <xdr:nvGraphicFramePr>
        <xdr:cNvPr id="6" name="Chart 32"/>
        <xdr:cNvGraphicFramePr/>
      </xdr:nvGraphicFramePr>
      <xdr:xfrm>
        <a:off x="23170680" y="3181320"/>
        <a:ext cx="5063040" cy="248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23</xdr:col>
      <xdr:colOff>608400</xdr:colOff>
      <xdr:row>50</xdr:row>
      <xdr:rowOff>47160</xdr:rowOff>
    </xdr:from>
    <xdr:to>
      <xdr:col>32</xdr:col>
      <xdr:colOff>369720</xdr:colOff>
      <xdr:row>65</xdr:row>
      <xdr:rowOff>75960</xdr:rowOff>
    </xdr:to>
    <xdr:graphicFrame>
      <xdr:nvGraphicFramePr>
        <xdr:cNvPr id="7" name="Chart 35"/>
        <xdr:cNvGraphicFramePr/>
      </xdr:nvGraphicFramePr>
      <xdr:xfrm>
        <a:off x="22472640" y="8686440"/>
        <a:ext cx="5681520" cy="248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573480</xdr:colOff>
      <xdr:row>0</xdr:row>
      <xdr:rowOff>66960</xdr:rowOff>
    </xdr:from>
    <xdr:to>
      <xdr:col>1</xdr:col>
      <xdr:colOff>1068840</xdr:colOff>
      <xdr:row>2</xdr:row>
      <xdr:rowOff>38160</xdr:rowOff>
    </xdr:to>
    <xdr:pic>
      <xdr:nvPicPr>
        <xdr:cNvPr id="8" name="Picture 41" descr=""/>
        <xdr:cNvPicPr/>
      </xdr:nvPicPr>
      <xdr:blipFill>
        <a:blip r:embed="rId5"/>
        <a:stretch/>
      </xdr:blipFill>
      <xdr:spPr>
        <a:xfrm>
          <a:off x="734040" y="66960"/>
          <a:ext cx="495360" cy="485640"/>
        </a:xfrm>
        <a:prstGeom prst="rect">
          <a:avLst/>
        </a:prstGeom>
        <a:noFill/>
        <a:ln w="0">
          <a:noFill/>
        </a:ln>
        <a:effectLst>
          <a:outerShdw dist="107932" dir="18900000" blurRad="0" rotWithShape="0">
            <a:srgbClr val="000000"/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70560</xdr:colOff>
          <xdr:row>14</xdr:row>
          <xdr:rowOff>104760</xdr:rowOff>
        </xdr:from>
        <xdr:to>
          <xdr:col>2</xdr:col>
          <xdr:colOff>-309600</xdr:colOff>
          <xdr:row>15</xdr:row>
          <xdr:rowOff>162000</xdr:rowOff>
        </xdr:to>
        <xdr:sp>
          <xdr:nvSpPr>
            <xdr:cNvPr id="1003" name="Check Box 51" descr="Injec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Injection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191880</xdr:colOff>
          <xdr:row>14</xdr:row>
          <xdr:rowOff>114480</xdr:rowOff>
        </xdr:from>
        <xdr:to>
          <xdr:col>3</xdr:col>
          <xdr:colOff>-38160</xdr:colOff>
          <xdr:row>16</xdr:row>
          <xdr:rowOff>9720</xdr:rowOff>
        </xdr:to>
        <xdr:sp>
          <xdr:nvSpPr>
            <xdr:cNvPr id="1004" name="Check Box 52" descr="Withdraw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Withdraw</a:t>
              </a:r>
            </a:p>
          </xdr:txBody>
        </xdr:sp>
        <xdr:clientData/>
      </xdr:twoCellAnchor>
    </mc:Choice>
  </mc:AlternateContent>
  <xdr:twoCellAnchor editAs="oneCell">
    <xdr:from>
      <xdr:col>1</xdr:col>
      <xdr:colOff>20160</xdr:colOff>
      <xdr:row>15</xdr:row>
      <xdr:rowOff>9720</xdr:rowOff>
    </xdr:from>
    <xdr:to>
      <xdr:col>3</xdr:col>
      <xdr:colOff>10440</xdr:colOff>
      <xdr:row>26</xdr:row>
      <xdr:rowOff>9360</xdr:rowOff>
    </xdr:to>
    <xdr:sp>
      <xdr:nvSpPr>
        <xdr:cNvPr id="9" name="Rectangle 53"/>
        <xdr:cNvSpPr/>
      </xdr:nvSpPr>
      <xdr:spPr>
        <a:xfrm>
          <a:off x="180720" y="2886120"/>
          <a:ext cx="3413160" cy="1800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915840</xdr:colOff>
      <xdr:row>21</xdr:row>
      <xdr:rowOff>75960</xdr:rowOff>
    </xdr:from>
    <xdr:to>
      <xdr:col>7</xdr:col>
      <xdr:colOff>51120</xdr:colOff>
      <xdr:row>30</xdr:row>
      <xdr:rowOff>18720</xdr:rowOff>
    </xdr:to>
    <xdr:graphicFrame>
      <xdr:nvGraphicFramePr>
        <xdr:cNvPr id="10" name="Chart 55"/>
        <xdr:cNvGraphicFramePr/>
      </xdr:nvGraphicFramePr>
      <xdr:xfrm>
        <a:off x="4499280" y="3914640"/>
        <a:ext cx="4217760" cy="1457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28</xdr:col>
      <xdr:colOff>628200</xdr:colOff>
      <xdr:row>33</xdr:row>
      <xdr:rowOff>0</xdr:rowOff>
    </xdr:from>
    <xdr:to>
      <xdr:col>37</xdr:col>
      <xdr:colOff>379440</xdr:colOff>
      <xdr:row>47</xdr:row>
      <xdr:rowOff>114480</xdr:rowOff>
    </xdr:to>
    <xdr:graphicFrame>
      <xdr:nvGraphicFramePr>
        <xdr:cNvPr id="11" name="Chart 56"/>
        <xdr:cNvGraphicFramePr/>
      </xdr:nvGraphicFramePr>
      <xdr:xfrm>
        <a:off x="25859880" y="5838840"/>
        <a:ext cx="5495040" cy="24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23</xdr:col>
      <xdr:colOff>598320</xdr:colOff>
      <xdr:row>66</xdr:row>
      <xdr:rowOff>18720</xdr:rowOff>
    </xdr:from>
    <xdr:to>
      <xdr:col>32</xdr:col>
      <xdr:colOff>219960</xdr:colOff>
      <xdr:row>85</xdr:row>
      <xdr:rowOff>9720</xdr:rowOff>
    </xdr:to>
    <xdr:graphicFrame>
      <xdr:nvGraphicFramePr>
        <xdr:cNvPr id="12" name="Chart 60"/>
        <xdr:cNvGraphicFramePr/>
      </xdr:nvGraphicFramePr>
      <xdr:xfrm>
        <a:off x="22462560" y="11277360"/>
        <a:ext cx="5541840" cy="3076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0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0.0784931416945593</cdr:x>
      <cdr:y>0.19617498854787</cdr:y>
    </cdr:from>
    <cdr:to>
      <cdr:x>0.818008794382096</cdr:x>
      <cdr:y>0.875171781951443</cdr:y>
    </cdr:to>
    <cdr:sp>
      <cdr:nvSpPr>
        <cdr:cNvPr id="20" name="Line 1"/>
        <cdr:cNvSpPr/>
      </cdr:nvSpPr>
      <cdr:spPr>
        <a:xfrm flipV="1">
          <a:off x="430560" y="616680"/>
          <a:ext cx="4056480" cy="2134440"/>
        </a:xfrm>
        <a:prstGeom prst="line">
          <a:avLst/>
        </a:prstGeom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1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0.0782232704402516</cdr:x>
      <cdr:y>0.195706782370404</cdr:y>
    </cdr:from>
    <cdr:to>
      <cdr:x>0.818265199161426</cdr:x>
      <cdr:y>0.875770723909568</cdr:y>
    </cdr:to>
    <cdr:sp>
      <cdr:nvSpPr>
        <cdr:cNvPr id="22" name="Line 1"/>
        <cdr:cNvSpPr/>
      </cdr:nvSpPr>
      <cdr:spPr>
        <a:xfrm flipV="1">
          <a:off x="429840" y="617040"/>
          <a:ext cx="4066560" cy="2144160"/>
        </a:xfrm>
        <a:prstGeom prst="line">
          <a:avLst/>
        </a:prstGeom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0.078276222861627</cdr:x>
      <cdr:y>0.195013661202186</cdr:y>
    </cdr:from>
    <cdr:to>
      <cdr:x>0.818728747057285</cdr:x>
      <cdr:y>0.876024590163934</cdr:y>
    </cdr:to>
    <cdr:sp>
      <cdr:nvSpPr>
        <cdr:cNvPr id="24" name="Line 1"/>
        <cdr:cNvSpPr/>
      </cdr:nvSpPr>
      <cdr:spPr>
        <a:xfrm flipV="1">
          <a:off x="430920" y="616680"/>
          <a:ext cx="4076280" cy="2153520"/>
        </a:xfrm>
        <a:prstGeom prst="line">
          <a:avLst/>
        </a:prstGeom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0.0780026109660574</cdr:x>
      <cdr:y>0.194507489786655</cdr:y>
    </cdr:from>
    <cdr:to>
      <cdr:x>0.817232375979112</cdr:x>
      <cdr:y>0.876532001815706</cdr:y>
    </cdr:to>
    <cdr:sp>
      <cdr:nvSpPr>
        <cdr:cNvPr id="26" name="Line 1"/>
        <cdr:cNvSpPr/>
      </cdr:nvSpPr>
      <cdr:spPr>
        <a:xfrm flipV="1">
          <a:off x="430200" y="617040"/>
          <a:ext cx="4077000" cy="2163600"/>
        </a:xfrm>
        <a:prstGeom prst="line">
          <a:avLst/>
        </a:prstGeom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0.0779906176700547</cdr:x>
      <cdr:y>0.193687068672927</cdr:y>
    </cdr:from>
    <cdr:to>
      <cdr:x>0.817500651550691</cdr:x>
      <cdr:y>0.876682882679036</cdr:y>
    </cdr:to>
    <cdr:sp>
      <cdr:nvSpPr>
        <cdr:cNvPr id="28" name="Line 1"/>
        <cdr:cNvSpPr/>
      </cdr:nvSpPr>
      <cdr:spPr>
        <a:xfrm flipV="1">
          <a:off x="430920" y="616320"/>
          <a:ext cx="4086000" cy="2173320"/>
        </a:xfrm>
        <a:prstGeom prst="line">
          <a:avLst/>
        </a:prstGeom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0.0777185223725286</cdr:x>
      <cdr:y>0.193231810490694</cdr:y>
    </cdr:from>
    <cdr:to>
      <cdr:x>0.817767950052029</cdr:x>
      <cdr:y>0.87727016356458</cdr:y>
    </cdr:to>
    <cdr:sp>
      <cdr:nvSpPr>
        <cdr:cNvPr id="30" name="Line 1"/>
        <cdr:cNvSpPr/>
      </cdr:nvSpPr>
      <cdr:spPr>
        <a:xfrm flipV="1">
          <a:off x="430200" y="616680"/>
          <a:ext cx="4096440" cy="2183040"/>
        </a:xfrm>
        <a:prstGeom prst="line">
          <a:avLst/>
        </a:prstGeom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6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0.077777056417581</cdr:x>
      <cdr:y>0.192420152946469</cdr:y>
    </cdr:from>
    <cdr:to>
      <cdr:x>0.818282152827371</cdr:x>
      <cdr:y>0.877417903733693</cdr:y>
    </cdr:to>
    <cdr:sp>
      <cdr:nvSpPr>
        <cdr:cNvPr id="32" name="Line 1"/>
        <cdr:cNvSpPr/>
      </cdr:nvSpPr>
      <cdr:spPr>
        <a:xfrm flipV="1">
          <a:off x="431280" y="615960"/>
          <a:ext cx="4106160" cy="2192760"/>
        </a:xfrm>
        <a:prstGeom prst="line">
          <a:avLst/>
        </a:prstGeom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7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0.0775063184498736</cdr:x>
      <cdr:y>0.19197129401211</cdr:y>
    </cdr:from>
    <cdr:to>
      <cdr:x>0.818482275938047</cdr:x>
      <cdr:y>0.877999551468939</cdr:y>
    </cdr:to>
    <cdr:sp>
      <cdr:nvSpPr>
        <cdr:cNvPr id="34" name="Line 1"/>
        <cdr:cNvSpPr/>
      </cdr:nvSpPr>
      <cdr:spPr>
        <a:xfrm flipV="1">
          <a:off x="430560" y="616320"/>
          <a:ext cx="4116240" cy="2202480"/>
        </a:xfrm>
        <a:prstGeom prst="line">
          <a:avLst/>
        </a:prstGeom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8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0.0772415577694398</cdr:x>
      <cdr:y>0.191525044722719</cdr:y>
    </cdr:from>
    <cdr:to>
      <cdr:x>0.818734635787295</cdr:x>
      <cdr:y>0.878466010733453</cdr:y>
    </cdr:to>
    <cdr:sp>
      <cdr:nvSpPr>
        <cdr:cNvPr id="36" name="Line 1"/>
        <cdr:cNvSpPr/>
      </cdr:nvSpPr>
      <cdr:spPr>
        <a:xfrm flipV="1">
          <a:off x="429840" y="616680"/>
          <a:ext cx="4126320" cy="2211840"/>
        </a:xfrm>
        <a:prstGeom prst="line">
          <a:avLst/>
        </a:prstGeom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9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0.0772310473976495</cdr:x>
      <cdr:y>0.19094861219485</cdr:y>
    </cdr:from>
    <cdr:to>
      <cdr:x>0.819256102285936</cdr:x>
      <cdr:y>0.878720321034444</cdr:y>
    </cdr:to>
    <cdr:sp>
      <cdr:nvSpPr>
        <cdr:cNvPr id="38" name="Line 1"/>
        <cdr:cNvSpPr/>
      </cdr:nvSpPr>
      <cdr:spPr>
        <a:xfrm flipV="1">
          <a:off x="430560" y="616680"/>
          <a:ext cx="4136760" cy="2221200"/>
        </a:xfrm>
        <a:prstGeom prst="line">
          <a:avLst/>
        </a:prstGeom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20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0.0770272012375919</cdr:x>
      <cdr:y>0.190396798932978</cdr:y>
    </cdr:from>
    <cdr:to>
      <cdr:x>0.817519659662241</cdr:x>
      <cdr:y>0.879181949538735</cdr:y>
    </cdr:to>
    <cdr:sp>
      <cdr:nvSpPr>
        <cdr:cNvPr id="40" name="Line 1"/>
        <cdr:cNvSpPr/>
      </cdr:nvSpPr>
      <cdr:spPr>
        <a:xfrm flipV="1">
          <a:off x="430200" y="616680"/>
          <a:ext cx="4135680" cy="2230920"/>
        </a:xfrm>
        <a:prstGeom prst="line">
          <a:avLst/>
        </a:prstGeom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21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0.0770220706518242</cdr:x>
      <cdr:y>0.189737337914219</cdr:y>
    </cdr:from>
    <cdr:to>
      <cdr:x>0.818029727816743</cdr:x>
      <cdr:y>0.879530089770586</cdr:y>
    </cdr:to>
    <cdr:sp>
      <cdr:nvSpPr>
        <cdr:cNvPr id="42" name="Line 1"/>
        <cdr:cNvSpPr/>
      </cdr:nvSpPr>
      <cdr:spPr>
        <a:xfrm flipV="1">
          <a:off x="430920" y="616320"/>
          <a:ext cx="4145760" cy="2240640"/>
        </a:xfrm>
        <a:prstGeom prst="line">
          <a:avLst/>
        </a:prstGeom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2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0.0804804419037832</cdr:x>
      <cdr:y>0.191844402696431</cdr:y>
    </cdr:from>
    <cdr:to>
      <cdr:x>0.816494315627208</cdr:x>
      <cdr:y>0.876671455409438</cdr:y>
    </cdr:to>
    <cdr:sp>
      <cdr:nvSpPr>
        <cdr:cNvPr id="44" name="Line 1"/>
        <cdr:cNvSpPr/>
      </cdr:nvSpPr>
      <cdr:spPr>
        <a:xfrm flipV="1">
          <a:off x="451080" y="624960"/>
          <a:ext cx="4125240" cy="2230920"/>
        </a:xfrm>
        <a:prstGeom prst="line">
          <a:avLst/>
        </a:prstGeom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2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0.080271847150093</cdr:x>
      <cdr:y>0.191494050242398</cdr:y>
    </cdr:from>
    <cdr:to>
      <cdr:x>0.816759633262807</cdr:x>
      <cdr:y>0.877258704275011</cdr:y>
    </cdr:to>
    <cdr:sp>
      <cdr:nvSpPr>
        <cdr:cNvPr id="46" name="Line 1"/>
        <cdr:cNvSpPr/>
      </cdr:nvSpPr>
      <cdr:spPr>
        <a:xfrm flipV="1">
          <a:off x="450720" y="625680"/>
          <a:ext cx="4135320" cy="2240640"/>
        </a:xfrm>
        <a:prstGeom prst="line">
          <a:avLst/>
        </a:prstGeom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2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0.0802611367127496</cdr:x>
      <cdr:y>0.191276642496155</cdr:y>
    </cdr:from>
    <cdr:to>
      <cdr:x>0.817268305171531</cdr:x>
      <cdr:y>0.877719182597231</cdr:y>
    </cdr:to>
    <cdr:sp>
      <cdr:nvSpPr>
        <cdr:cNvPr id="48" name="Line 1"/>
        <cdr:cNvSpPr/>
      </cdr:nvSpPr>
      <cdr:spPr>
        <a:xfrm flipV="1">
          <a:off x="451440" y="626760"/>
          <a:ext cx="4145400" cy="2249280"/>
        </a:xfrm>
        <a:prstGeom prst="line">
          <a:avLst/>
        </a:prstGeom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2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0.0799897776641963</cdr:x>
      <cdr:y>0.190403155127082</cdr:y>
    </cdr:from>
    <cdr:to>
      <cdr:x>0.817531305903399</cdr:x>
      <cdr:y>0.87784837861525</cdr:y>
    </cdr:to>
    <cdr:sp>
      <cdr:nvSpPr>
        <cdr:cNvPr id="50" name="Line 1"/>
        <cdr:cNvSpPr/>
      </cdr:nvSpPr>
      <cdr:spPr>
        <a:xfrm flipV="1">
          <a:off x="450720" y="625680"/>
          <a:ext cx="4155840" cy="2259000"/>
        </a:xfrm>
        <a:prstGeom prst="line">
          <a:avLst/>
        </a:prstGeom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26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0.0799744897959184</cdr:x>
      <cdr:y>0.189623156744948</cdr:y>
    </cdr:from>
    <cdr:to>
      <cdr:x>0.816262755102041</cdr:x>
      <cdr:y>0.878099399235391</cdr:y>
    </cdr:to>
    <cdr:sp>
      <cdr:nvSpPr>
        <cdr:cNvPr id="52" name="Line 1"/>
        <cdr:cNvSpPr/>
      </cdr:nvSpPr>
      <cdr:spPr>
        <a:xfrm flipV="1">
          <a:off x="451440" y="624960"/>
          <a:ext cx="4156200" cy="2269080"/>
        </a:xfrm>
        <a:prstGeom prst="line">
          <a:avLst/>
        </a:prstGeom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27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0.0797733494620233</cdr:x>
      <cdr:y>0.192135932904912</cdr:y>
    </cdr:from>
    <cdr:to>
      <cdr:x>0.816514929649201</cdr:x>
      <cdr:y>0.878662455070254</cdr:y>
    </cdr:to>
    <cdr:sp>
      <cdr:nvSpPr>
        <cdr:cNvPr id="54" name="Line 1"/>
        <cdr:cNvSpPr/>
      </cdr:nvSpPr>
      <cdr:spPr>
        <a:xfrm flipV="1">
          <a:off x="451080" y="635040"/>
          <a:ext cx="4165920" cy="2269080"/>
        </a:xfrm>
        <a:prstGeom prst="line">
          <a:avLst/>
        </a:prstGeom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28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0.079753431621759</cdr:x>
      <cdr:y>0.191789748045178</cdr:y>
    </cdr:from>
    <cdr:to>
      <cdr:x>0.816725978647687</cdr:x>
      <cdr:y>0.879018245004344</cdr:y>
    </cdr:to>
    <cdr:sp>
      <cdr:nvSpPr>
        <cdr:cNvPr id="56" name="Line 1"/>
        <cdr:cNvSpPr/>
      </cdr:nvSpPr>
      <cdr:spPr>
        <a:xfrm flipV="1">
          <a:off x="451800" y="635760"/>
          <a:ext cx="4174920" cy="2278080"/>
        </a:xfrm>
        <a:prstGeom prst="line">
          <a:avLst/>
        </a:prstGeom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179640</xdr:colOff>
          <xdr:row>1</xdr:row>
          <xdr:rowOff>133560</xdr:rowOff>
        </xdr:from>
        <xdr:to>
          <xdr:col>6</xdr:col>
          <xdr:colOff>399240</xdr:colOff>
          <xdr:row>6</xdr:row>
          <xdr:rowOff>47520</xdr:rowOff>
        </xdr:to>
        <xdr:sp>
          <xdr:nvSpPr>
            <xdr:cNvPr id="1001" name="Button 1" descr="Load Decision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Load Decision </a:t>
              </a:r>
            </a:p>
          </xdr:txBody>
        </xdr:sp>
        <xdr:clientData/>
      </xdr:twoCellAnchor>
    </mc:Choice>
  </mc:AlternateContent>
  <xdr:twoCellAnchor editAs="oneCell">
    <xdr:from>
      <xdr:col>10</xdr:col>
      <xdr:colOff>9720</xdr:colOff>
      <xdr:row>9</xdr:row>
      <xdr:rowOff>37800</xdr:rowOff>
    </xdr:from>
    <xdr:to>
      <xdr:col>18</xdr:col>
      <xdr:colOff>359640</xdr:colOff>
      <xdr:row>28</xdr:row>
      <xdr:rowOff>75960</xdr:rowOff>
    </xdr:to>
    <xdr:graphicFrame>
      <xdr:nvGraphicFramePr>
        <xdr:cNvPr id="13" name="Chart 2"/>
        <xdr:cNvGraphicFramePr/>
      </xdr:nvGraphicFramePr>
      <xdr:xfrm>
        <a:off x="6564960" y="1657080"/>
        <a:ext cx="5455080" cy="3114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19800</xdr:colOff>
      <xdr:row>32</xdr:row>
      <xdr:rowOff>0</xdr:rowOff>
    </xdr:from>
    <xdr:to>
      <xdr:col>18</xdr:col>
      <xdr:colOff>379800</xdr:colOff>
      <xdr:row>51</xdr:row>
      <xdr:rowOff>47520</xdr:rowOff>
    </xdr:to>
    <xdr:graphicFrame>
      <xdr:nvGraphicFramePr>
        <xdr:cNvPr id="15" name="Chart 3"/>
        <xdr:cNvGraphicFramePr/>
      </xdr:nvGraphicFramePr>
      <xdr:xfrm>
        <a:off x="6575040" y="5343480"/>
        <a:ext cx="5465160" cy="312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9720</xdr:colOff>
      <xdr:row>54</xdr:row>
      <xdr:rowOff>75600</xdr:rowOff>
    </xdr:from>
    <xdr:to>
      <xdr:col>18</xdr:col>
      <xdr:colOff>379800</xdr:colOff>
      <xdr:row>73</xdr:row>
      <xdr:rowOff>133200</xdr:rowOff>
    </xdr:to>
    <xdr:graphicFrame>
      <xdr:nvGraphicFramePr>
        <xdr:cNvPr id="17" name="Chart 4"/>
        <xdr:cNvGraphicFramePr/>
      </xdr:nvGraphicFramePr>
      <xdr:xfrm>
        <a:off x="6564960" y="8981640"/>
        <a:ext cx="5475240" cy="3134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29880</xdr:colOff>
      <xdr:row>77</xdr:row>
      <xdr:rowOff>133200</xdr:rowOff>
    </xdr:from>
    <xdr:to>
      <xdr:col>18</xdr:col>
      <xdr:colOff>409680</xdr:colOff>
      <xdr:row>97</xdr:row>
      <xdr:rowOff>37800</xdr:rowOff>
    </xdr:to>
    <xdr:graphicFrame>
      <xdr:nvGraphicFramePr>
        <xdr:cNvPr id="19" name="Chart 5"/>
        <xdr:cNvGraphicFramePr/>
      </xdr:nvGraphicFramePr>
      <xdr:xfrm>
        <a:off x="6585120" y="12763440"/>
        <a:ext cx="5484960" cy="3143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0</xdr:colOff>
      <xdr:row>100</xdr:row>
      <xdr:rowOff>152280</xdr:rowOff>
    </xdr:from>
    <xdr:to>
      <xdr:col>18</xdr:col>
      <xdr:colOff>389520</xdr:colOff>
      <xdr:row>120</xdr:row>
      <xdr:rowOff>66240</xdr:rowOff>
    </xdr:to>
    <xdr:graphicFrame>
      <xdr:nvGraphicFramePr>
        <xdr:cNvPr id="21" name="Chart 6"/>
        <xdr:cNvGraphicFramePr/>
      </xdr:nvGraphicFramePr>
      <xdr:xfrm>
        <a:off x="6555240" y="16506720"/>
        <a:ext cx="5494680" cy="3152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0</xdr:colOff>
      <xdr:row>123</xdr:row>
      <xdr:rowOff>142920</xdr:rowOff>
    </xdr:from>
    <xdr:to>
      <xdr:col>18</xdr:col>
      <xdr:colOff>399600</xdr:colOff>
      <xdr:row>143</xdr:row>
      <xdr:rowOff>66240</xdr:rowOff>
    </xdr:to>
    <xdr:graphicFrame>
      <xdr:nvGraphicFramePr>
        <xdr:cNvPr id="23" name="Chart 7"/>
        <xdr:cNvGraphicFramePr/>
      </xdr:nvGraphicFramePr>
      <xdr:xfrm>
        <a:off x="6555240" y="20221560"/>
        <a:ext cx="5504760" cy="3161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10</xdr:col>
      <xdr:colOff>29880</xdr:colOff>
      <xdr:row>146</xdr:row>
      <xdr:rowOff>152640</xdr:rowOff>
    </xdr:from>
    <xdr:to>
      <xdr:col>18</xdr:col>
      <xdr:colOff>439560</xdr:colOff>
      <xdr:row>166</xdr:row>
      <xdr:rowOff>86040</xdr:rowOff>
    </xdr:to>
    <xdr:graphicFrame>
      <xdr:nvGraphicFramePr>
        <xdr:cNvPr id="25" name="Chart 8"/>
        <xdr:cNvGraphicFramePr/>
      </xdr:nvGraphicFramePr>
      <xdr:xfrm>
        <a:off x="6585120" y="23955480"/>
        <a:ext cx="5514840" cy="3171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39600</xdr:colOff>
      <xdr:row>170</xdr:row>
      <xdr:rowOff>28440</xdr:rowOff>
    </xdr:from>
    <xdr:to>
      <xdr:col>18</xdr:col>
      <xdr:colOff>459360</xdr:colOff>
      <xdr:row>189</xdr:row>
      <xdr:rowOff>133560</xdr:rowOff>
    </xdr:to>
    <xdr:graphicFrame>
      <xdr:nvGraphicFramePr>
        <xdr:cNvPr id="27" name="Chart 9"/>
        <xdr:cNvGraphicFramePr/>
      </xdr:nvGraphicFramePr>
      <xdr:xfrm>
        <a:off x="6594840" y="27717480"/>
        <a:ext cx="5524920" cy="3181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9</xdr:col>
      <xdr:colOff>518400</xdr:colOff>
      <xdr:row>193</xdr:row>
      <xdr:rowOff>0</xdr:rowOff>
    </xdr:from>
    <xdr:to>
      <xdr:col>18</xdr:col>
      <xdr:colOff>309960</xdr:colOff>
      <xdr:row>212</xdr:row>
      <xdr:rowOff>114480</xdr:rowOff>
    </xdr:to>
    <xdr:graphicFrame>
      <xdr:nvGraphicFramePr>
        <xdr:cNvPr id="29" name="Chart 10"/>
        <xdr:cNvGraphicFramePr/>
      </xdr:nvGraphicFramePr>
      <xdr:xfrm>
        <a:off x="6435360" y="31413600"/>
        <a:ext cx="5535000" cy="3191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9</xdr:col>
      <xdr:colOff>568440</xdr:colOff>
      <xdr:row>216</xdr:row>
      <xdr:rowOff>152280</xdr:rowOff>
    </xdr:from>
    <xdr:to>
      <xdr:col>18</xdr:col>
      <xdr:colOff>369720</xdr:colOff>
      <xdr:row>236</xdr:row>
      <xdr:rowOff>114480</xdr:rowOff>
    </xdr:to>
    <xdr:graphicFrame>
      <xdr:nvGraphicFramePr>
        <xdr:cNvPr id="31" name="Chart 11"/>
        <xdr:cNvGraphicFramePr/>
      </xdr:nvGraphicFramePr>
      <xdr:xfrm>
        <a:off x="6485400" y="35290080"/>
        <a:ext cx="5544720" cy="320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9</xdr:col>
      <xdr:colOff>588240</xdr:colOff>
      <xdr:row>239</xdr:row>
      <xdr:rowOff>9360</xdr:rowOff>
    </xdr:from>
    <xdr:to>
      <xdr:col>18</xdr:col>
      <xdr:colOff>399600</xdr:colOff>
      <xdr:row>258</xdr:row>
      <xdr:rowOff>142920</xdr:rowOff>
    </xdr:to>
    <xdr:graphicFrame>
      <xdr:nvGraphicFramePr>
        <xdr:cNvPr id="33" name="Chart 12"/>
        <xdr:cNvGraphicFramePr/>
      </xdr:nvGraphicFramePr>
      <xdr:xfrm>
        <a:off x="6505200" y="38871360"/>
        <a:ext cx="5554800" cy="3210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10</xdr:col>
      <xdr:colOff>0</xdr:colOff>
      <xdr:row>262</xdr:row>
      <xdr:rowOff>0</xdr:rowOff>
    </xdr:from>
    <xdr:to>
      <xdr:col>18</xdr:col>
      <xdr:colOff>459360</xdr:colOff>
      <xdr:row>281</xdr:row>
      <xdr:rowOff>142920</xdr:rowOff>
    </xdr:to>
    <xdr:graphicFrame>
      <xdr:nvGraphicFramePr>
        <xdr:cNvPr id="35" name="Chart 13"/>
        <xdr:cNvGraphicFramePr/>
      </xdr:nvGraphicFramePr>
      <xdr:xfrm>
        <a:off x="6555240" y="42586200"/>
        <a:ext cx="5564520" cy="3219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10</xdr:col>
      <xdr:colOff>0</xdr:colOff>
      <xdr:row>285</xdr:row>
      <xdr:rowOff>0</xdr:rowOff>
    </xdr:from>
    <xdr:to>
      <xdr:col>18</xdr:col>
      <xdr:colOff>469440</xdr:colOff>
      <xdr:row>304</xdr:row>
      <xdr:rowOff>152640</xdr:rowOff>
    </xdr:to>
    <xdr:graphicFrame>
      <xdr:nvGraphicFramePr>
        <xdr:cNvPr id="37" name="Chart 14"/>
        <xdr:cNvGraphicFramePr/>
      </xdr:nvGraphicFramePr>
      <xdr:xfrm>
        <a:off x="6555240" y="46310400"/>
        <a:ext cx="5574600" cy="322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9</xdr:col>
      <xdr:colOff>598320</xdr:colOff>
      <xdr:row>308</xdr:row>
      <xdr:rowOff>75600</xdr:rowOff>
    </xdr:from>
    <xdr:to>
      <xdr:col>18</xdr:col>
      <xdr:colOff>439560</xdr:colOff>
      <xdr:row>328</xdr:row>
      <xdr:rowOff>75960</xdr:rowOff>
    </xdr:to>
    <xdr:graphicFrame>
      <xdr:nvGraphicFramePr>
        <xdr:cNvPr id="39" name="Chart 15"/>
        <xdr:cNvGraphicFramePr/>
      </xdr:nvGraphicFramePr>
      <xdr:xfrm>
        <a:off x="6515280" y="50110560"/>
        <a:ext cx="5584680" cy="323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10</xdr:col>
      <xdr:colOff>0</xdr:colOff>
      <xdr:row>331</xdr:row>
      <xdr:rowOff>0</xdr:rowOff>
    </xdr:from>
    <xdr:to>
      <xdr:col>18</xdr:col>
      <xdr:colOff>489240</xdr:colOff>
      <xdr:row>351</xdr:row>
      <xdr:rowOff>9360</xdr:rowOff>
    </xdr:to>
    <xdr:graphicFrame>
      <xdr:nvGraphicFramePr>
        <xdr:cNvPr id="41" name="Chart 16"/>
        <xdr:cNvGraphicFramePr/>
      </xdr:nvGraphicFramePr>
      <xdr:xfrm>
        <a:off x="6555240" y="53759160"/>
        <a:ext cx="5594400" cy="3247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10</xdr:col>
      <xdr:colOff>129600</xdr:colOff>
      <xdr:row>491</xdr:row>
      <xdr:rowOff>152280</xdr:rowOff>
    </xdr:from>
    <xdr:to>
      <xdr:col>18</xdr:col>
      <xdr:colOff>628920</xdr:colOff>
      <xdr:row>512</xdr:row>
      <xdr:rowOff>9360</xdr:rowOff>
    </xdr:to>
    <xdr:graphicFrame>
      <xdr:nvGraphicFramePr>
        <xdr:cNvPr id="43" name="Chart 17"/>
        <xdr:cNvGraphicFramePr/>
      </xdr:nvGraphicFramePr>
      <xdr:xfrm>
        <a:off x="6684840" y="79819560"/>
        <a:ext cx="5604480" cy="3257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10</xdr:col>
      <xdr:colOff>0</xdr:colOff>
      <xdr:row>469</xdr:row>
      <xdr:rowOff>0</xdr:rowOff>
    </xdr:from>
    <xdr:to>
      <xdr:col>18</xdr:col>
      <xdr:colOff>509400</xdr:colOff>
      <xdr:row>489</xdr:row>
      <xdr:rowOff>28440</xdr:rowOff>
    </xdr:to>
    <xdr:graphicFrame>
      <xdr:nvGraphicFramePr>
        <xdr:cNvPr id="45" name="Chart 18"/>
        <xdr:cNvGraphicFramePr/>
      </xdr:nvGraphicFramePr>
      <xdr:xfrm>
        <a:off x="6555240" y="76104720"/>
        <a:ext cx="5614560" cy="3267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10</xdr:col>
      <xdr:colOff>0</xdr:colOff>
      <xdr:row>446</xdr:row>
      <xdr:rowOff>0</xdr:rowOff>
    </xdr:from>
    <xdr:to>
      <xdr:col>18</xdr:col>
      <xdr:colOff>519120</xdr:colOff>
      <xdr:row>466</xdr:row>
      <xdr:rowOff>37800</xdr:rowOff>
    </xdr:to>
    <xdr:graphicFrame>
      <xdr:nvGraphicFramePr>
        <xdr:cNvPr id="47" name="Chart 19"/>
        <xdr:cNvGraphicFramePr/>
      </xdr:nvGraphicFramePr>
      <xdr:xfrm>
        <a:off x="6555240" y="72380520"/>
        <a:ext cx="5624280" cy="3276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10</xdr:col>
      <xdr:colOff>0</xdr:colOff>
      <xdr:row>423</xdr:row>
      <xdr:rowOff>0</xdr:rowOff>
    </xdr:from>
    <xdr:to>
      <xdr:col>18</xdr:col>
      <xdr:colOff>529200</xdr:colOff>
      <xdr:row>443</xdr:row>
      <xdr:rowOff>47160</xdr:rowOff>
    </xdr:to>
    <xdr:graphicFrame>
      <xdr:nvGraphicFramePr>
        <xdr:cNvPr id="49" name="Chart 20"/>
        <xdr:cNvGraphicFramePr/>
      </xdr:nvGraphicFramePr>
      <xdr:xfrm>
        <a:off x="6555240" y="68656320"/>
        <a:ext cx="5634360" cy="3285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10</xdr:col>
      <xdr:colOff>0</xdr:colOff>
      <xdr:row>400</xdr:row>
      <xdr:rowOff>0</xdr:rowOff>
    </xdr:from>
    <xdr:to>
      <xdr:col>18</xdr:col>
      <xdr:colOff>539280</xdr:colOff>
      <xdr:row>420</xdr:row>
      <xdr:rowOff>56880</xdr:rowOff>
    </xdr:to>
    <xdr:graphicFrame>
      <xdr:nvGraphicFramePr>
        <xdr:cNvPr id="51" name="Chart 21"/>
        <xdr:cNvGraphicFramePr/>
      </xdr:nvGraphicFramePr>
      <xdr:xfrm>
        <a:off x="6555240" y="64931760"/>
        <a:ext cx="5644440" cy="3295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10</xdr:col>
      <xdr:colOff>0</xdr:colOff>
      <xdr:row>378</xdr:row>
      <xdr:rowOff>0</xdr:rowOff>
    </xdr:from>
    <xdr:to>
      <xdr:col>18</xdr:col>
      <xdr:colOff>549000</xdr:colOff>
      <xdr:row>398</xdr:row>
      <xdr:rowOff>66240</xdr:rowOff>
    </xdr:to>
    <xdr:graphicFrame>
      <xdr:nvGraphicFramePr>
        <xdr:cNvPr id="53" name="Chart 22"/>
        <xdr:cNvGraphicFramePr/>
      </xdr:nvGraphicFramePr>
      <xdr:xfrm>
        <a:off x="6555240" y="61369560"/>
        <a:ext cx="5654160" cy="3304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9</xdr:col>
      <xdr:colOff>618120</xdr:colOff>
      <xdr:row>353</xdr:row>
      <xdr:rowOff>114480</xdr:rowOff>
    </xdr:from>
    <xdr:to>
      <xdr:col>18</xdr:col>
      <xdr:colOff>539280</xdr:colOff>
      <xdr:row>374</xdr:row>
      <xdr:rowOff>28440</xdr:rowOff>
    </xdr:to>
    <xdr:graphicFrame>
      <xdr:nvGraphicFramePr>
        <xdr:cNvPr id="55" name="Chart 23"/>
        <xdr:cNvGraphicFramePr/>
      </xdr:nvGraphicFramePr>
      <xdr:xfrm>
        <a:off x="6535080" y="57435840"/>
        <a:ext cx="5664600" cy="331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drawings/drawing7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0.07872508908539</cdr:x>
      <cdr:y>0.197966023344505</cdr:y>
    </cdr:from>
    <cdr:to>
      <cdr:x>0.817012010030355</cdr:x>
      <cdr:y>0.874032127585808</cdr:y>
    </cdr:to>
    <cdr:sp>
      <cdr:nvSpPr>
        <cdr:cNvPr id="14" name="Line 1"/>
        <cdr:cNvSpPr/>
      </cdr:nvSpPr>
      <cdr:spPr>
        <a:xfrm flipV="1">
          <a:off x="429480" y="616680"/>
          <a:ext cx="4027680" cy="2106000"/>
        </a:xfrm>
        <a:prstGeom prst="line">
          <a:avLst/>
        </a:prstGeom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8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0.0787774996706626</cdr:x>
      <cdr:y>0.197488189883627</cdr:y>
    </cdr:from>
    <cdr:to>
      <cdr:x>0.817217757871163</cdr:x>
      <cdr:y>0.874524714828897</cdr:y>
    </cdr:to>
    <cdr:sp>
      <cdr:nvSpPr>
        <cdr:cNvPr id="16" name="Line 1"/>
        <cdr:cNvSpPr/>
      </cdr:nvSpPr>
      <cdr:spPr>
        <a:xfrm flipV="1">
          <a:off x="430560" y="617040"/>
          <a:ext cx="4035960" cy="2115360"/>
        </a:xfrm>
        <a:prstGeom prst="line">
          <a:avLst/>
        </a:prstGeom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9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0.0785009861932939</cdr:x>
      <cdr:y>0.196967956816355</cdr:y>
    </cdr:from>
    <cdr:to>
      <cdr:x>0.817488494411571</cdr:x>
      <cdr:y>0.875043068795222</cdr:y>
    </cdr:to>
    <cdr:sp>
      <cdr:nvSpPr>
        <cdr:cNvPr id="18" name="Line 1"/>
        <cdr:cNvSpPr/>
      </cdr:nvSpPr>
      <cdr:spPr>
        <a:xfrm flipV="1">
          <a:off x="429840" y="617400"/>
          <a:ext cx="4046400" cy="2125440"/>
        </a:xfrm>
        <a:prstGeom prst="line">
          <a:avLst/>
        </a:prstGeom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2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1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.28"/>
    <col collapsed="false" customWidth="true" hidden="false" outlineLevel="0" max="2" min="2" style="1" width="22.28"/>
    <col collapsed="false" customWidth="true" hidden="false" outlineLevel="0" max="3" min="3" style="1" width="26.28"/>
    <col collapsed="false" customWidth="true" hidden="false" outlineLevel="0" max="4" min="4" style="1" width="13.99"/>
    <col collapsed="false" customWidth="true" hidden="false" outlineLevel="0" max="5" min="5" style="1" width="19.85"/>
    <col collapsed="false" customWidth="true" hidden="false" outlineLevel="0" max="7" min="6" style="1" width="19.14"/>
    <col collapsed="false" customWidth="true" hidden="false" outlineLevel="0" max="8" min="8" style="1" width="11.13"/>
    <col collapsed="false" customWidth="true" hidden="false" outlineLevel="0" max="9" min="9" style="1" width="14.85"/>
    <col collapsed="false" customWidth="true" hidden="false" outlineLevel="0" max="10" min="10" style="1" width="24.99"/>
    <col collapsed="false" customWidth="true" hidden="false" outlineLevel="0" max="11" min="11" style="1" width="7.28"/>
    <col collapsed="false" customWidth="true" hidden="false" outlineLevel="0" max="12" min="12" style="1" width="4.14"/>
    <col collapsed="false" customWidth="true" hidden="false" outlineLevel="0" max="13" min="13" style="0" width="15.99"/>
    <col collapsed="false" customWidth="true" hidden="false" outlineLevel="0" max="16" min="16" style="0" width="16.99"/>
    <col collapsed="false" customWidth="true" hidden="false" outlineLevel="0" max="20" min="19" style="0" width="10.99"/>
    <col collapsed="false" customWidth="true" hidden="false" outlineLevel="0" max="21" min="21" style="0" width="11.28"/>
    <col collapsed="false" customWidth="true" hidden="false" outlineLevel="0" max="22" min="22" style="0" width="11.56"/>
    <col collapsed="false" customWidth="true" hidden="false" outlineLevel="0" max="23" min="23" style="0" width="10.85"/>
    <col collapsed="false" customWidth="true" hidden="false" outlineLevel="0" max="27" min="27" style="0" width="11.56"/>
  </cols>
  <sheetData>
    <row r="1" customFormat="false" ht="13.5" hidden="false" customHeight="true" outlineLevel="0" collapsed="false"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27" hidden="false" customHeight="true" outlineLevel="0" collapsed="false">
      <c r="C2" s="2" t="s">
        <v>0</v>
      </c>
      <c r="D2" s="3"/>
      <c r="E2" s="3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customFormat="false" ht="14.25" hidden="false" customHeight="true" outlineLevel="0" collapsed="false"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customFormat="false" ht="17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 t="s">
        <v>1</v>
      </c>
      <c r="N4" s="4"/>
      <c r="O4" s="4"/>
      <c r="P4" s="6"/>
      <c r="Q4" s="6"/>
      <c r="R4" s="6"/>
      <c r="S4" s="4"/>
      <c r="T4" s="4"/>
      <c r="U4" s="5" t="s">
        <v>2</v>
      </c>
      <c r="V4" s="4"/>
      <c r="W4" s="4"/>
    </row>
    <row r="5" customFormat="false" ht="14.25" hidden="false" customHeight="tru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customFormat="false" ht="25.5" hidden="false" customHeight="true" outlineLevel="0" collapsed="false">
      <c r="A6" s="4"/>
      <c r="B6" s="7" t="s">
        <v>3</v>
      </c>
      <c r="C6" s="8" t="n">
        <v>36649</v>
      </c>
      <c r="D6" s="4"/>
      <c r="E6" s="9" t="s">
        <v>4</v>
      </c>
      <c r="F6" s="4"/>
      <c r="G6" s="4"/>
      <c r="H6" s="4"/>
      <c r="I6" s="4"/>
      <c r="J6" s="4"/>
      <c r="K6" s="4"/>
      <c r="L6" s="4"/>
      <c r="M6" s="10" t="s">
        <v>5</v>
      </c>
      <c r="N6" s="10" t="s">
        <v>6</v>
      </c>
      <c r="O6" s="10" t="s">
        <v>7</v>
      </c>
      <c r="P6" s="10" t="s">
        <v>8</v>
      </c>
      <c r="Q6" s="11" t="s">
        <v>9</v>
      </c>
      <c r="R6" s="11" t="s">
        <v>10</v>
      </c>
      <c r="S6" s="11" t="s">
        <v>11</v>
      </c>
      <c r="T6" s="11" t="s">
        <v>12</v>
      </c>
      <c r="U6" s="10" t="s">
        <v>13</v>
      </c>
      <c r="V6" s="10" t="s">
        <v>14</v>
      </c>
      <c r="W6" s="10" t="s">
        <v>15</v>
      </c>
    </row>
    <row r="7" customFormat="false" ht="12.75" hidden="false" customHeight="true" outlineLevel="0" collapsed="false">
      <c r="A7" s="4"/>
      <c r="B7" s="12" t="s">
        <v>16</v>
      </c>
      <c r="C7" s="13" t="n">
        <f aca="false">IF(WEEKDAY(ValDate)=2,ValDate-3,ValDate-1)</f>
        <v>36648</v>
      </c>
      <c r="D7" s="4"/>
      <c r="E7" s="14" t="s">
        <v>17</v>
      </c>
      <c r="F7" s="4"/>
      <c r="G7" s="4"/>
      <c r="H7" s="15"/>
      <c r="I7" s="4"/>
      <c r="J7" s="4"/>
      <c r="K7" s="4"/>
      <c r="L7" s="4" t="str">
        <f aca="false">IF(M7&lt;=$C$18,"*","")</f>
        <v>*</v>
      </c>
      <c r="M7" s="16" t="n">
        <v>1</v>
      </c>
      <c r="N7" s="17" t="n">
        <f aca="false">Prompt</f>
        <v>36678</v>
      </c>
      <c r="O7" s="18" t="n">
        <f aca="false">VLOOKUP(N7,CURVES!$B$13:$C$312,2)</f>
        <v>3.217</v>
      </c>
      <c r="P7" s="18" t="n">
        <f aca="false">PriceMod!O7+VLOOKUP(N7,CURVES!$B$13:$D$312,3)</f>
        <v>3.217</v>
      </c>
      <c r="Q7" s="19" t="n">
        <f aca="false">VLOOKUP(N7,CURVES!$B$13:$J$312,6)</f>
        <v>0.36</v>
      </c>
      <c r="R7" s="18" t="n">
        <f aca="false">VLOOKUP(N7,CURVES!$B$13:$J$312,9)</f>
        <v>0.4</v>
      </c>
      <c r="S7" s="18" t="n">
        <f aca="false">VLOOKUP(MONTH(N7),$Z$38:$AA$49,2)</f>
        <v>-0.01</v>
      </c>
      <c r="T7" s="18" t="n">
        <f aca="false">VLOOKUP(MONTH(N7),$Z$38:$AB$49,3)</f>
        <v>0.9</v>
      </c>
      <c r="U7" s="20" t="n">
        <v>0.017843</v>
      </c>
      <c r="V7" s="20" t="n">
        <v>-0.01016</v>
      </c>
      <c r="W7" s="20" t="n">
        <v>0.003935</v>
      </c>
    </row>
    <row r="8" customFormat="false" ht="12.75" hidden="false" customHeight="true" outlineLevel="0" collapsed="false">
      <c r="A8" s="4"/>
      <c r="B8" s="12" t="s">
        <v>18</v>
      </c>
      <c r="C8" s="21" t="s">
        <v>19</v>
      </c>
      <c r="D8" s="4"/>
      <c r="E8" s="14" t="s">
        <v>20</v>
      </c>
      <c r="F8" s="4"/>
      <c r="G8" s="4"/>
      <c r="H8" s="4"/>
      <c r="I8" s="4"/>
      <c r="J8" s="4"/>
      <c r="K8" s="4"/>
      <c r="L8" s="4" t="str">
        <f aca="false">IF(M8&lt;=$C$18,"*","")</f>
        <v>*</v>
      </c>
      <c r="M8" s="16" t="n">
        <v>2</v>
      </c>
      <c r="N8" s="17" t="n">
        <f aca="false">DATE(YEAR(N7),MONTH(N7)+1,1)</f>
        <v>36708</v>
      </c>
      <c r="O8" s="18" t="n">
        <f aca="false">VLOOKUP(N8,CURVES!$B$13:$C$312,2)</f>
        <v>3.235</v>
      </c>
      <c r="P8" s="18" t="n">
        <f aca="false">PriceMod!O8+VLOOKUP(N8,CURVES!$B$13:$D$312,3)</f>
        <v>3.24</v>
      </c>
      <c r="Q8" s="19" t="n">
        <f aca="false">VLOOKUP(N8,CURVES!$B$13:$J$312,6)</f>
        <v>0.375</v>
      </c>
      <c r="R8" s="18" t="n">
        <f aca="false">VLOOKUP(N8,CURVES!$B$13:$J$312,9)</f>
        <v>0.4</v>
      </c>
      <c r="S8" s="18" t="n">
        <f aca="false">VLOOKUP(MONTH(N8),$Z$38:$AA$49,2)</f>
        <v>-0.01</v>
      </c>
      <c r="T8" s="18" t="n">
        <f aca="false">VLOOKUP(MONTH(N8),$Z$38:$AB$49,3)</f>
        <v>0.9</v>
      </c>
      <c r="U8" s="20" t="n">
        <v>0.016071</v>
      </c>
      <c r="V8" s="20" t="n">
        <v>-0.00612</v>
      </c>
      <c r="W8" s="20" t="n">
        <v>-0.00081</v>
      </c>
    </row>
    <row r="9" customFormat="false" ht="12.75" hidden="false" customHeight="true" outlineLevel="0" collapsed="false">
      <c r="A9" s="4"/>
      <c r="B9" s="22"/>
      <c r="C9" s="22"/>
      <c r="D9" s="4"/>
      <c r="E9" s="4"/>
      <c r="F9" s="4"/>
      <c r="G9" s="4"/>
      <c r="H9" s="23"/>
      <c r="I9" s="4"/>
      <c r="J9" s="4"/>
      <c r="K9" s="4"/>
      <c r="L9" s="4" t="str">
        <f aca="false">IF(M9&lt;=$C$18,"*","")</f>
        <v>*</v>
      </c>
      <c r="M9" s="16" t="n">
        <v>3</v>
      </c>
      <c r="N9" s="17" t="n">
        <f aca="false">DATE(YEAR(N8),MONTH(N8)+1,1)</f>
        <v>36739</v>
      </c>
      <c r="O9" s="18" t="n">
        <f aca="false">VLOOKUP(N9,CURVES!$B$13:$C$312,2)</f>
        <v>3.244</v>
      </c>
      <c r="P9" s="18" t="n">
        <f aca="false">PriceMod!O9+VLOOKUP(N9,CURVES!$B$13:$D$312,3)</f>
        <v>3.249</v>
      </c>
      <c r="Q9" s="19" t="n">
        <f aca="false">VLOOKUP(N9,CURVES!$B$13:$J$312,6)</f>
        <v>0.395</v>
      </c>
      <c r="R9" s="18" t="n">
        <f aca="false">VLOOKUP(N9,CURVES!$B$13:$J$312,9)</f>
        <v>0.55</v>
      </c>
      <c r="S9" s="18" t="n">
        <f aca="false">VLOOKUP(MONTH(N9),$Z$38:$AA$49,2)</f>
        <v>-0.01</v>
      </c>
      <c r="T9" s="18" t="n">
        <f aca="false">VLOOKUP(MONTH(N9),$Z$38:$AB$49,3)</f>
        <v>0.9</v>
      </c>
      <c r="U9" s="20" t="n">
        <v>0.015355</v>
      </c>
      <c r="V9" s="20" t="n">
        <v>-0.00295</v>
      </c>
      <c r="W9" s="20" t="n">
        <v>-0.00215</v>
      </c>
    </row>
    <row r="10" customFormat="false" ht="12.75" hidden="false" customHeight="true" outlineLevel="0" collapsed="false">
      <c r="A10" s="4"/>
      <c r="B10" s="22"/>
      <c r="C10" s="22"/>
      <c r="D10" s="4"/>
      <c r="E10" s="4"/>
      <c r="F10" s="4"/>
      <c r="G10" s="4"/>
      <c r="H10" s="4"/>
      <c r="I10" s="4"/>
      <c r="J10" s="4"/>
      <c r="K10" s="4"/>
      <c r="L10" s="4" t="str">
        <f aca="false">IF(M10&lt;=$C$18,"*","")</f>
        <v>*</v>
      </c>
      <c r="M10" s="16" t="n">
        <v>4</v>
      </c>
      <c r="N10" s="17" t="n">
        <f aca="false">DATE(YEAR(N9),MONTH(N9)+1,1)</f>
        <v>36770</v>
      </c>
      <c r="O10" s="18" t="n">
        <f aca="false">VLOOKUP(N10,CURVES!$B$13:$C$312,2)</f>
        <v>3.239</v>
      </c>
      <c r="P10" s="18" t="n">
        <f aca="false">PriceMod!O10+VLOOKUP(N10,CURVES!$B$13:$D$312,3)</f>
        <v>3.244</v>
      </c>
      <c r="Q10" s="19" t="n">
        <f aca="false">VLOOKUP(N10,CURVES!$B$13:$J$312,6)</f>
        <v>0.4075</v>
      </c>
      <c r="R10" s="18" t="n">
        <f aca="false">VLOOKUP(N10,CURVES!$B$13:$J$312,9)</f>
        <v>0.6</v>
      </c>
      <c r="S10" s="18" t="n">
        <f aca="false">VLOOKUP(MONTH(N10),$Z$38:$AA$49,2)</f>
        <v>-0.01</v>
      </c>
      <c r="T10" s="18" t="n">
        <f aca="false">VLOOKUP(MONTH(N10),$Z$38:$AB$49,3)</f>
        <v>0.9</v>
      </c>
      <c r="U10" s="20" t="n">
        <v>0.010145</v>
      </c>
      <c r="V10" s="20" t="n">
        <v>-0.00042</v>
      </c>
      <c r="W10" s="20" t="n">
        <v>-0.00194</v>
      </c>
    </row>
    <row r="11" customFormat="false" ht="12.75" hidden="false" customHeight="true" outlineLevel="0" collapsed="false">
      <c r="A11" s="4"/>
      <c r="B11" s="22"/>
      <c r="C11" s="22"/>
      <c r="D11" s="4"/>
      <c r="E11" s="4"/>
      <c r="F11" s="4"/>
      <c r="G11" s="24" t="s">
        <v>21</v>
      </c>
      <c r="H11" s="4"/>
      <c r="I11" s="4"/>
      <c r="J11" s="4"/>
      <c r="K11" s="4"/>
      <c r="L11" s="4" t="str">
        <f aca="false">IF(M11&lt;=$C$18,"*","")</f>
        <v>*</v>
      </c>
      <c r="M11" s="16" t="n">
        <v>5</v>
      </c>
      <c r="N11" s="17" t="n">
        <f aca="false">DATE(YEAR(N10),MONTH(N10)+1,1)</f>
        <v>36800</v>
      </c>
      <c r="O11" s="18" t="n">
        <f aca="false">VLOOKUP(N11,CURVES!$B$13:$C$312,2)</f>
        <v>3.249</v>
      </c>
      <c r="P11" s="18" t="n">
        <f aca="false">PriceMod!O11+VLOOKUP(N11,CURVES!$B$13:$D$312,3)</f>
        <v>3.254</v>
      </c>
      <c r="Q11" s="19" t="n">
        <f aca="false">VLOOKUP(N11,CURVES!$B$13:$J$312,6)</f>
        <v>0.42</v>
      </c>
      <c r="R11" s="18" t="n">
        <f aca="false">VLOOKUP(N11,CURVES!$B$13:$J$312,9)</f>
        <v>0.6</v>
      </c>
      <c r="S11" s="18" t="n">
        <f aca="false">VLOOKUP(MONTH(N11),$Z$38:$AA$49,2)</f>
        <v>0</v>
      </c>
      <c r="T11" s="18" t="n">
        <f aca="false">VLOOKUP(MONTH(N11),$Z$38:$AB$49,3)</f>
        <v>0.85</v>
      </c>
      <c r="U11" s="20" t="n">
        <v>0.01174</v>
      </c>
      <c r="V11" s="20" t="n">
        <v>0.001002</v>
      </c>
      <c r="W11" s="20" t="n">
        <v>-0.00246</v>
      </c>
    </row>
    <row r="12" customFormat="false" ht="12.75" hidden="false" customHeight="true" outlineLevel="0" collapsed="false">
      <c r="A12" s="4"/>
      <c r="B12" s="4"/>
      <c r="C12" s="4"/>
      <c r="D12" s="4"/>
      <c r="E12" s="5" t="s">
        <v>22</v>
      </c>
      <c r="F12" s="5"/>
      <c r="G12" s="25" t="n">
        <v>3</v>
      </c>
      <c r="H12" s="4"/>
      <c r="I12" s="5" t="s">
        <v>23</v>
      </c>
      <c r="J12" s="4"/>
      <c r="K12" s="4"/>
      <c r="L12" s="4" t="str">
        <f aca="false">IF(M12&lt;=$C$18,"*","")</f>
        <v>*</v>
      </c>
      <c r="M12" s="16" t="n">
        <v>6</v>
      </c>
      <c r="N12" s="17" t="n">
        <f aca="false">DATE(YEAR(N11),MONTH(N11)+1,1)</f>
        <v>36831</v>
      </c>
      <c r="O12" s="18" t="n">
        <f aca="false">VLOOKUP(N12,CURVES!$B$13:$C$312,2)</f>
        <v>3.337</v>
      </c>
      <c r="P12" s="18" t="n">
        <f aca="false">PriceMod!O12+VLOOKUP(N12,CURVES!$B$13:$D$312,3)</f>
        <v>3.342</v>
      </c>
      <c r="Q12" s="19" t="n">
        <f aca="false">VLOOKUP(N12,CURVES!$B$13:$J$312,6)</f>
        <v>0.435</v>
      </c>
      <c r="R12" s="18" t="n">
        <f aca="false">VLOOKUP(N12,CURVES!$B$13:$J$312,9)</f>
        <v>0.6</v>
      </c>
      <c r="S12" s="18" t="n">
        <f aca="false">VLOOKUP(MONTH(N12),$Z$38:$AA$49,2)</f>
        <v>0.02</v>
      </c>
      <c r="T12" s="18" t="n">
        <f aca="false">VLOOKUP(MONTH(N12),$Z$38:$AB$49,3)</f>
        <v>0.8</v>
      </c>
      <c r="U12" s="20" t="n">
        <v>0.011762</v>
      </c>
      <c r="V12" s="20" t="n">
        <v>0.00226</v>
      </c>
      <c r="W12" s="20" t="n">
        <v>-0.00228</v>
      </c>
    </row>
    <row r="13" customFormat="false" ht="12.75" hidden="false" customHeight="tru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 t="str">
        <f aca="false">IF(M13&lt;=$C$18,"*","")</f>
        <v>*</v>
      </c>
      <c r="M13" s="16" t="n">
        <v>7</v>
      </c>
      <c r="N13" s="17" t="n">
        <f aca="false">DATE(YEAR(N12),MONTH(N12)+1,1)</f>
        <v>36861</v>
      </c>
      <c r="O13" s="18" t="n">
        <f aca="false">VLOOKUP(N13,CURVES!$B$13:$C$312,2)</f>
        <v>3.427</v>
      </c>
      <c r="P13" s="18" t="n">
        <f aca="false">PriceMod!O13+VLOOKUP(N13,CURVES!$B$13:$D$312,3)</f>
        <v>3.432</v>
      </c>
      <c r="Q13" s="19" t="n">
        <f aca="false">VLOOKUP(N13,CURVES!$B$13:$J$312,6)</f>
        <v>0.4375</v>
      </c>
      <c r="R13" s="18" t="n">
        <f aca="false">VLOOKUP(N13,CURVES!$B$13:$J$312,9)</f>
        <v>1.05</v>
      </c>
      <c r="S13" s="18" t="n">
        <f aca="false">VLOOKUP(MONTH(N13),$Z$38:$AA$49,2)</f>
        <v>0.02</v>
      </c>
      <c r="T13" s="18" t="n">
        <f aca="false">VLOOKUP(MONTH(N13),$Z$38:$AB$49,3)</f>
        <v>0.8</v>
      </c>
      <c r="U13" s="20" t="n">
        <v>0.009151</v>
      </c>
      <c r="V13" s="20" t="n">
        <v>0.002538</v>
      </c>
      <c r="W13" s="20" t="n">
        <v>-0.00129</v>
      </c>
    </row>
    <row r="14" customFormat="false" ht="12.75" hidden="false" customHeight="true" outlineLevel="0" collapsed="false">
      <c r="A14" s="4"/>
      <c r="B14" s="5" t="s">
        <v>24</v>
      </c>
      <c r="C14" s="4"/>
      <c r="D14" s="4"/>
      <c r="E14" s="24" t="s">
        <v>25</v>
      </c>
      <c r="F14" s="24" t="s">
        <v>26</v>
      </c>
      <c r="G14" s="24" t="s">
        <v>27</v>
      </c>
      <c r="H14" s="4"/>
      <c r="I14" s="24" t="s">
        <v>28</v>
      </c>
      <c r="J14" s="25" t="n">
        <v>2000</v>
      </c>
      <c r="K14" s="4"/>
      <c r="L14" s="4" t="str">
        <f aca="false">IF(M14&lt;=$C$18,"*","")</f>
        <v>*</v>
      </c>
      <c r="M14" s="16" t="n">
        <v>8</v>
      </c>
      <c r="N14" s="17" t="n">
        <f aca="false">DATE(YEAR(N13),MONTH(N13)+1,1)</f>
        <v>36892</v>
      </c>
      <c r="O14" s="18" t="n">
        <f aca="false">VLOOKUP(N14,CURVES!$B$13:$C$312,2)</f>
        <v>3.44</v>
      </c>
      <c r="P14" s="18" t="n">
        <f aca="false">PriceMod!O14+VLOOKUP(N14,CURVES!$B$13:$D$312,3)</f>
        <v>3.445</v>
      </c>
      <c r="Q14" s="19" t="n">
        <f aca="false">VLOOKUP(N14,CURVES!$B$13:$J$312,6)</f>
        <v>0.44</v>
      </c>
      <c r="R14" s="18" t="n">
        <f aca="false">VLOOKUP(N14,CURVES!$B$13:$J$312,9)</f>
        <v>1.05</v>
      </c>
      <c r="S14" s="18" t="n">
        <f aca="false">VLOOKUP(MONTH(N14),$Z$38:$AA$49,2)</f>
        <v>0.02</v>
      </c>
      <c r="T14" s="18" t="n">
        <f aca="false">VLOOKUP(MONTH(N14),$Z$38:$AB$49,3)</f>
        <v>0.8</v>
      </c>
      <c r="U14" s="20" t="n">
        <v>0.010314</v>
      </c>
      <c r="V14" s="20" t="n">
        <v>0.003397</v>
      </c>
      <c r="W14" s="20" t="n">
        <v>-0.00093</v>
      </c>
    </row>
    <row r="15" customFormat="false" ht="12.75" hidden="false" customHeight="true" outlineLevel="0" collapsed="false">
      <c r="A15" s="4"/>
      <c r="B15" s="4"/>
      <c r="C15" s="4"/>
      <c r="D15" s="4"/>
      <c r="E15" s="25" t="n">
        <v>0</v>
      </c>
      <c r="F15" s="19" t="n">
        <v>0.2</v>
      </c>
      <c r="G15" s="19" t="n">
        <v>0.4</v>
      </c>
      <c r="H15" s="4"/>
      <c r="I15" s="16" t="s">
        <v>29</v>
      </c>
      <c r="J15" s="25" t="n">
        <v>30</v>
      </c>
      <c r="K15" s="4"/>
      <c r="L15" s="4" t="str">
        <f aca="false">IF(M15&lt;=$C$18,"*","")</f>
        <v>*</v>
      </c>
      <c r="M15" s="16" t="n">
        <v>9</v>
      </c>
      <c r="N15" s="17" t="n">
        <f aca="false">DATE(YEAR(N14),MONTH(N14)+1,1)</f>
        <v>36923</v>
      </c>
      <c r="O15" s="18" t="n">
        <f aca="false">VLOOKUP(N15,CURVES!$B$13:$C$312,2)</f>
        <v>3.27</v>
      </c>
      <c r="P15" s="18" t="n">
        <f aca="false">PriceMod!O15+VLOOKUP(N15,CURVES!$B$13:$D$312,3)</f>
        <v>3.275</v>
      </c>
      <c r="Q15" s="19" t="n">
        <f aca="false">VLOOKUP(N15,CURVES!$B$13:$J$312,6)</f>
        <v>0.43</v>
      </c>
      <c r="R15" s="18" t="n">
        <f aca="false">VLOOKUP(N15,CURVES!$B$13:$J$312,9)</f>
        <v>1.05</v>
      </c>
      <c r="S15" s="18" t="n">
        <f aca="false">VLOOKUP(MONTH(N15),$Z$38:$AA$49,2)</f>
        <v>0.02</v>
      </c>
      <c r="T15" s="18" t="n">
        <f aca="false">VLOOKUP(MONTH(N15),$Z$38:$AB$49,3)</f>
        <v>0.8</v>
      </c>
      <c r="U15" s="20" t="n">
        <v>0.010773</v>
      </c>
      <c r="V15" s="20" t="n">
        <v>0.004021</v>
      </c>
      <c r="W15" s="20" t="n">
        <v>-0.00022</v>
      </c>
    </row>
    <row r="16" customFormat="false" ht="12.75" hidden="false" customHeight="true" outlineLevel="0" collapsed="false">
      <c r="A16" s="4"/>
      <c r="B16" s="26"/>
      <c r="C16" s="26"/>
      <c r="D16" s="4"/>
      <c r="E16" s="27" t="n">
        <v>2</v>
      </c>
      <c r="F16" s="19" t="n">
        <v>0.2</v>
      </c>
      <c r="G16" s="19" t="n">
        <v>0.4</v>
      </c>
      <c r="H16" s="4"/>
      <c r="I16" s="16" t="s">
        <v>30</v>
      </c>
      <c r="J16" s="18" t="n">
        <v>0.6</v>
      </c>
      <c r="K16" s="4"/>
      <c r="L16" s="4" t="str">
        <f aca="false">IF(M16&lt;=$C$18,"*","")</f>
        <v>*</v>
      </c>
      <c r="M16" s="16" t="n">
        <v>10</v>
      </c>
      <c r="N16" s="17" t="n">
        <f aca="false">DATE(YEAR(N15),MONTH(N15)+1,1)</f>
        <v>36951</v>
      </c>
      <c r="O16" s="18" t="n">
        <f aca="false">VLOOKUP(N16,CURVES!$B$13:$C$312,2)</f>
        <v>3.1</v>
      </c>
      <c r="P16" s="18" t="n">
        <f aca="false">PriceMod!O16+VLOOKUP(N16,CURVES!$B$13:$D$312,3)</f>
        <v>3.105</v>
      </c>
      <c r="Q16" s="19" t="n">
        <f aca="false">VLOOKUP(N16,CURVES!$B$13:$J$312,6)</f>
        <v>0.3825</v>
      </c>
      <c r="R16" s="18" t="n">
        <f aca="false">VLOOKUP(N16,CURVES!$B$13:$J$312,9)</f>
        <v>0.55</v>
      </c>
      <c r="S16" s="18" t="n">
        <f aca="false">VLOOKUP(MONTH(N16),$Z$38:$AA$49,2)</f>
        <v>0.02</v>
      </c>
      <c r="T16" s="18" t="n">
        <f aca="false">VLOOKUP(MONTH(N16),$Z$38:$AB$49,3)</f>
        <v>0.8</v>
      </c>
      <c r="U16" s="20" t="n">
        <v>0.010012</v>
      </c>
      <c r="V16" s="20" t="n">
        <v>0.00422</v>
      </c>
      <c r="W16" s="20" t="n">
        <v>0.000332</v>
      </c>
    </row>
    <row r="17" customFormat="false" ht="12.75" hidden="false" customHeight="true" outlineLevel="0" collapsed="false">
      <c r="A17" s="4"/>
      <c r="B17" s="24" t="s">
        <v>31</v>
      </c>
      <c r="C17" s="25" t="n">
        <v>1</v>
      </c>
      <c r="D17" s="4"/>
      <c r="E17" s="25" t="n">
        <v>4</v>
      </c>
      <c r="F17" s="19" t="n">
        <v>0.2</v>
      </c>
      <c r="G17" s="19" t="n">
        <v>0.4</v>
      </c>
      <c r="H17" s="4"/>
      <c r="I17" s="16" t="s">
        <v>32</v>
      </c>
      <c r="J17" s="25" t="n">
        <v>3</v>
      </c>
      <c r="K17" s="4"/>
      <c r="L17" s="4" t="str">
        <f aca="false">IF(M17&lt;=$C$18,"*","")</f>
        <v>*</v>
      </c>
      <c r="M17" s="16" t="n">
        <v>11</v>
      </c>
      <c r="N17" s="17" t="n">
        <f aca="false">DATE(YEAR(N16),MONTH(N16)+1,1)</f>
        <v>36982</v>
      </c>
      <c r="O17" s="18" t="n">
        <f aca="false">VLOOKUP(N17,CURVES!$B$13:$C$312,2)</f>
        <v>2.93</v>
      </c>
      <c r="P17" s="18" t="n">
        <f aca="false">PriceMod!O17+VLOOKUP(N17,CURVES!$B$13:$D$312,3)</f>
        <v>2.935</v>
      </c>
      <c r="Q17" s="19" t="n">
        <f aca="false">VLOOKUP(N17,CURVES!$B$13:$J$312,6)</f>
        <v>0.3</v>
      </c>
      <c r="R17" s="18" t="n">
        <f aca="false">VLOOKUP(N17,CURVES!$B$13:$J$312,9)</f>
        <v>0.4</v>
      </c>
      <c r="S17" s="18" t="n">
        <f aca="false">VLOOKUP(MONTH(N17),$Z$38:$AA$49,2)</f>
        <v>0</v>
      </c>
      <c r="T17" s="18" t="n">
        <f aca="false">VLOOKUP(MONTH(N17),$Z$38:$AB$49,3)</f>
        <v>0.85</v>
      </c>
      <c r="U17" s="20" t="n">
        <v>0.007353</v>
      </c>
      <c r="V17" s="20" t="n">
        <v>0.003395</v>
      </c>
      <c r="W17" s="20" t="n">
        <v>0.000691</v>
      </c>
    </row>
    <row r="18" customFormat="false" ht="12.75" hidden="false" customHeight="true" outlineLevel="0" collapsed="false">
      <c r="A18" s="4"/>
      <c r="B18" s="24" t="s">
        <v>33</v>
      </c>
      <c r="C18" s="25" t="n">
        <v>12</v>
      </c>
      <c r="D18" s="4"/>
      <c r="E18" s="4"/>
      <c r="F18" s="4"/>
      <c r="G18" s="4"/>
      <c r="H18" s="4"/>
      <c r="I18" s="16" t="s">
        <v>34</v>
      </c>
      <c r="J18" s="25" t="n">
        <v>50</v>
      </c>
      <c r="K18" s="4"/>
      <c r="L18" s="4" t="str">
        <f aca="false">IF(M18&lt;=$C$18,"*","")</f>
        <v>*</v>
      </c>
      <c r="M18" s="16" t="n">
        <v>12</v>
      </c>
      <c r="N18" s="17" t="n">
        <f aca="false">DATE(YEAR(N17),MONTH(N17)+1,1)</f>
        <v>37012</v>
      </c>
      <c r="O18" s="18" t="n">
        <f aca="false">VLOOKUP(N18,CURVES!$B$13:$C$312,2)</f>
        <v>2.885</v>
      </c>
      <c r="P18" s="18" t="n">
        <f aca="false">PriceMod!O18+VLOOKUP(N18,CURVES!$B$13:$D$312,3)</f>
        <v>2.89</v>
      </c>
      <c r="Q18" s="19" t="n">
        <f aca="false">VLOOKUP(N18,CURVES!$B$13:$J$312,6)</f>
        <v>0.265</v>
      </c>
      <c r="R18" s="18" t="n">
        <f aca="false">VLOOKUP(N18,CURVES!$B$13:$J$312,9)</f>
        <v>0.35</v>
      </c>
      <c r="S18" s="18" t="n">
        <f aca="false">VLOOKUP(MONTH(N18),$Z$38:$AA$49,2)</f>
        <v>-0.01</v>
      </c>
      <c r="T18" s="18" t="n">
        <f aca="false">VLOOKUP(MONTH(N18),$Z$38:$AB$49,3)</f>
        <v>0.9</v>
      </c>
      <c r="U18" s="20" t="n">
        <v>0.00622</v>
      </c>
      <c r="V18" s="20" t="n">
        <v>0.002998</v>
      </c>
      <c r="W18" s="20" t="n">
        <v>0.000963</v>
      </c>
    </row>
    <row r="19" customFormat="false" ht="12" hidden="false" customHeight="true" outlineLevel="0" collapsed="false">
      <c r="A19" s="4"/>
      <c r="B19" s="16" t="s">
        <v>35</v>
      </c>
      <c r="C19" s="18" t="n">
        <v>3.35</v>
      </c>
      <c r="D19" s="4"/>
      <c r="E19" s="4"/>
      <c r="F19" s="4"/>
      <c r="G19" s="4"/>
      <c r="H19" s="4"/>
      <c r="I19" s="16" t="s">
        <v>36</v>
      </c>
      <c r="J19" s="25" t="n">
        <v>3</v>
      </c>
      <c r="K19" s="4"/>
      <c r="L19" s="4" t="str">
        <f aca="false">IF(M19&lt;=$C$18,"*","")</f>
        <v/>
      </c>
      <c r="M19" s="16" t="n">
        <v>13</v>
      </c>
      <c r="N19" s="17" t="n">
        <f aca="false">DATE(YEAR(N18),MONTH(N18)+1,1)</f>
        <v>37043</v>
      </c>
      <c r="O19" s="18" t="n">
        <f aca="false">VLOOKUP(N19,CURVES!$B$13:$C$312,2)</f>
        <v>2.883</v>
      </c>
      <c r="P19" s="18" t="n">
        <f aca="false">PriceMod!O19+VLOOKUP(N19,CURVES!$B$13:$D$312,3)</f>
        <v>2.888</v>
      </c>
      <c r="Q19" s="19" t="n">
        <f aca="false">VLOOKUP(N19,CURVES!$B$13:$J$312,6)</f>
        <v>0.2575</v>
      </c>
      <c r="R19" s="18" t="n">
        <f aca="false">VLOOKUP(N19,CURVES!$B$13:$J$312,9)</f>
        <v>0.4</v>
      </c>
      <c r="S19" s="18" t="n">
        <f aca="false">VLOOKUP(MONTH(N19),$Z$38:$AA$49,2)</f>
        <v>-0.01</v>
      </c>
      <c r="T19" s="18" t="n">
        <f aca="false">VLOOKUP(MONTH(N19),$Z$38:$AB$49,3)</f>
        <v>0.9</v>
      </c>
      <c r="U19" s="20" t="n">
        <v>0.007667</v>
      </c>
      <c r="V19" s="20" t="n">
        <v>0.003692</v>
      </c>
      <c r="W19" s="20" t="n">
        <v>0.001289</v>
      </c>
    </row>
    <row r="20" customFormat="false" ht="12.75" hidden="false" customHeight="true" outlineLevel="0" collapsed="false">
      <c r="A20" s="4"/>
      <c r="B20" s="16" t="s">
        <v>37</v>
      </c>
      <c r="C20" s="28" t="n">
        <v>0.1</v>
      </c>
      <c r="D20" s="4"/>
      <c r="E20" s="4"/>
      <c r="F20" s="4"/>
      <c r="G20" s="4"/>
      <c r="H20" s="4"/>
      <c r="I20" s="16" t="s">
        <v>38</v>
      </c>
      <c r="J20" s="29" t="s">
        <v>39</v>
      </c>
      <c r="K20" s="4"/>
      <c r="L20" s="4" t="str">
        <f aca="false">IF(M20&lt;=$C$18,"*","")</f>
        <v/>
      </c>
      <c r="M20" s="16" t="n">
        <v>14</v>
      </c>
      <c r="N20" s="17" t="n">
        <f aca="false">DATE(YEAR(N19),MONTH(N19)+1,1)</f>
        <v>37073</v>
      </c>
      <c r="O20" s="18" t="n">
        <f aca="false">VLOOKUP(N20,CURVES!$B$13:$C$312,2)</f>
        <v>2.883</v>
      </c>
      <c r="P20" s="18" t="n">
        <f aca="false">PriceMod!O20+VLOOKUP(N20,CURVES!$B$13:$D$312,3)</f>
        <v>2.888</v>
      </c>
      <c r="Q20" s="19" t="n">
        <f aca="false">VLOOKUP(N20,CURVES!$B$13:$J$312,6)</f>
        <v>0.255</v>
      </c>
      <c r="R20" s="18" t="n">
        <f aca="false">VLOOKUP(N20,CURVES!$B$13:$J$312,9)</f>
        <v>0.4</v>
      </c>
      <c r="S20" s="18" t="n">
        <f aca="false">VLOOKUP(MONTH(N20),$Z$38:$AA$49,2)</f>
        <v>-0.01</v>
      </c>
      <c r="T20" s="18" t="n">
        <f aca="false">VLOOKUP(MONTH(N20),$Z$38:$AB$49,3)</f>
        <v>0.9</v>
      </c>
      <c r="U20" s="20" t="n">
        <v>0.003793</v>
      </c>
      <c r="V20" s="20" t="n">
        <v>0.001835</v>
      </c>
      <c r="W20" s="20" t="n">
        <v>0.000704</v>
      </c>
    </row>
    <row r="21" customFormat="false" ht="12.75" hidden="false" customHeight="true" outlineLevel="0" collapsed="false">
      <c r="A21" s="4"/>
      <c r="B21" s="16" t="s">
        <v>40</v>
      </c>
      <c r="C21" s="18" t="n">
        <v>3</v>
      </c>
      <c r="D21" s="4"/>
      <c r="E21" s="4"/>
      <c r="F21" s="4"/>
      <c r="G21" s="4"/>
      <c r="H21" s="4"/>
      <c r="I21" s="16" t="s">
        <v>41</v>
      </c>
      <c r="J21" s="25" t="s">
        <v>42</v>
      </c>
      <c r="K21" s="4"/>
      <c r="L21" s="4" t="str">
        <f aca="false">IF(M21&lt;=$C$18,"*","")</f>
        <v/>
      </c>
      <c r="M21" s="16" t="n">
        <v>15</v>
      </c>
      <c r="N21" s="17" t="n">
        <f aca="false">DATE(YEAR(N20),MONTH(N20)+1,1)</f>
        <v>37104</v>
      </c>
      <c r="O21" s="18" t="n">
        <f aca="false">VLOOKUP(N21,CURVES!$B$13:$C$312,2)</f>
        <v>2.883</v>
      </c>
      <c r="P21" s="18" t="n">
        <f aca="false">PriceMod!O21+VLOOKUP(N21,CURVES!$B$13:$D$312,3)</f>
        <v>2.888</v>
      </c>
      <c r="Q21" s="19" t="n">
        <f aca="false">VLOOKUP(N21,CURVES!$B$13:$J$312,6)</f>
        <v>0.255</v>
      </c>
      <c r="R21" s="18" t="n">
        <f aca="false">VLOOKUP(N21,CURVES!$B$13:$J$312,9)</f>
        <v>0.55</v>
      </c>
      <c r="S21" s="18" t="n">
        <f aca="false">VLOOKUP(MONTH(N21),$Z$38:$AA$49,2)</f>
        <v>-0.01</v>
      </c>
      <c r="T21" s="18" t="n">
        <f aca="false">VLOOKUP(MONTH(N21),$Z$38:$AB$49,3)</f>
        <v>0.9</v>
      </c>
      <c r="U21" s="20" t="n">
        <v>0.001707</v>
      </c>
      <c r="V21" s="20" t="n">
        <v>0.000877</v>
      </c>
      <c r="W21" s="20" t="n">
        <v>0.000341</v>
      </c>
    </row>
    <row r="22" customFormat="false" ht="12.75" hidden="false" customHeight="true" outlineLevel="0" collapsed="false">
      <c r="A22" s="4"/>
      <c r="B22" s="24" t="s">
        <v>43</v>
      </c>
      <c r="C22" s="18" t="n">
        <v>5</v>
      </c>
      <c r="D22" s="4"/>
      <c r="E22" s="4"/>
      <c r="F22" s="4"/>
      <c r="G22" s="4"/>
      <c r="H22" s="4"/>
      <c r="I22" s="16" t="s">
        <v>44</v>
      </c>
      <c r="J22" s="30" t="s">
        <v>45</v>
      </c>
      <c r="K22" s="4"/>
      <c r="L22" s="4" t="str">
        <f aca="false">IF(M22&lt;=$C$18,"*","")</f>
        <v/>
      </c>
      <c r="M22" s="16" t="n">
        <v>16</v>
      </c>
      <c r="N22" s="17" t="n">
        <f aca="false">DATE(YEAR(N21),MONTH(N21)+1,1)</f>
        <v>37135</v>
      </c>
      <c r="O22" s="18" t="n">
        <f aca="false">VLOOKUP(N22,CURVES!$B$13:$C$312,2)</f>
        <v>2.88</v>
      </c>
      <c r="P22" s="18" t="n">
        <f aca="false">PriceMod!O22+VLOOKUP(N22,CURVES!$B$13:$D$312,3)</f>
        <v>2.885</v>
      </c>
      <c r="Q22" s="19" t="n">
        <f aca="false">VLOOKUP(N22,CURVES!$B$13:$J$312,6)</f>
        <v>0.2575</v>
      </c>
      <c r="R22" s="18" t="n">
        <f aca="false">VLOOKUP(N22,CURVES!$B$13:$J$312,9)</f>
        <v>0.6</v>
      </c>
      <c r="S22" s="18" t="n">
        <f aca="false">VLOOKUP(MONTH(N22),$Z$38:$AA$49,2)</f>
        <v>-0.01</v>
      </c>
      <c r="T22" s="18" t="n">
        <f aca="false">VLOOKUP(MONTH(N22),$Z$38:$AB$49,3)</f>
        <v>0.9</v>
      </c>
      <c r="U22" s="20" t="n">
        <v>0.001689</v>
      </c>
      <c r="V22" s="20" t="n">
        <v>0.000885</v>
      </c>
      <c r="W22" s="20" t="n">
        <v>0.000372</v>
      </c>
    </row>
    <row r="23" customFormat="false" ht="12.75" hidden="false" customHeight="true" outlineLevel="0" collapsed="false">
      <c r="A23" s="4"/>
      <c r="B23" s="16" t="s">
        <v>46</v>
      </c>
      <c r="C23" s="19" t="n">
        <v>0.035</v>
      </c>
      <c r="D23" s="4"/>
      <c r="E23" s="4"/>
      <c r="F23" s="4"/>
      <c r="G23" s="4"/>
      <c r="H23" s="4"/>
      <c r="I23" s="16" t="s">
        <v>47</v>
      </c>
      <c r="J23" s="25" t="n">
        <f aca="false">IF($AH$24=TRUE(),1,0)</f>
        <v>1</v>
      </c>
      <c r="K23" s="4"/>
      <c r="L23" s="4" t="str">
        <f aca="false">IF(M23&lt;=$C$18,"*","")</f>
        <v/>
      </c>
      <c r="M23" s="16" t="n">
        <v>17</v>
      </c>
      <c r="N23" s="17" t="n">
        <f aca="false">DATE(YEAR(N22),MONTH(N22)+1,1)</f>
        <v>37165</v>
      </c>
      <c r="O23" s="18" t="n">
        <f aca="false">VLOOKUP(N23,CURVES!$B$13:$C$312,2)</f>
        <v>2.9</v>
      </c>
      <c r="P23" s="18" t="n">
        <f aca="false">PriceMod!O23+VLOOKUP(N23,CURVES!$B$13:$D$312,3)</f>
        <v>2.905</v>
      </c>
      <c r="Q23" s="19" t="n">
        <f aca="false">VLOOKUP(N23,CURVES!$B$13:$J$312,6)</f>
        <v>0.2625</v>
      </c>
      <c r="R23" s="18" t="n">
        <f aca="false">VLOOKUP(N23,CURVES!$B$13:$J$312,9)</f>
        <v>0.6</v>
      </c>
      <c r="S23" s="18" t="n">
        <f aca="false">VLOOKUP(MONTH(N23),$Z$38:$AA$49,2)</f>
        <v>0</v>
      </c>
      <c r="T23" s="18" t="n">
        <f aca="false">VLOOKUP(MONTH(N23),$Z$38:$AB$49,3)</f>
        <v>0.85</v>
      </c>
      <c r="U23" s="20" t="n">
        <v>0.001667</v>
      </c>
      <c r="V23" s="20" t="n">
        <v>0.000888</v>
      </c>
      <c r="W23" s="20" t="n">
        <v>0.000431</v>
      </c>
    </row>
    <row r="24" customFormat="false" ht="12.75" hidden="false" customHeight="true" outlineLevel="0" collapsed="false">
      <c r="A24" s="4"/>
      <c r="B24" s="24" t="s">
        <v>48</v>
      </c>
      <c r="C24" s="19" t="n">
        <v>0.035</v>
      </c>
      <c r="D24" s="4"/>
      <c r="E24" s="4"/>
      <c r="F24" s="4"/>
      <c r="G24" s="4"/>
      <c r="H24" s="4"/>
      <c r="I24" s="16" t="s">
        <v>49</v>
      </c>
      <c r="J24" s="25" t="n">
        <f aca="false">IF($AH$25=TRUE(),1,0)</f>
        <v>1</v>
      </c>
      <c r="K24" s="4"/>
      <c r="L24" s="4" t="str">
        <f aca="false">IF(M24&lt;=$C$18,"*","")</f>
        <v/>
      </c>
      <c r="M24" s="16" t="n">
        <v>18</v>
      </c>
      <c r="N24" s="17" t="n">
        <f aca="false">DATE(YEAR(N23),MONTH(N23)+1,1)</f>
        <v>37196</v>
      </c>
      <c r="O24" s="18" t="n">
        <f aca="false">VLOOKUP(N24,CURVES!$B$13:$C$312,2)</f>
        <v>3.009</v>
      </c>
      <c r="P24" s="18" t="n">
        <f aca="false">PriceMod!O24+VLOOKUP(N24,CURVES!$B$13:$D$312,3)</f>
        <v>3.014</v>
      </c>
      <c r="Q24" s="19" t="n">
        <f aca="false">VLOOKUP(N24,CURVES!$B$13:$J$312,6)</f>
        <v>0.2715</v>
      </c>
      <c r="R24" s="18" t="n">
        <f aca="false">VLOOKUP(N24,CURVES!$B$13:$J$312,9)</f>
        <v>0.6</v>
      </c>
      <c r="S24" s="18" t="n">
        <f aca="false">VLOOKUP(MONTH(N24),$Z$38:$AA$49,2)</f>
        <v>0.02</v>
      </c>
      <c r="T24" s="18" t="n">
        <f aca="false">VLOOKUP(MONTH(N24),$Z$38:$AB$49,3)</f>
        <v>0.8</v>
      </c>
      <c r="U24" s="20" t="n">
        <v>0.003267</v>
      </c>
      <c r="V24" s="20" t="n">
        <v>0.001778</v>
      </c>
      <c r="W24" s="20" t="n">
        <v>0.000874</v>
      </c>
      <c r="AH24" s="31" t="b">
        <f aca="false">TRUE()</f>
        <v>1</v>
      </c>
    </row>
    <row r="25" customFormat="false" ht="12.75" hidden="false" customHeight="true" outlineLevel="0" collapsed="false">
      <c r="A25" s="4"/>
      <c r="B25" s="24" t="s">
        <v>50</v>
      </c>
      <c r="C25" s="32" t="n">
        <v>0.05</v>
      </c>
      <c r="D25" s="4"/>
      <c r="E25" s="4"/>
      <c r="F25" s="4"/>
      <c r="G25" s="4"/>
      <c r="H25" s="4"/>
      <c r="I25" s="4"/>
      <c r="J25" s="4"/>
      <c r="K25" s="4"/>
      <c r="L25" s="4" t="str">
        <f aca="false">IF(M25&lt;=$C$18,"*","")</f>
        <v/>
      </c>
      <c r="M25" s="16" t="n">
        <v>19</v>
      </c>
      <c r="N25" s="17" t="n">
        <f aca="false">DATE(YEAR(N24),MONTH(N24)+1,1)</f>
        <v>37226</v>
      </c>
      <c r="O25" s="18" t="n">
        <f aca="false">VLOOKUP(N25,CURVES!$B$13:$C$312,2)</f>
        <v>3.108</v>
      </c>
      <c r="P25" s="18" t="n">
        <f aca="false">PriceMod!O25+VLOOKUP(N25,CURVES!$B$13:$D$312,3)</f>
        <v>3.113</v>
      </c>
      <c r="Q25" s="19" t="n">
        <f aca="false">VLOOKUP(N25,CURVES!$B$13:$J$312,6)</f>
        <v>0.2765</v>
      </c>
      <c r="R25" s="18" t="n">
        <f aca="false">VLOOKUP(N25,CURVES!$B$13:$J$312,9)</f>
        <v>1.05</v>
      </c>
      <c r="S25" s="18" t="n">
        <f aca="false">VLOOKUP(MONTH(N25),$Z$38:$AA$49,2)</f>
        <v>0.02</v>
      </c>
      <c r="T25" s="18" t="n">
        <f aca="false">VLOOKUP(MONTH(N25),$Z$38:$AB$49,3)</f>
        <v>0.8</v>
      </c>
      <c r="U25" s="20" t="n">
        <v>0.003282</v>
      </c>
      <c r="V25" s="20" t="n">
        <v>0.00177</v>
      </c>
      <c r="W25" s="20" t="n">
        <v>0.000892</v>
      </c>
      <c r="AH25" s="31" t="b">
        <f aca="false">TRUE()</f>
        <v>1</v>
      </c>
    </row>
    <row r="26" customFormat="false" ht="15" hidden="false" customHeight="true" outlineLevel="0" collapsed="false">
      <c r="A26" s="4"/>
      <c r="B26" s="24" t="s">
        <v>51</v>
      </c>
      <c r="C26" s="32" t="n">
        <v>0.05</v>
      </c>
      <c r="D26" s="4"/>
      <c r="E26" s="33"/>
      <c r="F26" s="33"/>
      <c r="G26" s="33"/>
      <c r="H26" s="4"/>
      <c r="I26" s="4"/>
      <c r="J26" s="4"/>
      <c r="K26" s="4"/>
      <c r="L26" s="4" t="str">
        <f aca="false">IF(M26&lt;=$C$18,"*","")</f>
        <v/>
      </c>
      <c r="M26" s="16" t="n">
        <v>20</v>
      </c>
      <c r="N26" s="17" t="n">
        <f aca="false">DATE(YEAR(N25),MONTH(N25)+1,1)</f>
        <v>37257</v>
      </c>
      <c r="O26" s="18" t="n">
        <f aca="false">VLOOKUP(N26,CURVES!$B$13:$C$312,2)</f>
        <v>3.123</v>
      </c>
      <c r="P26" s="18" t="n">
        <f aca="false">PriceMod!O26+VLOOKUP(N26,CURVES!$B$13:$D$312,3)</f>
        <v>3.128</v>
      </c>
      <c r="Q26" s="19" t="n">
        <f aca="false">VLOOKUP(N26,CURVES!$B$13:$J$312,6)</f>
        <v>0.279</v>
      </c>
      <c r="R26" s="18" t="n">
        <f aca="false">VLOOKUP(N26,CURVES!$B$13:$J$312,9)</f>
        <v>1.05</v>
      </c>
      <c r="S26" s="18" t="n">
        <f aca="false">VLOOKUP(MONTH(N26),$Z$38:$AA$49,2)</f>
        <v>0.02</v>
      </c>
      <c r="T26" s="18" t="n">
        <f aca="false">VLOOKUP(MONTH(N26),$Z$38:$AB$49,3)</f>
        <v>0.8</v>
      </c>
      <c r="U26" s="20" t="n">
        <v>0.003296</v>
      </c>
      <c r="V26" s="20" t="n">
        <v>0.001762</v>
      </c>
      <c r="W26" s="20" t="n">
        <v>0.000911</v>
      </c>
    </row>
    <row r="27" customFormat="false" ht="12.75" hidden="false" customHeight="true" outlineLevel="0" collapsed="false">
      <c r="A27" s="4"/>
      <c r="B27" s="4"/>
      <c r="C27" s="4"/>
      <c r="D27" s="4"/>
      <c r="E27" s="4"/>
      <c r="F27" s="4"/>
      <c r="G27" s="4"/>
      <c r="H27" s="4"/>
      <c r="I27" s="33"/>
      <c r="J27" s="6" t="e">
        <f aca="false">#NAME!()</f>
        <v>#NAME?</v>
      </c>
      <c r="K27" s="34"/>
      <c r="L27" s="4" t="str">
        <f aca="false">IF(M27&lt;=$C$18,"*","")</f>
        <v/>
      </c>
      <c r="M27" s="16" t="n">
        <v>21</v>
      </c>
      <c r="N27" s="17" t="n">
        <f aca="false">DATE(YEAR(N26),MONTH(N26)+1,1)</f>
        <v>37288</v>
      </c>
      <c r="O27" s="18" t="n">
        <f aca="false">VLOOKUP(N27,CURVES!$B$13:$C$312,2)</f>
        <v>3</v>
      </c>
      <c r="P27" s="18" t="n">
        <f aca="false">PriceMod!O27+VLOOKUP(N27,CURVES!$B$13:$D$312,3)</f>
        <v>3.005</v>
      </c>
      <c r="Q27" s="19" t="n">
        <f aca="false">VLOOKUP(N27,CURVES!$B$13:$J$312,6)</f>
        <v>0.274</v>
      </c>
      <c r="R27" s="18" t="n">
        <f aca="false">VLOOKUP(N27,CURVES!$B$13:$J$312,9)</f>
        <v>1.05</v>
      </c>
      <c r="S27" s="18" t="n">
        <f aca="false">VLOOKUP(MONTH(N27),$Z$38:$AA$49,2)</f>
        <v>0.02</v>
      </c>
      <c r="T27" s="18" t="n">
        <f aca="false">VLOOKUP(MONTH(N27),$Z$38:$AB$49,3)</f>
        <v>0.8</v>
      </c>
      <c r="U27" s="20" t="n">
        <v>0.003311</v>
      </c>
      <c r="V27" s="20" t="n">
        <v>0.001754</v>
      </c>
      <c r="W27" s="20" t="n">
        <v>0.000929</v>
      </c>
    </row>
    <row r="28" customFormat="false" ht="12.75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33"/>
      <c r="J28" s="4"/>
      <c r="K28" s="4"/>
      <c r="L28" s="4" t="str">
        <f aca="false">IF(M28&lt;=$C$18,"*","")</f>
        <v/>
      </c>
      <c r="M28" s="16" t="n">
        <v>22</v>
      </c>
      <c r="N28" s="17" t="n">
        <f aca="false">DATE(YEAR(N27),MONTH(N27)+1,1)</f>
        <v>37316</v>
      </c>
      <c r="O28" s="18" t="n">
        <f aca="false">VLOOKUP(N28,CURVES!$B$13:$C$312,2)</f>
        <v>2.853</v>
      </c>
      <c r="P28" s="18" t="n">
        <f aca="false">PriceMod!O28+VLOOKUP(N28,CURVES!$B$13:$D$312,3)</f>
        <v>2.858</v>
      </c>
      <c r="Q28" s="19" t="n">
        <f aca="false">VLOOKUP(N28,CURVES!$B$13:$J$312,6)</f>
        <v>0.2515</v>
      </c>
      <c r="R28" s="18" t="n">
        <f aca="false">VLOOKUP(N28,CURVES!$B$13:$J$312,9)</f>
        <v>0.55</v>
      </c>
      <c r="S28" s="18" t="n">
        <f aca="false">VLOOKUP(MONTH(N28),$Z$38:$AA$49,2)</f>
        <v>0.02</v>
      </c>
      <c r="T28" s="18" t="n">
        <f aca="false">VLOOKUP(MONTH(N28),$Z$38:$AB$49,3)</f>
        <v>0.8</v>
      </c>
      <c r="U28" s="20" t="n">
        <v>0.003326</v>
      </c>
      <c r="V28" s="20" t="n">
        <v>0.001746</v>
      </c>
      <c r="W28" s="20" t="n">
        <v>0.000948</v>
      </c>
    </row>
    <row r="29" customFormat="false" ht="12.75" hidden="false" customHeight="false" outlineLevel="0" collapsed="false">
      <c r="A29" s="4"/>
      <c r="B29" s="24" t="s">
        <v>52</v>
      </c>
      <c r="C29" s="19" t="n">
        <v>0.968217133437813</v>
      </c>
      <c r="D29" s="4"/>
      <c r="E29" s="4"/>
      <c r="F29" s="4"/>
      <c r="G29" s="4"/>
      <c r="H29" s="4"/>
      <c r="I29" s="4"/>
      <c r="J29" s="4"/>
      <c r="K29" s="4"/>
      <c r="L29" s="4" t="str">
        <f aca="false">IF(M29&lt;=$C$18,"*","")</f>
        <v/>
      </c>
      <c r="M29" s="16" t="n">
        <v>23</v>
      </c>
      <c r="N29" s="17" t="n">
        <f aca="false">DATE(YEAR(N28),MONTH(N28)+1,1)</f>
        <v>37347</v>
      </c>
      <c r="O29" s="18" t="n">
        <f aca="false">VLOOKUP(N29,CURVES!$B$13:$C$312,2)</f>
        <v>2.755</v>
      </c>
      <c r="P29" s="18" t="n">
        <f aca="false">PriceMod!O29+VLOOKUP(N29,CURVES!$B$13:$D$312,3)</f>
        <v>2.761</v>
      </c>
      <c r="Q29" s="19" t="n">
        <f aca="false">VLOOKUP(N29,CURVES!$B$13:$J$312,6)</f>
        <v>0.22</v>
      </c>
      <c r="R29" s="18" t="n">
        <f aca="false">VLOOKUP(N29,CURVES!$B$13:$J$312,9)</f>
        <v>0.4</v>
      </c>
      <c r="S29" s="18" t="n">
        <f aca="false">VLOOKUP(MONTH(N29),$Z$38:$AA$49,2)</f>
        <v>0</v>
      </c>
      <c r="T29" s="18" t="n">
        <f aca="false">VLOOKUP(MONTH(N29),$Z$38:$AB$49,3)</f>
        <v>0.85</v>
      </c>
      <c r="U29" s="20" t="n">
        <v>0.003341</v>
      </c>
      <c r="V29" s="20" t="n">
        <v>0.001739</v>
      </c>
      <c r="W29" s="20" t="n">
        <v>0.000966</v>
      </c>
    </row>
    <row r="30" customFormat="false" ht="15" hidden="false" customHeight="true" outlineLevel="0" collapsed="false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 t="str">
        <f aca="false">IF(M30&lt;=$C$18,"*","")</f>
        <v/>
      </c>
      <c r="M30" s="16" t="n">
        <v>24</v>
      </c>
      <c r="N30" s="17" t="n">
        <f aca="false">DATE(YEAR(N29),MONTH(N29)+1,1)</f>
        <v>37377</v>
      </c>
      <c r="O30" s="18" t="n">
        <f aca="false">VLOOKUP(N30,CURVES!$B$13:$C$312,2)</f>
        <v>2.723</v>
      </c>
      <c r="P30" s="18" t="n">
        <f aca="false">PriceMod!O30+VLOOKUP(N30,CURVES!$B$13:$D$312,3)</f>
        <v>2.729</v>
      </c>
      <c r="Q30" s="19" t="n">
        <f aca="false">VLOOKUP(N30,CURVES!$B$13:$J$312,6)</f>
        <v>0.217</v>
      </c>
      <c r="R30" s="18" t="n">
        <f aca="false">VLOOKUP(N30,CURVES!$B$13:$J$312,9)</f>
        <v>0.35</v>
      </c>
      <c r="S30" s="18" t="n">
        <f aca="false">VLOOKUP(MONTH(N30),$Z$38:$AA$49,2)</f>
        <v>-0.01</v>
      </c>
      <c r="T30" s="18" t="n">
        <f aca="false">VLOOKUP(MONTH(N30),$Z$38:$AB$49,3)</f>
        <v>0.9</v>
      </c>
      <c r="U30" s="20" t="n">
        <v>0.003356</v>
      </c>
      <c r="V30" s="20" t="n">
        <v>0.001731</v>
      </c>
      <c r="W30" s="20" t="n">
        <v>0.000984</v>
      </c>
    </row>
    <row r="31" customFormat="false" ht="12.75" hidden="false" customHeight="false" outlineLevel="0" collapsed="false">
      <c r="A31" s="4"/>
      <c r="B31" s="24" t="s">
        <v>53</v>
      </c>
      <c r="C31" s="19" t="n">
        <f aca="false">C29/12</f>
        <v>0.0806847611198177</v>
      </c>
      <c r="D31" s="4"/>
      <c r="E31" s="4"/>
      <c r="F31" s="4"/>
      <c r="G31" s="4"/>
      <c r="H31" s="4"/>
      <c r="I31" s="4"/>
      <c r="J31" s="4"/>
      <c r="K31" s="4"/>
      <c r="L31" s="4" t="str">
        <f aca="false">IF(M31&lt;=$C$18,"*","")</f>
        <v/>
      </c>
      <c r="M31" s="16" t="n">
        <v>25</v>
      </c>
      <c r="N31" s="17" t="n">
        <f aca="false">DATE(YEAR(N30),MONTH(N30)+1,1)</f>
        <v>37408</v>
      </c>
      <c r="O31" s="18" t="n">
        <f aca="false">VLOOKUP(N31,CURVES!$B$13:$C$312,2)</f>
        <v>2.718</v>
      </c>
      <c r="P31" s="18" t="n">
        <f aca="false">PriceMod!O31+VLOOKUP(N31,CURVES!$B$13:$D$312,3)</f>
        <v>2.724</v>
      </c>
      <c r="Q31" s="19" t="n">
        <f aca="false">VLOOKUP(N31,CURVES!$B$13:$J$312,6)</f>
        <v>0.216</v>
      </c>
      <c r="R31" s="18" t="n">
        <f aca="false">VLOOKUP(N31,CURVES!$B$13:$J$312,9)</f>
        <v>0.4</v>
      </c>
      <c r="S31" s="18" t="n">
        <f aca="false">VLOOKUP(MONTH(N31),$Z$38:$AA$49,2)</f>
        <v>-0.01</v>
      </c>
      <c r="T31" s="18" t="n">
        <f aca="false">VLOOKUP(MONTH(N31),$Z$38:$AB$49,3)</f>
        <v>0.9</v>
      </c>
      <c r="U31" s="20" t="n">
        <v>0.003318</v>
      </c>
      <c r="V31" s="20" t="n">
        <v>0.001759</v>
      </c>
      <c r="W31" s="20" t="n">
        <v>0.001015</v>
      </c>
    </row>
    <row r="32" customFormat="false" ht="12.75" hidden="false" customHeight="false" outlineLevel="0" collapsed="false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 t="str">
        <f aca="false">IF(M32&lt;=$C$18,"*","")</f>
        <v/>
      </c>
      <c r="M32" s="16" t="n">
        <v>26</v>
      </c>
      <c r="N32" s="17" t="n">
        <f aca="false">DATE(YEAR(N31),MONTH(N31)+1,1)</f>
        <v>37438</v>
      </c>
      <c r="O32" s="18" t="n">
        <f aca="false">VLOOKUP(N32,CURVES!$B$13:$C$312,2)</f>
        <v>2.72</v>
      </c>
      <c r="P32" s="18" t="n">
        <f aca="false">PriceMod!O32+VLOOKUP(N32,CURVES!$B$13:$D$312,3)</f>
        <v>2.726</v>
      </c>
      <c r="Q32" s="19" t="n">
        <f aca="false">VLOOKUP(N32,CURVES!$B$13:$J$312,6)</f>
        <v>0.215</v>
      </c>
      <c r="R32" s="18" t="n">
        <f aca="false">VLOOKUP(N32,CURVES!$B$13:$J$312,9)</f>
        <v>0.4</v>
      </c>
      <c r="S32" s="18" t="n">
        <f aca="false">VLOOKUP(MONTH(N32),$Z$38:$AA$49,2)</f>
        <v>-0.01</v>
      </c>
      <c r="T32" s="18" t="n">
        <f aca="false">VLOOKUP(MONTH(N32),$Z$38:$AB$49,3)</f>
        <v>0.9</v>
      </c>
      <c r="U32" s="20" t="n">
        <v>0.00328</v>
      </c>
      <c r="V32" s="20" t="n">
        <v>0.001788</v>
      </c>
      <c r="W32" s="20" t="n">
        <v>0.001045</v>
      </c>
    </row>
    <row r="33" customFormat="false" ht="12.75" hidden="false" customHeight="false" outlineLevel="0" collapsed="false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 t="str">
        <f aca="false">IF(M33&lt;=$C$18,"*","")</f>
        <v/>
      </c>
      <c r="M33" s="16" t="n">
        <v>27</v>
      </c>
      <c r="N33" s="17" t="n">
        <f aca="false">DATE(YEAR(N32),MONTH(N32)+1,1)</f>
        <v>37469</v>
      </c>
      <c r="O33" s="18" t="n">
        <f aca="false">VLOOKUP(N33,CURVES!$B$13:$C$312,2)</f>
        <v>2.728</v>
      </c>
      <c r="P33" s="18" t="n">
        <f aca="false">PriceMod!O33+VLOOKUP(N33,CURVES!$B$13:$D$312,3)</f>
        <v>2.734</v>
      </c>
      <c r="Q33" s="19" t="n">
        <f aca="false">VLOOKUP(N33,CURVES!$B$13:$J$312,6)</f>
        <v>0.214</v>
      </c>
      <c r="R33" s="18" t="n">
        <f aca="false">VLOOKUP(N33,CURVES!$B$13:$J$312,9)</f>
        <v>0.55</v>
      </c>
      <c r="S33" s="18" t="n">
        <f aca="false">VLOOKUP(MONTH(N33),$Z$38:$AA$49,2)</f>
        <v>-0.01</v>
      </c>
      <c r="T33" s="18" t="n">
        <f aca="false">VLOOKUP(MONTH(N33),$Z$38:$AB$49,3)</f>
        <v>0.9</v>
      </c>
      <c r="U33" s="20" t="n">
        <v>0.003243</v>
      </c>
      <c r="V33" s="20" t="n">
        <v>0.001817</v>
      </c>
      <c r="W33" s="20" t="n">
        <v>0.001075</v>
      </c>
    </row>
    <row r="34" customFormat="false" ht="13.5" hidden="false" customHeight="true" outlineLevel="0" collapsed="false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 t="str">
        <f aca="false">IF(M34&lt;=$C$18,"*","")</f>
        <v/>
      </c>
      <c r="M34" s="16" t="n">
        <v>28</v>
      </c>
      <c r="N34" s="17" t="n">
        <f aca="false">DATE(YEAR(N33),MONTH(N33)+1,1)</f>
        <v>37500</v>
      </c>
      <c r="O34" s="18" t="n">
        <f aca="false">VLOOKUP(N34,CURVES!$B$13:$C$312,2)</f>
        <v>2.724</v>
      </c>
      <c r="P34" s="18" t="n">
        <f aca="false">PriceMod!O34+VLOOKUP(N34,CURVES!$B$13:$D$312,3)</f>
        <v>2.73</v>
      </c>
      <c r="Q34" s="19" t="n">
        <f aca="false">VLOOKUP(N34,CURVES!$B$13:$J$312,6)</f>
        <v>0.213</v>
      </c>
      <c r="R34" s="18" t="n">
        <f aca="false">VLOOKUP(N34,CURVES!$B$13:$J$312,9)</f>
        <v>0.6</v>
      </c>
      <c r="S34" s="18" t="n">
        <f aca="false">VLOOKUP(MONTH(N34),$Z$38:$AA$49,2)</f>
        <v>-0.01</v>
      </c>
      <c r="T34" s="18" t="n">
        <f aca="false">VLOOKUP(MONTH(N34),$Z$38:$AB$49,3)</f>
        <v>0.9</v>
      </c>
      <c r="U34" s="20" t="n">
        <v>0.003205</v>
      </c>
      <c r="V34" s="20" t="n">
        <v>0.001845</v>
      </c>
      <c r="W34" s="20" t="n">
        <v>0.001105</v>
      </c>
    </row>
    <row r="35" customFormat="false" ht="13.5" hidden="false" customHeight="tru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 t="str">
        <f aca="false">IF(M35&lt;=$C$18,"*","")</f>
        <v/>
      </c>
      <c r="M35" s="16" t="n">
        <v>29</v>
      </c>
      <c r="N35" s="17" t="n">
        <f aca="false">DATE(YEAR(N34),MONTH(N34)+1,1)</f>
        <v>37530</v>
      </c>
      <c r="O35" s="18" t="n">
        <f aca="false">VLOOKUP(N35,CURVES!$B$13:$C$312,2)</f>
        <v>2.748</v>
      </c>
      <c r="P35" s="18" t="n">
        <f aca="false">PriceMod!O35+VLOOKUP(N35,CURVES!$B$13:$D$312,3)</f>
        <v>2.754</v>
      </c>
      <c r="Q35" s="19" t="n">
        <f aca="false">VLOOKUP(N35,CURVES!$B$13:$J$312,6)</f>
        <v>0.214</v>
      </c>
      <c r="R35" s="18" t="n">
        <f aca="false">VLOOKUP(N35,CURVES!$B$13:$J$312,9)</f>
        <v>0.6</v>
      </c>
      <c r="S35" s="18" t="n">
        <f aca="false">VLOOKUP(MONTH(N35),$Z$38:$AA$49,2)</f>
        <v>0</v>
      </c>
      <c r="T35" s="18" t="n">
        <f aca="false">VLOOKUP(MONTH(N35),$Z$38:$AB$49,3)</f>
        <v>0.85</v>
      </c>
      <c r="U35" s="20" t="n">
        <v>0.003167</v>
      </c>
      <c r="V35" s="20" t="n">
        <v>0.001874</v>
      </c>
      <c r="W35" s="20" t="n">
        <v>0.001135</v>
      </c>
    </row>
    <row r="36" customFormat="false" ht="12.75" hidden="false" customHeight="fals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 t="str">
        <f aca="false">IF(M36&lt;=$C$18,"*","")</f>
        <v/>
      </c>
      <c r="M36" s="16" t="n">
        <v>30</v>
      </c>
      <c r="N36" s="17" t="n">
        <f aca="false">DATE(YEAR(N35),MONTH(N35)+1,1)</f>
        <v>37561</v>
      </c>
      <c r="O36" s="18" t="n">
        <f aca="false">VLOOKUP(N36,CURVES!$B$13:$C$312,2)</f>
        <v>2.88</v>
      </c>
      <c r="P36" s="18" t="n">
        <f aca="false">PriceMod!O36+VLOOKUP(N36,CURVES!$B$13:$D$312,3)</f>
        <v>2.886</v>
      </c>
      <c r="Q36" s="19" t="n">
        <f aca="false">VLOOKUP(N36,CURVES!$B$13:$J$312,6)</f>
        <v>0.22</v>
      </c>
      <c r="R36" s="18" t="n">
        <f aca="false">VLOOKUP(N36,CURVES!$B$13:$J$312,9)</f>
        <v>0.6</v>
      </c>
      <c r="S36" s="18" t="n">
        <f aca="false">VLOOKUP(MONTH(N36),$Z$38:$AA$49,2)</f>
        <v>0.02</v>
      </c>
      <c r="T36" s="18" t="n">
        <f aca="false">VLOOKUP(MONTH(N36),$Z$38:$AB$49,3)</f>
        <v>0.8</v>
      </c>
      <c r="U36" s="20" t="n">
        <v>0.003129</v>
      </c>
      <c r="V36" s="20" t="n">
        <v>0.001902</v>
      </c>
      <c r="W36" s="20" t="n">
        <v>0.001166</v>
      </c>
      <c r="Z36" s="35" t="s">
        <v>54</v>
      </c>
    </row>
    <row r="37" customFormat="false" ht="12.7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 t="str">
        <f aca="false">IF(M37&lt;=$C$18,"*","")</f>
        <v/>
      </c>
      <c r="M37" s="16" t="n">
        <v>31</v>
      </c>
      <c r="N37" s="17" t="n">
        <f aca="false">DATE(YEAR(N36),MONTH(N36)+1,1)</f>
        <v>37591</v>
      </c>
      <c r="O37" s="18" t="n">
        <f aca="false">VLOOKUP(N37,CURVES!$B$13:$C$312,2)</f>
        <v>3.003</v>
      </c>
      <c r="P37" s="18" t="n">
        <f aca="false">PriceMod!O37+VLOOKUP(N37,CURVES!$B$13:$D$312,3)</f>
        <v>3.009</v>
      </c>
      <c r="Q37" s="19" t="n">
        <f aca="false">VLOOKUP(N37,CURVES!$B$13:$J$312,6)</f>
        <v>0.2225</v>
      </c>
      <c r="R37" s="18" t="n">
        <f aca="false">VLOOKUP(N37,CURVES!$B$13:$J$312,9)</f>
        <v>1.05</v>
      </c>
      <c r="S37" s="18" t="n">
        <f aca="false">VLOOKUP(MONTH(N37),$Z$38:$AA$49,2)</f>
        <v>0.02</v>
      </c>
      <c r="T37" s="18" t="n">
        <f aca="false">VLOOKUP(MONTH(N37),$Z$38:$AB$49,3)</f>
        <v>0.8</v>
      </c>
      <c r="U37" s="20" t="n">
        <v>0.003114</v>
      </c>
      <c r="V37" s="20" t="n">
        <v>0.001873</v>
      </c>
      <c r="W37" s="20" t="n">
        <v>0.001163</v>
      </c>
      <c r="Z37" s="0" t="s">
        <v>55</v>
      </c>
      <c r="AA37" s="0" t="s">
        <v>56</v>
      </c>
      <c r="AB37" s="0" t="s">
        <v>57</v>
      </c>
    </row>
    <row r="38" customFormat="false" ht="12.7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 t="str">
        <f aca="false">IF(M38&lt;=$C$18,"*","")</f>
        <v/>
      </c>
      <c r="M38" s="16" t="n">
        <v>32</v>
      </c>
      <c r="N38" s="17" t="n">
        <f aca="false">DATE(YEAR(N37),MONTH(N37)+1,1)</f>
        <v>37622</v>
      </c>
      <c r="O38" s="18" t="n">
        <f aca="false">VLOOKUP(N38,CURVES!$B$13:$C$312,2)</f>
        <v>3.03</v>
      </c>
      <c r="P38" s="18" t="n">
        <f aca="false">PriceMod!O38+VLOOKUP(N38,CURVES!$B$13:$D$312,3)</f>
        <v>3.035</v>
      </c>
      <c r="Q38" s="19" t="n">
        <f aca="false">VLOOKUP(N38,CURVES!$B$13:$J$312,6)</f>
        <v>0.23</v>
      </c>
      <c r="R38" s="18" t="n">
        <f aca="false">VLOOKUP(N38,CURVES!$B$13:$J$312,9)</f>
        <v>1.05</v>
      </c>
      <c r="S38" s="18" t="n">
        <f aca="false">VLOOKUP(MONTH(N38),$Z$38:$AA$49,2)</f>
        <v>0.02</v>
      </c>
      <c r="T38" s="18" t="n">
        <f aca="false">VLOOKUP(MONTH(N38),$Z$38:$AB$49,3)</f>
        <v>0.8</v>
      </c>
      <c r="U38" s="20" t="n">
        <v>0.003098</v>
      </c>
      <c r="V38" s="20" t="n">
        <v>0.001844</v>
      </c>
      <c r="W38" s="20" t="n">
        <v>0.001161</v>
      </c>
      <c r="Z38" s="36" t="n">
        <v>1</v>
      </c>
      <c r="AA38" s="36" t="n">
        <v>0.02</v>
      </c>
      <c r="AB38" s="36" t="n">
        <v>0.8</v>
      </c>
    </row>
    <row r="39" customFormat="false" ht="12.7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 t="str">
        <f aca="false">IF(M39&lt;=$C$18,"*","")</f>
        <v/>
      </c>
      <c r="M39" s="16" t="n">
        <v>33</v>
      </c>
      <c r="N39" s="17" t="n">
        <f aca="false">DATE(YEAR(N38),MONTH(N38)+1,1)</f>
        <v>37653</v>
      </c>
      <c r="O39" s="18" t="n">
        <f aca="false">VLOOKUP(N39,CURVES!$B$13:$C$312,2)</f>
        <v>2.915</v>
      </c>
      <c r="P39" s="18" t="n">
        <f aca="false">PriceMod!O39+VLOOKUP(N39,CURVES!$B$13:$D$312,3)</f>
        <v>2.92</v>
      </c>
      <c r="Q39" s="19" t="n">
        <f aca="false">VLOOKUP(N39,CURVES!$B$13:$J$312,6)</f>
        <v>0.2225</v>
      </c>
      <c r="R39" s="18" t="n">
        <f aca="false">VLOOKUP(N39,CURVES!$B$13:$J$312,9)</f>
        <v>1.05</v>
      </c>
      <c r="S39" s="18" t="n">
        <f aca="false">VLOOKUP(MONTH(N39),$Z$38:$AA$49,2)</f>
        <v>0.02</v>
      </c>
      <c r="T39" s="18" t="n">
        <f aca="false">VLOOKUP(MONTH(N39),$Z$38:$AB$49,3)</f>
        <v>0.8</v>
      </c>
      <c r="U39" s="20" t="n">
        <v>0.003082</v>
      </c>
      <c r="V39" s="20" t="n">
        <v>0.001815</v>
      </c>
      <c r="W39" s="20" t="n">
        <v>0.001159</v>
      </c>
      <c r="Z39" s="36" t="n">
        <v>2</v>
      </c>
      <c r="AA39" s="36" t="n">
        <v>0.02</v>
      </c>
      <c r="AB39" s="36" t="n">
        <v>0.8</v>
      </c>
    </row>
    <row r="40" customFormat="false" ht="12.7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 t="str">
        <f aca="false">IF(M40&lt;=$C$18,"*","")</f>
        <v/>
      </c>
      <c r="M40" s="16" t="n">
        <v>34</v>
      </c>
      <c r="N40" s="17" t="n">
        <f aca="false">DATE(YEAR(N39),MONTH(N39)+1,1)</f>
        <v>37681</v>
      </c>
      <c r="O40" s="18" t="n">
        <f aca="false">VLOOKUP(N40,CURVES!$B$13:$C$312,2)</f>
        <v>2.8</v>
      </c>
      <c r="P40" s="18" t="n">
        <f aca="false">PriceMod!O40+VLOOKUP(N40,CURVES!$B$13:$D$312,3)</f>
        <v>2.805</v>
      </c>
      <c r="Q40" s="19" t="n">
        <f aca="false">VLOOKUP(N40,CURVES!$B$13:$J$312,6)</f>
        <v>0.2125</v>
      </c>
      <c r="R40" s="18" t="n">
        <f aca="false">VLOOKUP(N40,CURVES!$B$13:$J$312,9)</f>
        <v>0.55</v>
      </c>
      <c r="S40" s="18" t="n">
        <f aca="false">VLOOKUP(MONTH(N40),$Z$38:$AA$49,2)</f>
        <v>0.02</v>
      </c>
      <c r="T40" s="18" t="n">
        <f aca="false">VLOOKUP(MONTH(N40),$Z$38:$AB$49,3)</f>
        <v>0.8</v>
      </c>
      <c r="U40" s="20" t="n">
        <v>0.003066</v>
      </c>
      <c r="V40" s="20" t="n">
        <v>0.001785</v>
      </c>
      <c r="W40" s="20" t="n">
        <v>0.001157</v>
      </c>
      <c r="Z40" s="36" t="n">
        <v>3</v>
      </c>
      <c r="AA40" s="36" t="n">
        <v>0.02</v>
      </c>
      <c r="AB40" s="36" t="n">
        <v>0.8</v>
      </c>
    </row>
    <row r="41" customFormat="false" ht="12.75" hidden="false" customHeight="fals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 t="str">
        <f aca="false">IF(M41&lt;=$C$18,"*","")</f>
        <v/>
      </c>
      <c r="M41" s="16" t="n">
        <v>35</v>
      </c>
      <c r="N41" s="17" t="n">
        <f aca="false">DATE(YEAR(N40),MONTH(N40)+1,1)</f>
        <v>37712</v>
      </c>
      <c r="O41" s="18" t="n">
        <f aca="false">VLOOKUP(N41,CURVES!$B$13:$C$312,2)</f>
        <v>2.7</v>
      </c>
      <c r="P41" s="18" t="n">
        <f aca="false">PriceMod!O41+VLOOKUP(N41,CURVES!$B$13:$D$312,3)</f>
        <v>2.705</v>
      </c>
      <c r="Q41" s="19" t="n">
        <f aca="false">VLOOKUP(N41,CURVES!$B$13:$J$312,6)</f>
        <v>0.2025</v>
      </c>
      <c r="R41" s="18" t="n">
        <f aca="false">VLOOKUP(N41,CURVES!$B$13:$J$312,9)</f>
        <v>0.4</v>
      </c>
      <c r="S41" s="18" t="n">
        <f aca="false">VLOOKUP(MONTH(N41),$Z$38:$AA$49,2)</f>
        <v>0</v>
      </c>
      <c r="T41" s="18" t="n">
        <f aca="false">VLOOKUP(MONTH(N41),$Z$38:$AB$49,3)</f>
        <v>0.85</v>
      </c>
      <c r="U41" s="20" t="n">
        <v>0.003051</v>
      </c>
      <c r="V41" s="20" t="n">
        <v>0.001756</v>
      </c>
      <c r="W41" s="20" t="n">
        <v>0.001155</v>
      </c>
      <c r="Z41" s="36" t="n">
        <v>4</v>
      </c>
      <c r="AA41" s="36" t="n">
        <v>0</v>
      </c>
      <c r="AB41" s="36" t="n">
        <v>0.85</v>
      </c>
    </row>
    <row r="42" customFormat="false" ht="12.75" hidden="false" customHeight="false" outlineLevel="0" collapsed="false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 t="str">
        <f aca="false">IF(M42&lt;=$C$18,"*","")</f>
        <v/>
      </c>
      <c r="M42" s="16" t="n">
        <v>36</v>
      </c>
      <c r="N42" s="17" t="n">
        <f aca="false">DATE(YEAR(N41),MONTH(N41)+1,1)</f>
        <v>37742</v>
      </c>
      <c r="O42" s="18" t="n">
        <f aca="false">VLOOKUP(N42,CURVES!$B$13:$C$312,2)</f>
        <v>2.69</v>
      </c>
      <c r="P42" s="18" t="n">
        <f aca="false">PriceMod!O42+VLOOKUP(N42,CURVES!$B$13:$D$312,3)</f>
        <v>2.695</v>
      </c>
      <c r="Q42" s="19" t="n">
        <f aca="false">VLOOKUP(N42,CURVES!$B$13:$J$312,6)</f>
        <v>0.2015</v>
      </c>
      <c r="R42" s="18" t="n">
        <f aca="false">VLOOKUP(N42,CURVES!$B$13:$J$312,9)</f>
        <v>0.35</v>
      </c>
      <c r="S42" s="18" t="n">
        <f aca="false">VLOOKUP(MONTH(N42),$Z$38:$AA$49,2)</f>
        <v>-0.01</v>
      </c>
      <c r="T42" s="18" t="n">
        <f aca="false">VLOOKUP(MONTH(N42),$Z$38:$AB$49,3)</f>
        <v>0.9</v>
      </c>
      <c r="U42" s="20" t="n">
        <v>0.003035</v>
      </c>
      <c r="V42" s="20" t="n">
        <v>0.001727</v>
      </c>
      <c r="W42" s="20" t="n">
        <v>0.001153</v>
      </c>
      <c r="Z42" s="36" t="n">
        <v>5</v>
      </c>
      <c r="AA42" s="36" t="n">
        <v>-0.01</v>
      </c>
      <c r="AB42" s="36" t="n">
        <v>0.9</v>
      </c>
    </row>
    <row r="43" customFormat="false" ht="12.75" hidden="false" customHeight="false" outlineLevel="0" collapsed="false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 t="str">
        <f aca="false">IF(M43&lt;=$C$18,"*","")</f>
        <v/>
      </c>
      <c r="M43" s="16" t="n">
        <v>37</v>
      </c>
      <c r="N43" s="17" t="n">
        <f aca="false">DATE(YEAR(N42),MONTH(N42)+1,1)</f>
        <v>37773</v>
      </c>
      <c r="O43" s="18" t="n">
        <f aca="false">VLOOKUP(N43,CURVES!$B$13:$C$312,2)</f>
        <v>2.738</v>
      </c>
      <c r="P43" s="18" t="n">
        <f aca="false">PriceMod!O43+VLOOKUP(N43,CURVES!$B$13:$D$312,3)</f>
        <v>2.743</v>
      </c>
      <c r="Q43" s="19" t="n">
        <f aca="false">VLOOKUP(N43,CURVES!$B$13:$J$312,6)</f>
        <v>0.2015</v>
      </c>
      <c r="R43" s="18" t="n">
        <f aca="false">VLOOKUP(N43,CURVES!$B$13:$J$312,9)</f>
        <v>0.4</v>
      </c>
      <c r="S43" s="18" t="n">
        <f aca="false">VLOOKUP(MONTH(N43),$Z$38:$AA$49,2)</f>
        <v>-0.01</v>
      </c>
      <c r="T43" s="18" t="n">
        <f aca="false">VLOOKUP(MONTH(N43),$Z$38:$AB$49,3)</f>
        <v>0.9</v>
      </c>
      <c r="U43" s="20" t="n">
        <v>0.002943</v>
      </c>
      <c r="V43" s="20" t="n">
        <v>0.001712</v>
      </c>
      <c r="W43" s="20" t="n">
        <v>0.001161</v>
      </c>
      <c r="Z43" s="36" t="n">
        <v>6</v>
      </c>
      <c r="AA43" s="36" t="n">
        <v>-0.01</v>
      </c>
      <c r="AB43" s="36" t="n">
        <v>0.9</v>
      </c>
    </row>
    <row r="44" customFormat="false" ht="12.75" hidden="false" customHeight="false" outlineLevel="0" collapsed="false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 t="str">
        <f aca="false">IF(M44&lt;=$C$18,"*","")</f>
        <v/>
      </c>
      <c r="M44" s="16" t="n">
        <v>38</v>
      </c>
      <c r="N44" s="17" t="n">
        <f aca="false">DATE(YEAR(N43),MONTH(N43)+1,1)</f>
        <v>37803</v>
      </c>
      <c r="O44" s="18" t="n">
        <f aca="false">VLOOKUP(N44,CURVES!$B$13:$C$312,2)</f>
        <v>2.74</v>
      </c>
      <c r="P44" s="18" t="n">
        <f aca="false">PriceMod!O44+VLOOKUP(N44,CURVES!$B$13:$D$312,3)</f>
        <v>2.745</v>
      </c>
      <c r="Q44" s="19" t="n">
        <f aca="false">VLOOKUP(N44,CURVES!$B$13:$J$312,6)</f>
        <v>0.2015</v>
      </c>
      <c r="R44" s="18" t="n">
        <f aca="false">VLOOKUP(N44,CURVES!$B$13:$J$312,9)</f>
        <v>0.4</v>
      </c>
      <c r="S44" s="18" t="n">
        <f aca="false">VLOOKUP(MONTH(N44),$Z$38:$AA$49,2)</f>
        <v>-0.01</v>
      </c>
      <c r="T44" s="18" t="n">
        <f aca="false">VLOOKUP(MONTH(N44),$Z$38:$AB$49,3)</f>
        <v>0.9</v>
      </c>
      <c r="U44" s="20" t="n">
        <v>0.00285</v>
      </c>
      <c r="V44" s="20" t="n">
        <v>0.001697</v>
      </c>
      <c r="W44" s="20" t="n">
        <v>0.00117</v>
      </c>
      <c r="Z44" s="36" t="n">
        <v>7</v>
      </c>
      <c r="AA44" s="36" t="n">
        <v>-0.01</v>
      </c>
      <c r="AB44" s="36" t="n">
        <v>0.9</v>
      </c>
    </row>
    <row r="45" customFormat="false" ht="12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 t="str">
        <f aca="false">IF(M45&lt;=$C$18,"*","")</f>
        <v/>
      </c>
      <c r="M45" s="16" t="n">
        <v>39</v>
      </c>
      <c r="N45" s="17" t="n">
        <f aca="false">DATE(YEAR(N44),MONTH(N44)+1,1)</f>
        <v>37834</v>
      </c>
      <c r="O45" s="18" t="n">
        <f aca="false">VLOOKUP(N45,CURVES!$B$13:$C$312,2)</f>
        <v>2.748</v>
      </c>
      <c r="P45" s="18" t="n">
        <f aca="false">PriceMod!O45+VLOOKUP(N45,CURVES!$B$13:$D$312,3)</f>
        <v>2.753</v>
      </c>
      <c r="Q45" s="19" t="n">
        <f aca="false">VLOOKUP(N45,CURVES!$B$13:$J$312,6)</f>
        <v>0.2015</v>
      </c>
      <c r="R45" s="18" t="n">
        <f aca="false">VLOOKUP(N45,CURVES!$B$13:$J$312,9)</f>
        <v>0.55</v>
      </c>
      <c r="S45" s="18" t="n">
        <f aca="false">VLOOKUP(MONTH(N45),$Z$38:$AA$49,2)</f>
        <v>-0.01</v>
      </c>
      <c r="T45" s="18" t="n">
        <f aca="false">VLOOKUP(MONTH(N45),$Z$38:$AB$49,3)</f>
        <v>0.9</v>
      </c>
      <c r="U45" s="20" t="n">
        <v>0.002758</v>
      </c>
      <c r="V45" s="20" t="n">
        <v>0.001682</v>
      </c>
      <c r="W45" s="20" t="n">
        <v>0.001178</v>
      </c>
      <c r="Z45" s="36" t="n">
        <v>8</v>
      </c>
      <c r="AA45" s="36" t="n">
        <v>-0.01</v>
      </c>
      <c r="AB45" s="36" t="n">
        <v>0.9</v>
      </c>
    </row>
    <row r="46" customFormat="false" ht="12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 t="str">
        <f aca="false">IF(M46&lt;=$C$18,"*","")</f>
        <v/>
      </c>
      <c r="M46" s="16" t="n">
        <v>40</v>
      </c>
      <c r="N46" s="17" t="n">
        <f aca="false">DATE(YEAR(N45),MONTH(N45)+1,1)</f>
        <v>37865</v>
      </c>
      <c r="O46" s="18" t="n">
        <f aca="false">VLOOKUP(N46,CURVES!$B$13:$C$312,2)</f>
        <v>2.744</v>
      </c>
      <c r="P46" s="18" t="n">
        <f aca="false">PriceMod!O46+VLOOKUP(N46,CURVES!$B$13:$D$312,3)</f>
        <v>2.749</v>
      </c>
      <c r="Q46" s="19" t="n">
        <f aca="false">VLOOKUP(N46,CURVES!$B$13:$J$312,6)</f>
        <v>0.2015</v>
      </c>
      <c r="R46" s="18" t="n">
        <f aca="false">VLOOKUP(N46,CURVES!$B$13:$J$312,9)</f>
        <v>0.6</v>
      </c>
      <c r="S46" s="18" t="n">
        <f aca="false">VLOOKUP(MONTH(N46),$Z$38:$AA$49,2)</f>
        <v>-0.01</v>
      </c>
      <c r="T46" s="18" t="n">
        <f aca="false">VLOOKUP(MONTH(N46),$Z$38:$AB$49,3)</f>
        <v>0.9</v>
      </c>
      <c r="U46" s="20" t="n">
        <v>0.002666</v>
      </c>
      <c r="V46" s="20" t="n">
        <v>0.001667</v>
      </c>
      <c r="W46" s="20" t="n">
        <v>0.001186</v>
      </c>
      <c r="Z46" s="36" t="n">
        <v>9</v>
      </c>
      <c r="AA46" s="36" t="n">
        <v>-0.01</v>
      </c>
      <c r="AB46" s="36" t="n">
        <v>0.9</v>
      </c>
    </row>
    <row r="47" customFormat="false" ht="12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 t="str">
        <f aca="false">IF(M47&lt;=$C$18,"*","")</f>
        <v/>
      </c>
      <c r="M47" s="16" t="n">
        <v>41</v>
      </c>
      <c r="N47" s="17" t="n">
        <f aca="false">DATE(YEAR(N46),MONTH(N46)+1,1)</f>
        <v>37895</v>
      </c>
      <c r="O47" s="18" t="n">
        <f aca="false">VLOOKUP(N47,CURVES!$B$13:$C$312,2)</f>
        <v>2.768</v>
      </c>
      <c r="P47" s="18" t="n">
        <f aca="false">PriceMod!O47+VLOOKUP(N47,CURVES!$B$13:$D$312,3)</f>
        <v>2.773</v>
      </c>
      <c r="Q47" s="19" t="n">
        <f aca="false">VLOOKUP(N47,CURVES!$B$13:$J$312,6)</f>
        <v>0.2015</v>
      </c>
      <c r="R47" s="18" t="n">
        <f aca="false">VLOOKUP(N47,CURVES!$B$13:$J$312,9)</f>
        <v>0.6</v>
      </c>
      <c r="S47" s="18" t="n">
        <f aca="false">VLOOKUP(MONTH(N47),$Z$38:$AA$49,2)</f>
        <v>0</v>
      </c>
      <c r="T47" s="18" t="n">
        <f aca="false">VLOOKUP(MONTH(N47),$Z$38:$AB$49,3)</f>
        <v>0.85</v>
      </c>
      <c r="U47" s="20" t="n">
        <v>0.002574</v>
      </c>
      <c r="V47" s="20" t="n">
        <v>0.001652</v>
      </c>
      <c r="W47" s="20" t="n">
        <v>0.001194</v>
      </c>
      <c r="Z47" s="36" t="n">
        <v>10</v>
      </c>
      <c r="AA47" s="36" t="n">
        <v>0</v>
      </c>
      <c r="AB47" s="36" t="n">
        <v>0.85</v>
      </c>
    </row>
    <row r="48" customFormat="false" ht="15" hidden="false" customHeight="tru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 t="str">
        <f aca="false">IF(M48&lt;=$C$18,"*","")</f>
        <v/>
      </c>
      <c r="M48" s="16" t="n">
        <v>42</v>
      </c>
      <c r="N48" s="17" t="n">
        <f aca="false">DATE(YEAR(N47),MONTH(N47)+1,1)</f>
        <v>37926</v>
      </c>
      <c r="O48" s="18" t="n">
        <f aca="false">VLOOKUP(N48,CURVES!$B$13:$C$312,2)</f>
        <v>2.9</v>
      </c>
      <c r="P48" s="18" t="n">
        <f aca="false">PriceMod!O48+VLOOKUP(N48,CURVES!$B$13:$D$312,3)</f>
        <v>2.905</v>
      </c>
      <c r="Q48" s="19" t="n">
        <f aca="false">VLOOKUP(N48,CURVES!$B$13:$J$312,6)</f>
        <v>0.205</v>
      </c>
      <c r="R48" s="18" t="n">
        <f aca="false">VLOOKUP(N48,CURVES!$B$13:$J$312,9)</f>
        <v>0.6</v>
      </c>
      <c r="S48" s="18" t="n">
        <f aca="false">VLOOKUP(MONTH(N48),$Z$38:$AA$49,2)</f>
        <v>0.02</v>
      </c>
      <c r="T48" s="18" t="n">
        <f aca="false">VLOOKUP(MONTH(N48),$Z$38:$AB$49,3)</f>
        <v>0.8</v>
      </c>
      <c r="U48" s="20" t="n">
        <v>0.002482</v>
      </c>
      <c r="V48" s="20" t="n">
        <v>0.001637</v>
      </c>
      <c r="W48" s="20" t="n">
        <v>0.001202</v>
      </c>
      <c r="Z48" s="36" t="n">
        <v>11</v>
      </c>
      <c r="AA48" s="36" t="n">
        <v>0.02</v>
      </c>
      <c r="AB48" s="36" t="n">
        <v>0.8</v>
      </c>
    </row>
    <row r="49" customFormat="false" ht="12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 t="str">
        <f aca="false">IF(M49&lt;=$C$18,"*","")</f>
        <v/>
      </c>
      <c r="M49" s="16" t="n">
        <v>43</v>
      </c>
      <c r="N49" s="17" t="n">
        <f aca="false">DATE(YEAR(N48),MONTH(N48)+1,1)</f>
        <v>37956</v>
      </c>
      <c r="O49" s="18" t="n">
        <f aca="false">VLOOKUP(N49,CURVES!$B$13:$C$312,2)</f>
        <v>3.023</v>
      </c>
      <c r="P49" s="18" t="n">
        <f aca="false">PriceMod!O49+VLOOKUP(N49,CURVES!$B$13:$D$312,3)</f>
        <v>3.028</v>
      </c>
      <c r="Q49" s="19" t="n">
        <f aca="false">VLOOKUP(N49,CURVES!$B$13:$J$312,6)</f>
        <v>0.2075</v>
      </c>
      <c r="R49" s="18" t="n">
        <f aca="false">VLOOKUP(N49,CURVES!$B$13:$J$312,9)</f>
        <v>1.05</v>
      </c>
      <c r="S49" s="18" t="n">
        <f aca="false">VLOOKUP(MONTH(N49),$Z$38:$AA$49,2)</f>
        <v>0.02</v>
      </c>
      <c r="T49" s="18" t="n">
        <f aca="false">VLOOKUP(MONTH(N49),$Z$38:$AB$49,3)</f>
        <v>0.8</v>
      </c>
      <c r="U49" s="20" t="n">
        <v>0.00243</v>
      </c>
      <c r="V49" s="20" t="n">
        <v>0.001582</v>
      </c>
      <c r="W49" s="20" t="n">
        <v>0.001165</v>
      </c>
      <c r="Z49" s="36" t="n">
        <v>12</v>
      </c>
      <c r="AA49" s="36" t="n">
        <v>0.02</v>
      </c>
      <c r="AB49" s="36" t="n">
        <v>0.8</v>
      </c>
    </row>
    <row r="50" customFormat="false" ht="12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 t="str">
        <f aca="false">IF(M50&lt;=$C$18,"*","")</f>
        <v/>
      </c>
      <c r="M50" s="16" t="n">
        <v>44</v>
      </c>
      <c r="N50" s="17" t="n">
        <f aca="false">DATE(YEAR(N49),MONTH(N49)+1,1)</f>
        <v>37987</v>
      </c>
      <c r="O50" s="18" t="n">
        <f aca="false">VLOOKUP(N50,CURVES!$B$13:$C$312,2)</f>
        <v>3.0495</v>
      </c>
      <c r="P50" s="18" t="n">
        <f aca="false">PriceMod!O50+VLOOKUP(N50,CURVES!$B$13:$D$312,3)</f>
        <v>3.0545</v>
      </c>
      <c r="Q50" s="19" t="n">
        <f aca="false">VLOOKUP(N50,CURVES!$B$13:$J$312,6)</f>
        <v>0.21</v>
      </c>
      <c r="R50" s="18" t="n">
        <f aca="false">VLOOKUP(N50,CURVES!$B$13:$J$312,9)</f>
        <v>1.05</v>
      </c>
      <c r="S50" s="18" t="n">
        <f aca="false">VLOOKUP(MONTH(N50),$Z$38:$AA$49,2)</f>
        <v>0.02</v>
      </c>
      <c r="T50" s="18" t="n">
        <f aca="false">VLOOKUP(MONTH(N50),$Z$38:$AB$49,3)</f>
        <v>0.8</v>
      </c>
      <c r="U50" s="20" t="n">
        <v>0.002378</v>
      </c>
      <c r="V50" s="20" t="n">
        <v>0.001528</v>
      </c>
      <c r="W50" s="20" t="n">
        <v>0.001129</v>
      </c>
    </row>
    <row r="51" customFormat="false" ht="12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 t="str">
        <f aca="false">IF(M51&lt;=$C$18,"*","")</f>
        <v/>
      </c>
      <c r="M51" s="16" t="n">
        <v>45</v>
      </c>
      <c r="N51" s="17" t="n">
        <f aca="false">DATE(YEAR(N50),MONTH(N50)+1,1)</f>
        <v>38018</v>
      </c>
      <c r="O51" s="18" t="n">
        <f aca="false">VLOOKUP(N51,CURVES!$B$13:$C$312,2)</f>
        <v>2.9385</v>
      </c>
      <c r="P51" s="18" t="n">
        <f aca="false">PriceMod!O51+VLOOKUP(N51,CURVES!$B$13:$D$312,3)</f>
        <v>2.9435</v>
      </c>
      <c r="Q51" s="19" t="n">
        <f aca="false">VLOOKUP(N51,CURVES!$B$13:$J$312,6)</f>
        <v>0.2075</v>
      </c>
      <c r="R51" s="18" t="n">
        <f aca="false">VLOOKUP(N51,CURVES!$B$13:$J$312,9)</f>
        <v>1.05</v>
      </c>
      <c r="S51" s="18" t="n">
        <f aca="false">VLOOKUP(MONTH(N51),$Z$38:$AA$49,2)</f>
        <v>0.02</v>
      </c>
      <c r="T51" s="18" t="n">
        <f aca="false">VLOOKUP(MONTH(N51),$Z$38:$AB$49,3)</f>
        <v>0.8</v>
      </c>
      <c r="U51" s="20" t="n">
        <v>0.002326</v>
      </c>
      <c r="V51" s="20" t="n">
        <v>0.001473</v>
      </c>
      <c r="W51" s="20" t="n">
        <v>0.001093</v>
      </c>
    </row>
    <row r="52" customFormat="false" ht="12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 t="str">
        <f aca="false">IF(M52&lt;=$C$18,"*","")</f>
        <v/>
      </c>
      <c r="M52" s="16" t="n">
        <v>46</v>
      </c>
      <c r="N52" s="17" t="n">
        <f aca="false">DATE(YEAR(N51),MONTH(N51)+1,1)</f>
        <v>38047</v>
      </c>
      <c r="O52" s="18" t="n">
        <f aca="false">VLOOKUP(N52,CURVES!$B$13:$C$312,2)</f>
        <v>2.8265</v>
      </c>
      <c r="P52" s="18" t="n">
        <f aca="false">PriceMod!O52+VLOOKUP(N52,CURVES!$B$13:$D$312,3)</f>
        <v>2.8315</v>
      </c>
      <c r="Q52" s="19" t="n">
        <f aca="false">VLOOKUP(N52,CURVES!$B$13:$J$312,6)</f>
        <v>0.205</v>
      </c>
      <c r="R52" s="18" t="n">
        <f aca="false">VLOOKUP(N52,CURVES!$B$13:$J$312,9)</f>
        <v>0.55</v>
      </c>
      <c r="S52" s="18" t="n">
        <f aca="false">VLOOKUP(MONTH(N52),$Z$38:$AA$49,2)</f>
        <v>0.02</v>
      </c>
      <c r="T52" s="18" t="n">
        <f aca="false">VLOOKUP(MONTH(N52),$Z$38:$AB$49,3)</f>
        <v>0.8</v>
      </c>
      <c r="U52" s="20" t="n">
        <v>0.002274</v>
      </c>
      <c r="V52" s="20" t="n">
        <v>0.001419</v>
      </c>
      <c r="W52" s="20" t="n">
        <v>0.001056</v>
      </c>
    </row>
    <row r="53" customFormat="false" ht="12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 t="str">
        <f aca="false">IF(M53&lt;=$C$18,"*","")</f>
        <v/>
      </c>
      <c r="M53" s="16" t="n">
        <v>47</v>
      </c>
      <c r="N53" s="17" t="n">
        <f aca="false">DATE(YEAR(N52),MONTH(N52)+1,1)</f>
        <v>38078</v>
      </c>
      <c r="O53" s="18" t="n">
        <f aca="false">VLOOKUP(N53,CURVES!$B$13:$C$312,2)</f>
        <v>2.7295</v>
      </c>
      <c r="P53" s="18" t="n">
        <f aca="false">PriceMod!O53+VLOOKUP(N53,CURVES!$B$13:$D$312,3)</f>
        <v>2.7345</v>
      </c>
      <c r="Q53" s="19" t="n">
        <f aca="false">VLOOKUP(N53,CURVES!$B$13:$J$312,6)</f>
        <v>0.191</v>
      </c>
      <c r="R53" s="18" t="n">
        <f aca="false">VLOOKUP(N53,CURVES!$B$13:$J$312,9)</f>
        <v>0.4</v>
      </c>
      <c r="S53" s="18" t="n">
        <f aca="false">VLOOKUP(MONTH(N53),$Z$38:$AA$49,2)</f>
        <v>0</v>
      </c>
      <c r="T53" s="18" t="n">
        <f aca="false">VLOOKUP(MONTH(N53),$Z$38:$AB$49,3)</f>
        <v>0.85</v>
      </c>
      <c r="U53" s="20" t="n">
        <v>0.002222</v>
      </c>
      <c r="V53" s="20" t="n">
        <v>0.001364</v>
      </c>
      <c r="W53" s="20" t="n">
        <v>0.00102</v>
      </c>
    </row>
    <row r="54" customFormat="false" ht="12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 t="str">
        <f aca="false">IF(M54&lt;=$C$18,"*","")</f>
        <v/>
      </c>
      <c r="M54" s="16" t="n">
        <v>48</v>
      </c>
      <c r="N54" s="17" t="n">
        <f aca="false">DATE(YEAR(N53),MONTH(N53)+1,1)</f>
        <v>38108</v>
      </c>
      <c r="O54" s="18" t="n">
        <f aca="false">VLOOKUP(N54,CURVES!$B$13:$C$312,2)</f>
        <v>2.7105</v>
      </c>
      <c r="P54" s="18" t="n">
        <f aca="false">PriceMod!O54+VLOOKUP(N54,CURVES!$B$13:$D$312,3)</f>
        <v>2.7155</v>
      </c>
      <c r="Q54" s="19" t="n">
        <f aca="false">VLOOKUP(N54,CURVES!$B$13:$J$312,6)</f>
        <v>0.191</v>
      </c>
      <c r="R54" s="18" t="n">
        <f aca="false">VLOOKUP(N54,CURVES!$B$13:$J$312,9)</f>
        <v>0.35</v>
      </c>
      <c r="S54" s="18" t="n">
        <f aca="false">VLOOKUP(MONTH(N54),$Z$38:$AA$49,2)</f>
        <v>-0.01</v>
      </c>
      <c r="T54" s="18" t="n">
        <f aca="false">VLOOKUP(MONTH(N54),$Z$38:$AB$49,3)</f>
        <v>0.9</v>
      </c>
      <c r="U54" s="20" t="n">
        <v>0.00217</v>
      </c>
      <c r="V54" s="20" t="n">
        <v>0.00131</v>
      </c>
      <c r="W54" s="20" t="n">
        <v>0.000983</v>
      </c>
    </row>
    <row r="55" customFormat="false" ht="12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 t="str">
        <f aca="false">IF(M55&lt;=$C$18,"*","")</f>
        <v/>
      </c>
      <c r="M55" s="16" t="n">
        <v>49</v>
      </c>
      <c r="N55" s="17" t="n">
        <f aca="false">DATE(YEAR(N54),MONTH(N54)+1,1)</f>
        <v>38139</v>
      </c>
      <c r="O55" s="18" t="n">
        <f aca="false">VLOOKUP(N55,CURVES!$B$13:$C$312,2)</f>
        <v>2.7695</v>
      </c>
      <c r="P55" s="18" t="n">
        <f aca="false">PriceMod!O55+VLOOKUP(N55,CURVES!$B$13:$D$312,3)</f>
        <v>2.7745</v>
      </c>
      <c r="Q55" s="19" t="n">
        <f aca="false">VLOOKUP(N55,CURVES!$B$13:$J$312,6)</f>
        <v>0.191</v>
      </c>
      <c r="R55" s="18" t="n">
        <f aca="false">VLOOKUP(N55,CURVES!$B$13:$J$312,9)</f>
        <v>0.4</v>
      </c>
      <c r="S55" s="18" t="n">
        <f aca="false">VLOOKUP(MONTH(N55),$Z$38:$AA$49,2)</f>
        <v>-0.01</v>
      </c>
      <c r="T55" s="18" t="n">
        <f aca="false">VLOOKUP(MONTH(N55),$Z$38:$AB$49,3)</f>
        <v>0.9</v>
      </c>
      <c r="U55" s="20" t="n">
        <v>0.002636</v>
      </c>
      <c r="V55" s="20" t="n">
        <v>0.001669</v>
      </c>
      <c r="W55" s="20" t="n">
        <v>0.001291</v>
      </c>
    </row>
    <row r="56" customFormat="false" ht="12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 t="str">
        <f aca="false">IF(M56&lt;=$C$18,"*","")</f>
        <v/>
      </c>
      <c r="M56" s="16" t="n">
        <v>50</v>
      </c>
      <c r="N56" s="17" t="n">
        <f aca="false">DATE(YEAR(N55),MONTH(N55)+1,1)</f>
        <v>38169</v>
      </c>
      <c r="O56" s="18" t="n">
        <f aca="false">VLOOKUP(N56,CURVES!$B$13:$C$312,2)</f>
        <v>2.7715</v>
      </c>
      <c r="P56" s="18" t="n">
        <f aca="false">PriceMod!O56+VLOOKUP(N56,CURVES!$B$13:$D$312,3)</f>
        <v>2.7765</v>
      </c>
      <c r="Q56" s="19" t="n">
        <f aca="false">VLOOKUP(N56,CURVES!$B$13:$J$312,6)</f>
        <v>0.19</v>
      </c>
      <c r="R56" s="18" t="n">
        <f aca="false">VLOOKUP(N56,CURVES!$B$13:$J$312,9)</f>
        <v>0.4</v>
      </c>
      <c r="S56" s="18" t="n">
        <f aca="false">VLOOKUP(MONTH(N56),$Z$38:$AA$49,2)</f>
        <v>-0.01</v>
      </c>
      <c r="T56" s="18" t="n">
        <f aca="false">VLOOKUP(MONTH(N56),$Z$38:$AB$49,3)</f>
        <v>0.9</v>
      </c>
      <c r="U56" s="20" t="n">
        <v>0.003102</v>
      </c>
      <c r="V56" s="20" t="n">
        <v>0.002028</v>
      </c>
      <c r="W56" s="20" t="n">
        <v>0.001598</v>
      </c>
    </row>
    <row r="57" customFormat="false" ht="12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 t="str">
        <f aca="false">IF(M57&lt;=$C$18,"*","")</f>
        <v/>
      </c>
      <c r="M57" s="16" t="n">
        <v>51</v>
      </c>
      <c r="N57" s="17" t="n">
        <f aca="false">DATE(YEAR(N56),MONTH(N56)+1,1)</f>
        <v>38200</v>
      </c>
      <c r="O57" s="18" t="n">
        <f aca="false">VLOOKUP(N57,CURVES!$B$13:$C$312,2)</f>
        <v>2.7795</v>
      </c>
      <c r="P57" s="18" t="n">
        <f aca="false">PriceMod!O57+VLOOKUP(N57,CURVES!$B$13:$D$312,3)</f>
        <v>2.7845</v>
      </c>
      <c r="Q57" s="19" t="n">
        <f aca="false">VLOOKUP(N57,CURVES!$B$13:$J$312,6)</f>
        <v>0.19</v>
      </c>
      <c r="R57" s="18" t="n">
        <f aca="false">VLOOKUP(N57,CURVES!$B$13:$J$312,9)</f>
        <v>0.55</v>
      </c>
      <c r="S57" s="18" t="n">
        <f aca="false">VLOOKUP(MONTH(N57),$Z$38:$AA$49,2)</f>
        <v>-0.01</v>
      </c>
      <c r="T57" s="18" t="n">
        <f aca="false">VLOOKUP(MONTH(N57),$Z$38:$AB$49,3)</f>
        <v>0.9</v>
      </c>
      <c r="U57" s="20" t="n">
        <v>0.003568</v>
      </c>
      <c r="V57" s="20" t="n">
        <v>0.002388</v>
      </c>
      <c r="W57" s="20" t="n">
        <v>0.001905</v>
      </c>
    </row>
    <row r="58" customFormat="false" ht="12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 t="str">
        <f aca="false">IF(M58&lt;=$C$18,"*","")</f>
        <v/>
      </c>
      <c r="M58" s="16" t="n">
        <v>52</v>
      </c>
      <c r="N58" s="17" t="n">
        <f aca="false">DATE(YEAR(N57),MONTH(N57)+1,1)</f>
        <v>38231</v>
      </c>
      <c r="O58" s="18" t="n">
        <f aca="false">VLOOKUP(N58,CURVES!$B$13:$C$312,2)</f>
        <v>2.7745</v>
      </c>
      <c r="P58" s="18" t="n">
        <f aca="false">PriceMod!O58+VLOOKUP(N58,CURVES!$B$13:$D$312,3)</f>
        <v>2.7795</v>
      </c>
      <c r="Q58" s="19" t="n">
        <f aca="false">VLOOKUP(N58,CURVES!$B$13:$J$312,6)</f>
        <v>0.19</v>
      </c>
      <c r="R58" s="18" t="n">
        <f aca="false">VLOOKUP(N58,CURVES!$B$13:$J$312,9)</f>
        <v>0.6</v>
      </c>
      <c r="S58" s="18" t="n">
        <f aca="false">VLOOKUP(MONTH(N58),$Z$38:$AA$49,2)</f>
        <v>-0.01</v>
      </c>
      <c r="T58" s="18" t="n">
        <f aca="false">VLOOKUP(MONTH(N58),$Z$38:$AB$49,3)</f>
        <v>0.9</v>
      </c>
      <c r="U58" s="20" t="n">
        <v>0.004034</v>
      </c>
      <c r="V58" s="20" t="n">
        <v>0.002747</v>
      </c>
      <c r="W58" s="20" t="n">
        <v>0.002213</v>
      </c>
    </row>
    <row r="59" customFormat="false" ht="12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 t="str">
        <f aca="false">IF(M59&lt;=$C$18,"*","")</f>
        <v/>
      </c>
      <c r="M59" s="16" t="n">
        <v>53</v>
      </c>
      <c r="N59" s="17" t="n">
        <f aca="false">DATE(YEAR(N58),MONTH(N58)+1,1)</f>
        <v>38261</v>
      </c>
      <c r="O59" s="18" t="n">
        <f aca="false">VLOOKUP(N59,CURVES!$B$13:$C$312,2)</f>
        <v>2.7975</v>
      </c>
      <c r="P59" s="18" t="n">
        <f aca="false">PriceMod!O59+VLOOKUP(N59,CURVES!$B$13:$D$312,3)</f>
        <v>2.8025</v>
      </c>
      <c r="Q59" s="19" t="n">
        <f aca="false">VLOOKUP(N59,CURVES!$B$13:$J$312,6)</f>
        <v>0.19</v>
      </c>
      <c r="R59" s="18" t="n">
        <f aca="false">VLOOKUP(N59,CURVES!$B$13:$J$312,9)</f>
        <v>0.6</v>
      </c>
      <c r="S59" s="18" t="n">
        <f aca="false">VLOOKUP(MONTH(N59),$Z$38:$AA$49,2)</f>
        <v>0</v>
      </c>
      <c r="T59" s="18" t="n">
        <f aca="false">VLOOKUP(MONTH(N59),$Z$38:$AB$49,3)</f>
        <v>0.85</v>
      </c>
      <c r="U59" s="20" t="n">
        <v>0.0045</v>
      </c>
      <c r="V59" s="20" t="n">
        <v>0.003106</v>
      </c>
      <c r="W59" s="20" t="n">
        <v>0.00252</v>
      </c>
    </row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 t="str">
        <f aca="false">IF(M60&lt;=$C$18,"*","")</f>
        <v/>
      </c>
      <c r="M60" s="16" t="n">
        <v>54</v>
      </c>
      <c r="N60" s="17" t="n">
        <f aca="false">DATE(YEAR(N59),MONTH(N59)+1,1)</f>
        <v>38292</v>
      </c>
      <c r="O60" s="18" t="n">
        <f aca="false">VLOOKUP(N60,CURVES!$B$13:$C$312,2)</f>
        <v>2.9245</v>
      </c>
      <c r="P60" s="18" t="n">
        <f aca="false">PriceMod!O60+VLOOKUP(N60,CURVES!$B$13:$D$312,3)</f>
        <v>2.9295</v>
      </c>
      <c r="Q60" s="19" t="n">
        <f aca="false">VLOOKUP(N60,CURVES!$B$13:$J$312,6)</f>
        <v>0.19</v>
      </c>
      <c r="R60" s="18" t="n">
        <f aca="false">VLOOKUP(N60,CURVES!$B$13:$J$312,9)</f>
        <v>0.6</v>
      </c>
      <c r="S60" s="18" t="n">
        <f aca="false">VLOOKUP(MONTH(N60),$Z$38:$AA$49,2)</f>
        <v>0.02</v>
      </c>
      <c r="T60" s="18" t="n">
        <f aca="false">VLOOKUP(MONTH(N60),$Z$38:$AB$49,3)</f>
        <v>0.8</v>
      </c>
      <c r="U60" s="20" t="n">
        <v>0.004966</v>
      </c>
      <c r="V60" s="20" t="n">
        <v>0.003466</v>
      </c>
      <c r="W60" s="20" t="n">
        <v>0.002827</v>
      </c>
    </row>
    <row r="61" customFormat="false" ht="12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 t="str">
        <f aca="false">IF(M61&lt;=$C$18,"*","")</f>
        <v/>
      </c>
      <c r="M61" s="16" t="n">
        <v>55</v>
      </c>
      <c r="N61" s="17" t="n">
        <f aca="false">DATE(YEAR(N60),MONTH(N60)+1,1)</f>
        <v>38322</v>
      </c>
      <c r="O61" s="18" t="n">
        <f aca="false">VLOOKUP(N61,CURVES!$B$13:$C$312,2)</f>
        <v>3.0445</v>
      </c>
      <c r="P61" s="18" t="n">
        <f aca="false">PriceMod!O61+VLOOKUP(N61,CURVES!$B$13:$D$312,3)</f>
        <v>3.0495</v>
      </c>
      <c r="Q61" s="19" t="n">
        <f aca="false">VLOOKUP(N61,CURVES!$B$13:$J$312,6)</f>
        <v>0.191</v>
      </c>
      <c r="R61" s="18" t="n">
        <f aca="false">VLOOKUP(N61,CURVES!$B$13:$J$312,9)</f>
        <v>1.05</v>
      </c>
      <c r="S61" s="18" t="n">
        <f aca="false">VLOOKUP(MONTH(N61),$Z$38:$AA$49,2)</f>
        <v>0.02</v>
      </c>
      <c r="T61" s="18" t="n">
        <f aca="false">VLOOKUP(MONTH(N61),$Z$38:$AB$49,3)</f>
        <v>0.8</v>
      </c>
      <c r="U61" s="20" t="n">
        <v>0.004998</v>
      </c>
      <c r="V61" s="20" t="n">
        <v>0.00343</v>
      </c>
      <c r="W61" s="20" t="n">
        <v>0.002796</v>
      </c>
    </row>
    <row r="62" customFormat="false" ht="15" hidden="false" customHeight="tru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 t="str">
        <f aca="false">IF(M62&lt;=$C$18,"*","")</f>
        <v/>
      </c>
      <c r="M62" s="16" t="n">
        <v>56</v>
      </c>
      <c r="N62" s="17" t="n">
        <f aca="false">DATE(YEAR(N61),MONTH(N61)+1,1)</f>
        <v>38353</v>
      </c>
      <c r="O62" s="18" t="n">
        <f aca="false">VLOOKUP(N62,CURVES!$B$13:$C$312,2)</f>
        <v>3.079</v>
      </c>
      <c r="P62" s="18" t="n">
        <f aca="false">PriceMod!O62+VLOOKUP(N62,CURVES!$B$13:$D$312,3)</f>
        <v>3.084</v>
      </c>
      <c r="Q62" s="19" t="n">
        <f aca="false">VLOOKUP(N62,CURVES!$B$13:$J$312,6)</f>
        <v>0.193</v>
      </c>
      <c r="R62" s="18" t="n">
        <f aca="false">VLOOKUP(N62,CURVES!$B$13:$J$312,9)</f>
        <v>1.05</v>
      </c>
      <c r="S62" s="18" t="n">
        <f aca="false">VLOOKUP(MONTH(N62),$Z$38:$AA$49,2)</f>
        <v>0.02</v>
      </c>
      <c r="T62" s="18" t="n">
        <f aca="false">VLOOKUP(MONTH(N62),$Z$38:$AB$49,3)</f>
        <v>0.8</v>
      </c>
      <c r="U62" s="20" t="n">
        <v>0.00503</v>
      </c>
      <c r="V62" s="20" t="n">
        <v>0.003395</v>
      </c>
      <c r="W62" s="20" t="n">
        <v>0.002765</v>
      </c>
    </row>
    <row r="63" customFormat="false" ht="12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 t="str">
        <f aca="false">IF(M63&lt;=$C$18,"*","")</f>
        <v/>
      </c>
      <c r="M63" s="16" t="n">
        <v>57</v>
      </c>
      <c r="N63" s="17" t="n">
        <f aca="false">DATE(YEAR(N62),MONTH(N62)+1,1)</f>
        <v>38384</v>
      </c>
      <c r="O63" s="18" t="n">
        <f aca="false">VLOOKUP(N63,CURVES!$B$13:$C$312,2)</f>
        <v>2.972</v>
      </c>
      <c r="P63" s="18" t="n">
        <f aca="false">PriceMod!O63+VLOOKUP(N63,CURVES!$B$13:$D$312,3)</f>
        <v>2.977</v>
      </c>
      <c r="Q63" s="19" t="n">
        <f aca="false">VLOOKUP(N63,CURVES!$B$13:$J$312,6)</f>
        <v>0.192</v>
      </c>
      <c r="R63" s="18" t="n">
        <f aca="false">VLOOKUP(N63,CURVES!$B$13:$J$312,9)</f>
        <v>1.05</v>
      </c>
      <c r="S63" s="18" t="n">
        <f aca="false">VLOOKUP(MONTH(N63),$Z$38:$AA$49,2)</f>
        <v>0.02</v>
      </c>
      <c r="T63" s="18" t="n">
        <f aca="false">VLOOKUP(MONTH(N63),$Z$38:$AB$49,3)</f>
        <v>0.8</v>
      </c>
      <c r="U63" s="20" t="n">
        <v>0.005062</v>
      </c>
      <c r="V63" s="20" t="n">
        <v>0.00336</v>
      </c>
      <c r="W63" s="20" t="n">
        <v>0.002734</v>
      </c>
    </row>
    <row r="64" customFormat="false" ht="12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 t="str">
        <f aca="false">IF(M64&lt;=$C$18,"*","")</f>
        <v/>
      </c>
      <c r="M64" s="16" t="n">
        <v>58</v>
      </c>
      <c r="N64" s="17" t="n">
        <f aca="false">DATE(YEAR(N63),MONTH(N63)+1,1)</f>
        <v>38412</v>
      </c>
      <c r="O64" s="18" t="n">
        <f aca="false">VLOOKUP(N64,CURVES!$B$13:$C$312,2)</f>
        <v>2.863</v>
      </c>
      <c r="P64" s="18" t="n">
        <f aca="false">PriceMod!O64+VLOOKUP(N64,CURVES!$B$13:$D$312,3)</f>
        <v>2.868</v>
      </c>
      <c r="Q64" s="19" t="n">
        <f aca="false">VLOOKUP(N64,CURVES!$B$13:$J$312,6)</f>
        <v>0.19</v>
      </c>
      <c r="R64" s="18" t="n">
        <f aca="false">VLOOKUP(N64,CURVES!$B$13:$J$312,9)</f>
        <v>0.55</v>
      </c>
      <c r="S64" s="18" t="n">
        <f aca="false">VLOOKUP(MONTH(N64),$Z$38:$AA$49,2)</f>
        <v>0.02</v>
      </c>
      <c r="T64" s="18" t="n">
        <f aca="false">VLOOKUP(MONTH(N64),$Z$38:$AB$49,3)</f>
        <v>0.8</v>
      </c>
      <c r="U64" s="20" t="n">
        <v>0.005094</v>
      </c>
      <c r="V64" s="20" t="n">
        <v>0.003325</v>
      </c>
      <c r="W64" s="20" t="n">
        <v>0.002703</v>
      </c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 t="str">
        <f aca="false">IF(M65&lt;=$C$18,"*","")</f>
        <v/>
      </c>
      <c r="M65" s="16" t="n">
        <v>59</v>
      </c>
      <c r="N65" s="17" t="n">
        <f aca="false">DATE(YEAR(N64),MONTH(N64)+1,1)</f>
        <v>38443</v>
      </c>
      <c r="O65" s="18" t="n">
        <f aca="false">VLOOKUP(N65,CURVES!$B$13:$C$312,2)</f>
        <v>2.769</v>
      </c>
      <c r="P65" s="18" t="n">
        <f aca="false">PriceMod!O65+VLOOKUP(N65,CURVES!$B$13:$D$312,3)</f>
        <v>2.774</v>
      </c>
      <c r="Q65" s="19" t="n">
        <f aca="false">VLOOKUP(N65,CURVES!$B$13:$J$312,6)</f>
        <v>0.187</v>
      </c>
      <c r="R65" s="18" t="n">
        <f aca="false">VLOOKUP(N65,CURVES!$B$13:$J$312,9)</f>
        <v>0.4</v>
      </c>
      <c r="S65" s="18" t="n">
        <f aca="false">VLOOKUP(MONTH(N65),$Z$38:$AA$49,2)</f>
        <v>0</v>
      </c>
      <c r="T65" s="18" t="n">
        <f aca="false">VLOOKUP(MONTH(N65),$Z$38:$AB$49,3)</f>
        <v>0.85</v>
      </c>
      <c r="U65" s="20" t="n">
        <v>0.005126</v>
      </c>
      <c r="V65" s="20" t="n">
        <v>0.003289</v>
      </c>
      <c r="W65" s="20" t="n">
        <v>0.002672</v>
      </c>
    </row>
    <row r="66" customFormat="false" ht="12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 t="str">
        <f aca="false">IF(M66&lt;=$C$18,"*","")</f>
        <v/>
      </c>
      <c r="M66" s="16" t="n">
        <v>60</v>
      </c>
      <c r="N66" s="17" t="n">
        <f aca="false">DATE(YEAR(N65),MONTH(N65)+1,1)</f>
        <v>38473</v>
      </c>
      <c r="O66" s="18" t="n">
        <f aca="false">VLOOKUP(N66,CURVES!$B$13:$C$312,2)</f>
        <v>2.751</v>
      </c>
      <c r="P66" s="18" t="n">
        <f aca="false">PriceMod!O66+VLOOKUP(N66,CURVES!$B$13:$D$312,3)</f>
        <v>2.756</v>
      </c>
      <c r="Q66" s="19" t="n">
        <f aca="false">VLOOKUP(N66,CURVES!$B$13:$J$312,6)</f>
        <v>0.186</v>
      </c>
      <c r="R66" s="18" t="n">
        <f aca="false">VLOOKUP(N66,CURVES!$B$13:$J$312,9)</f>
        <v>0.35</v>
      </c>
      <c r="S66" s="18" t="n">
        <f aca="false">VLOOKUP(MONTH(N66),$Z$38:$AA$49,2)</f>
        <v>-0.01</v>
      </c>
      <c r="T66" s="18" t="n">
        <f aca="false">VLOOKUP(MONTH(N66),$Z$38:$AB$49,3)</f>
        <v>0.9</v>
      </c>
      <c r="U66" s="20" t="n">
        <v>0.005159</v>
      </c>
      <c r="V66" s="20" t="n">
        <v>0.003254</v>
      </c>
      <c r="W66" s="20" t="n">
        <v>0.002641</v>
      </c>
    </row>
    <row r="67" customFormat="false" ht="12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 t="str">
        <f aca="false">IF(M67&lt;=$C$18,"*","")</f>
        <v/>
      </c>
      <c r="M67" s="16" t="n">
        <v>61</v>
      </c>
      <c r="N67" s="17" t="n">
        <f aca="false">DATE(YEAR(N66),MONTH(N66)+1,1)</f>
        <v>38504</v>
      </c>
      <c r="O67" s="18" t="n">
        <f aca="false">VLOOKUP(N67,CURVES!$B$13:$C$312,2)</f>
        <v>2.811</v>
      </c>
      <c r="P67" s="18" t="n">
        <f aca="false">PriceMod!O67+VLOOKUP(N67,CURVES!$B$13:$D$312,3)</f>
        <v>2.816</v>
      </c>
      <c r="Q67" s="19" t="n">
        <f aca="false">VLOOKUP(N67,CURVES!$B$13:$J$312,6)</f>
        <v>0.1855</v>
      </c>
      <c r="R67" s="18" t="n">
        <f aca="false">VLOOKUP(N67,CURVES!$B$13:$J$312,9)</f>
        <v>0.4</v>
      </c>
      <c r="S67" s="18" t="n">
        <f aca="false">VLOOKUP(MONTH(N67),$Z$38:$AA$49,2)</f>
        <v>-0.01</v>
      </c>
      <c r="T67" s="18" t="n">
        <f aca="false">VLOOKUP(MONTH(N67),$Z$38:$AB$49,3)</f>
        <v>0.9</v>
      </c>
      <c r="U67" s="20" t="n">
        <v>0.005159</v>
      </c>
      <c r="V67" s="20" t="n">
        <v>0.003254</v>
      </c>
      <c r="W67" s="20" t="n">
        <v>0.002641</v>
      </c>
    </row>
    <row r="68" customFormat="false" ht="12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 t="str">
        <f aca="false">IF(M68&lt;=$C$18,"*","")</f>
        <v/>
      </c>
      <c r="M68" s="16" t="n">
        <v>62</v>
      </c>
      <c r="N68" s="17" t="n">
        <f aca="false">DATE(YEAR(N67),MONTH(N67)+1,1)</f>
        <v>38534</v>
      </c>
      <c r="O68" s="18" t="n">
        <f aca="false">VLOOKUP(N68,CURVES!$B$13:$C$312,2)</f>
        <v>2.813</v>
      </c>
      <c r="P68" s="18" t="n">
        <f aca="false">PriceMod!O68+VLOOKUP(N68,CURVES!$B$13:$D$312,3)</f>
        <v>2.818</v>
      </c>
      <c r="Q68" s="19" t="n">
        <f aca="false">VLOOKUP(N68,CURVES!$B$13:$J$312,6)</f>
        <v>0.185</v>
      </c>
      <c r="R68" s="18" t="n">
        <f aca="false">VLOOKUP(N68,CURVES!$B$13:$J$312,9)</f>
        <v>0.4</v>
      </c>
      <c r="S68" s="18" t="n">
        <f aca="false">VLOOKUP(MONTH(N68),$Z$38:$AA$49,2)</f>
        <v>-0.01</v>
      </c>
      <c r="T68" s="18" t="n">
        <f aca="false">VLOOKUP(MONTH(N68),$Z$38:$AB$49,3)</f>
        <v>0.9</v>
      </c>
      <c r="U68" s="20" t="n">
        <v>0.005159</v>
      </c>
      <c r="V68" s="20" t="n">
        <v>0.003254</v>
      </c>
      <c r="W68" s="20" t="n">
        <v>0.002641</v>
      </c>
    </row>
    <row r="69" customFormat="false" ht="12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 t="str">
        <f aca="false">IF(M69&lt;=$C$18,"*","")</f>
        <v/>
      </c>
      <c r="M69" s="16" t="n">
        <v>63</v>
      </c>
      <c r="N69" s="17" t="n">
        <f aca="false">DATE(YEAR(N68),MONTH(N68)+1,1)</f>
        <v>38565</v>
      </c>
      <c r="O69" s="18" t="n">
        <f aca="false">VLOOKUP(N69,CURVES!$B$13:$C$312,2)</f>
        <v>2.821</v>
      </c>
      <c r="P69" s="18" t="n">
        <f aca="false">PriceMod!O69+VLOOKUP(N69,CURVES!$B$13:$D$312,3)</f>
        <v>2.826</v>
      </c>
      <c r="Q69" s="19" t="n">
        <f aca="false">VLOOKUP(N69,CURVES!$B$13:$J$312,6)</f>
        <v>0.185</v>
      </c>
      <c r="R69" s="18" t="n">
        <f aca="false">VLOOKUP(N69,CURVES!$B$13:$J$312,9)</f>
        <v>0.55</v>
      </c>
      <c r="S69" s="18" t="n">
        <f aca="false">VLOOKUP(MONTH(N69),$Z$38:$AA$49,2)</f>
        <v>-0.01</v>
      </c>
      <c r="T69" s="18" t="n">
        <f aca="false">VLOOKUP(MONTH(N69),$Z$38:$AB$49,3)</f>
        <v>0.9</v>
      </c>
      <c r="U69" s="20" t="n">
        <v>0.005159</v>
      </c>
      <c r="V69" s="20" t="n">
        <v>0.003254</v>
      </c>
      <c r="W69" s="20" t="n">
        <v>0.002641</v>
      </c>
    </row>
    <row r="70" customFormat="false" ht="12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 t="str">
        <f aca="false">IF(M70&lt;=$C$18,"*","")</f>
        <v/>
      </c>
      <c r="M70" s="16" t="n">
        <v>64</v>
      </c>
      <c r="N70" s="17" t="n">
        <f aca="false">DATE(YEAR(N69),MONTH(N69)+1,1)</f>
        <v>38596</v>
      </c>
      <c r="O70" s="18" t="n">
        <f aca="false">VLOOKUP(N70,CURVES!$B$13:$C$312,2)</f>
        <v>2.815</v>
      </c>
      <c r="P70" s="18" t="n">
        <f aca="false">PriceMod!O70+VLOOKUP(N70,CURVES!$B$13:$D$312,3)</f>
        <v>2.82</v>
      </c>
      <c r="Q70" s="19" t="n">
        <f aca="false">VLOOKUP(N70,CURVES!$B$13:$J$312,6)</f>
        <v>0.185</v>
      </c>
      <c r="R70" s="18" t="n">
        <f aca="false">VLOOKUP(N70,CURVES!$B$13:$J$312,9)</f>
        <v>0.6</v>
      </c>
      <c r="S70" s="18" t="n">
        <f aca="false">VLOOKUP(MONTH(N70),$Z$38:$AA$49,2)</f>
        <v>-0.01</v>
      </c>
      <c r="T70" s="18" t="n">
        <f aca="false">VLOOKUP(MONTH(N70),$Z$38:$AB$49,3)</f>
        <v>0.9</v>
      </c>
      <c r="U70" s="20" t="n">
        <v>0.005159</v>
      </c>
      <c r="V70" s="20" t="n">
        <v>0.003254</v>
      </c>
      <c r="W70" s="20" t="n">
        <v>0.002641</v>
      </c>
    </row>
    <row r="71" customFormat="false" ht="12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 t="str">
        <f aca="false">IF(M71&lt;=$C$18,"*","")</f>
        <v/>
      </c>
      <c r="M71" s="16" t="n">
        <v>65</v>
      </c>
      <c r="N71" s="17" t="n">
        <f aca="false">DATE(YEAR(N70),MONTH(N70)+1,1)</f>
        <v>38626</v>
      </c>
      <c r="O71" s="18" t="n">
        <f aca="false">VLOOKUP(N71,CURVES!$B$13:$C$312,2)</f>
        <v>2.837</v>
      </c>
      <c r="P71" s="18" t="n">
        <f aca="false">PriceMod!O71+VLOOKUP(N71,CURVES!$B$13:$D$312,3)</f>
        <v>2.842</v>
      </c>
      <c r="Q71" s="19" t="n">
        <f aca="false">VLOOKUP(N71,CURVES!$B$13:$J$312,6)</f>
        <v>0.1845</v>
      </c>
      <c r="R71" s="18" t="n">
        <f aca="false">VLOOKUP(N71,CURVES!$B$13:$J$312,9)</f>
        <v>0.6</v>
      </c>
      <c r="S71" s="18" t="n">
        <f aca="false">VLOOKUP(MONTH(N71),$Z$38:$AA$49,2)</f>
        <v>0</v>
      </c>
      <c r="T71" s="18" t="n">
        <f aca="false">VLOOKUP(MONTH(N71),$Z$38:$AB$49,3)</f>
        <v>0.85</v>
      </c>
      <c r="U71" s="20" t="n">
        <v>0.005159</v>
      </c>
      <c r="V71" s="20" t="n">
        <v>0.003254</v>
      </c>
      <c r="W71" s="20" t="n">
        <v>0.002641</v>
      </c>
    </row>
    <row r="72" customFormat="false" ht="12.75" hidden="false" customHeight="true" outlineLevel="0" collapsed="false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 t="str">
        <f aca="false">IF(M72&lt;=$C$18,"*","")</f>
        <v/>
      </c>
      <c r="M72" s="16" t="n">
        <v>66</v>
      </c>
      <c r="N72" s="17" t="n">
        <f aca="false">DATE(YEAR(N71),MONTH(N71)+1,1)</f>
        <v>38657</v>
      </c>
      <c r="O72" s="18" t="n">
        <f aca="false">VLOOKUP(N72,CURVES!$B$13:$C$312,2)</f>
        <v>2.959</v>
      </c>
      <c r="P72" s="18" t="n">
        <f aca="false">PriceMod!O72+VLOOKUP(N72,CURVES!$B$13:$D$312,3)</f>
        <v>2.964</v>
      </c>
      <c r="Q72" s="19" t="n">
        <f aca="false">VLOOKUP(N72,CURVES!$B$13:$J$312,6)</f>
        <v>0.184</v>
      </c>
      <c r="R72" s="18" t="n">
        <f aca="false">VLOOKUP(N72,CURVES!$B$13:$J$312,9)</f>
        <v>0.6</v>
      </c>
      <c r="S72" s="18" t="n">
        <f aca="false">VLOOKUP(MONTH(N72),$Z$38:$AA$49,2)</f>
        <v>0.02</v>
      </c>
      <c r="T72" s="18" t="n">
        <f aca="false">VLOOKUP(MONTH(N72),$Z$38:$AB$49,3)</f>
        <v>0.8</v>
      </c>
      <c r="U72" s="20" t="n">
        <v>0.005159</v>
      </c>
      <c r="V72" s="20" t="n">
        <v>0.003254</v>
      </c>
      <c r="W72" s="20" t="n">
        <v>0.002641</v>
      </c>
    </row>
    <row r="73" customFormat="false" ht="12.75" hidden="false" customHeight="false" outlineLevel="0" collapsed="false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 t="str">
        <f aca="false">IF(M73&lt;=$C$18,"*","")</f>
        <v/>
      </c>
      <c r="M73" s="16" t="n">
        <v>67</v>
      </c>
      <c r="N73" s="17" t="n">
        <f aca="false">DATE(YEAR(N72),MONTH(N72)+1,1)</f>
        <v>38687</v>
      </c>
      <c r="O73" s="18" t="n">
        <f aca="false">VLOOKUP(N73,CURVES!$B$13:$C$312,2)</f>
        <v>3.076</v>
      </c>
      <c r="P73" s="18" t="n">
        <f aca="false">PriceMod!O73+VLOOKUP(N73,CURVES!$B$13:$D$312,3)</f>
        <v>3.081</v>
      </c>
      <c r="Q73" s="19" t="n">
        <f aca="false">VLOOKUP(N73,CURVES!$B$13:$J$312,6)</f>
        <v>0.185</v>
      </c>
      <c r="R73" s="18" t="n">
        <f aca="false">VLOOKUP(N73,CURVES!$B$13:$J$312,9)</f>
        <v>1.05</v>
      </c>
      <c r="S73" s="18" t="n">
        <f aca="false">VLOOKUP(MONTH(N73),$Z$38:$AA$49,2)</f>
        <v>0.02</v>
      </c>
      <c r="T73" s="18" t="n">
        <f aca="false">VLOOKUP(MONTH(N73),$Z$38:$AB$49,3)</f>
        <v>0.8</v>
      </c>
      <c r="U73" s="20" t="n">
        <v>0.005159</v>
      </c>
      <c r="V73" s="20" t="n">
        <v>0.003254</v>
      </c>
      <c r="W73" s="20" t="n">
        <v>0.002641</v>
      </c>
    </row>
    <row r="74" customFormat="false" ht="12.75" hidden="false" customHeight="false" outlineLevel="0" collapsed="false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 t="str">
        <f aca="false">IF(M74&lt;=$C$18,"*","")</f>
        <v/>
      </c>
      <c r="M74" s="16" t="n">
        <v>68</v>
      </c>
      <c r="N74" s="17" t="n">
        <f aca="false">DATE(YEAR(N73),MONTH(N73)+1,1)</f>
        <v>38718</v>
      </c>
      <c r="O74" s="18" t="n">
        <f aca="false">VLOOKUP(N74,CURVES!$B$13:$C$312,2)</f>
        <v>3.1185</v>
      </c>
      <c r="P74" s="18" t="n">
        <f aca="false">PriceMod!O74+VLOOKUP(N74,CURVES!$B$13:$D$312,3)</f>
        <v>3.1235</v>
      </c>
      <c r="Q74" s="19" t="n">
        <f aca="false">VLOOKUP(N74,CURVES!$B$13:$J$312,6)</f>
        <v>0.186</v>
      </c>
      <c r="R74" s="18" t="n">
        <f aca="false">VLOOKUP(N74,CURVES!$B$13:$J$312,9)</f>
        <v>1.05</v>
      </c>
      <c r="S74" s="18" t="n">
        <f aca="false">VLOOKUP(MONTH(N74),$Z$38:$AA$49,2)</f>
        <v>0.02</v>
      </c>
      <c r="T74" s="18" t="n">
        <f aca="false">VLOOKUP(MONTH(N74),$Z$38:$AB$49,3)</f>
        <v>0.8</v>
      </c>
      <c r="U74" s="20" t="n">
        <v>0.005159</v>
      </c>
      <c r="V74" s="20" t="n">
        <v>0.003254</v>
      </c>
      <c r="W74" s="20" t="n">
        <v>0.002641</v>
      </c>
    </row>
    <row r="75" customFormat="false" ht="12.75" hidden="false" customHeight="false" outlineLevel="0" collapsed="false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 t="str">
        <f aca="false">IF(M75&lt;=$C$18,"*","")</f>
        <v/>
      </c>
      <c r="M75" s="16" t="n">
        <v>69</v>
      </c>
      <c r="N75" s="17" t="n">
        <f aca="false">DATE(YEAR(N74),MONTH(N74)+1,1)</f>
        <v>38749</v>
      </c>
      <c r="O75" s="18" t="n">
        <f aca="false">VLOOKUP(N75,CURVES!$B$13:$C$312,2)</f>
        <v>3.0155</v>
      </c>
      <c r="P75" s="18" t="n">
        <f aca="false">PriceMod!O75+VLOOKUP(N75,CURVES!$B$13:$D$312,3)</f>
        <v>3.0205</v>
      </c>
      <c r="Q75" s="19" t="n">
        <f aca="false">VLOOKUP(N75,CURVES!$B$13:$J$312,6)</f>
        <v>0.1595</v>
      </c>
      <c r="R75" s="18" t="n">
        <f aca="false">VLOOKUP(N75,CURVES!$B$13:$J$312,9)</f>
        <v>1.05</v>
      </c>
      <c r="S75" s="18" t="n">
        <f aca="false">VLOOKUP(MONTH(N75),$Z$38:$AA$49,2)</f>
        <v>0.02</v>
      </c>
      <c r="T75" s="18" t="n">
        <f aca="false">VLOOKUP(MONTH(N75),$Z$38:$AB$49,3)</f>
        <v>0.8</v>
      </c>
      <c r="U75" s="20" t="n">
        <v>0.005159</v>
      </c>
      <c r="V75" s="20" t="n">
        <v>0.003254</v>
      </c>
      <c r="W75" s="20" t="n">
        <v>0.002641</v>
      </c>
    </row>
    <row r="76" customFormat="false" ht="12.75" hidden="false" customHeight="false" outlineLevel="0" collapsed="false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 t="str">
        <f aca="false">IF(M76&lt;=$C$18,"*","")</f>
        <v/>
      </c>
      <c r="M76" s="16" t="n">
        <v>70</v>
      </c>
      <c r="N76" s="17" t="n">
        <f aca="false">DATE(YEAR(N75),MONTH(N75)+1,1)</f>
        <v>38777</v>
      </c>
      <c r="O76" s="18" t="n">
        <f aca="false">VLOOKUP(N76,CURVES!$B$13:$C$312,2)</f>
        <v>2.9095</v>
      </c>
      <c r="P76" s="18" t="n">
        <f aca="false">PriceMod!O76+VLOOKUP(N76,CURVES!$B$13:$D$312,3)</f>
        <v>2.9145</v>
      </c>
      <c r="Q76" s="19" t="n">
        <f aca="false">VLOOKUP(N76,CURVES!$B$13:$J$312,6)</f>
        <v>0.1585</v>
      </c>
      <c r="R76" s="18" t="n">
        <f aca="false">VLOOKUP(N76,CURVES!$B$13:$J$312,9)</f>
        <v>0.55</v>
      </c>
      <c r="S76" s="18" t="n">
        <f aca="false">VLOOKUP(MONTH(N76),$Z$38:$AA$49,2)</f>
        <v>0.02</v>
      </c>
      <c r="T76" s="18" t="n">
        <f aca="false">VLOOKUP(MONTH(N76),$Z$38:$AB$49,3)</f>
        <v>0.8</v>
      </c>
      <c r="U76" s="20" t="n">
        <v>0.005159</v>
      </c>
      <c r="V76" s="20" t="n">
        <v>0.003254</v>
      </c>
      <c r="W76" s="20" t="n">
        <v>0.002641</v>
      </c>
    </row>
    <row r="77" customFormat="false" ht="12.75" hidden="false" customHeight="false" outlineLevel="0" collapsed="false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 t="str">
        <f aca="false">IF(M77&lt;=$C$18,"*","")</f>
        <v/>
      </c>
      <c r="M77" s="16" t="n">
        <v>71</v>
      </c>
      <c r="N77" s="17" t="n">
        <f aca="false">DATE(YEAR(N76),MONTH(N76)+1,1)</f>
        <v>38808</v>
      </c>
      <c r="O77" s="18" t="n">
        <f aca="false">VLOOKUP(N77,CURVES!$B$13:$C$312,2)</f>
        <v>2.8185</v>
      </c>
      <c r="P77" s="18" t="n">
        <f aca="false">PriceMod!O77+VLOOKUP(N77,CURVES!$B$13:$D$312,3)</f>
        <v>2.8235</v>
      </c>
      <c r="Q77" s="19" t="n">
        <f aca="false">VLOOKUP(N77,CURVES!$B$13:$J$312,6)</f>
        <v>0.1575</v>
      </c>
      <c r="R77" s="18" t="n">
        <f aca="false">VLOOKUP(N77,CURVES!$B$13:$J$312,9)</f>
        <v>0.3</v>
      </c>
      <c r="S77" s="18" t="n">
        <f aca="false">VLOOKUP(MONTH(N77),$Z$38:$AA$49,2)</f>
        <v>0</v>
      </c>
      <c r="T77" s="18" t="n">
        <f aca="false">VLOOKUP(MONTH(N77),$Z$38:$AB$49,3)</f>
        <v>0.85</v>
      </c>
      <c r="U77" s="20" t="n">
        <v>0.005159</v>
      </c>
      <c r="V77" s="20" t="n">
        <v>0.003254</v>
      </c>
      <c r="W77" s="20" t="n">
        <v>0.002641</v>
      </c>
    </row>
    <row r="78" customFormat="false" ht="12.75" hidden="false" customHeight="false" outlineLevel="0" collapsed="false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 t="str">
        <f aca="false">IF(M78&lt;=$C$18,"*","")</f>
        <v/>
      </c>
      <c r="M78" s="16" t="n">
        <v>72</v>
      </c>
      <c r="N78" s="17" t="n">
        <f aca="false">DATE(YEAR(N77),MONTH(N77)+1,1)</f>
        <v>38838</v>
      </c>
      <c r="O78" s="18" t="n">
        <f aca="false">VLOOKUP(N78,CURVES!$B$13:$C$312,2)</f>
        <v>2.8015</v>
      </c>
      <c r="P78" s="18" t="n">
        <f aca="false">PriceMod!O78+VLOOKUP(N78,CURVES!$B$13:$D$312,3)</f>
        <v>2.8065</v>
      </c>
      <c r="Q78" s="19" t="n">
        <f aca="false">VLOOKUP(N78,CURVES!$B$13:$J$312,6)</f>
        <v>0.1575</v>
      </c>
      <c r="R78" s="18" t="n">
        <f aca="false">VLOOKUP(N78,CURVES!$B$13:$J$312,9)</f>
        <v>0.3</v>
      </c>
      <c r="S78" s="18" t="n">
        <f aca="false">VLOOKUP(MONTH(N78),$Z$38:$AA$49,2)</f>
        <v>-0.01</v>
      </c>
      <c r="T78" s="18" t="n">
        <f aca="false">VLOOKUP(MONTH(N78),$Z$38:$AB$49,3)</f>
        <v>0.9</v>
      </c>
      <c r="U78" s="20" t="n">
        <v>0.005159</v>
      </c>
      <c r="V78" s="20" t="n">
        <v>0.003254</v>
      </c>
      <c r="W78" s="20" t="n">
        <v>0.002641</v>
      </c>
    </row>
    <row r="79" customFormat="false" ht="12.75" hidden="false" customHeight="false" outlineLevel="0" collapsed="false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 t="str">
        <f aca="false">IF(M79&lt;=$C$18,"*","")</f>
        <v/>
      </c>
      <c r="M79" s="16" t="n">
        <v>73</v>
      </c>
      <c r="N79" s="17" t="n">
        <f aca="false">DATE(YEAR(N78),MONTH(N78)+1,1)</f>
        <v>38869</v>
      </c>
      <c r="O79" s="18" t="n">
        <f aca="false">VLOOKUP(N79,CURVES!$B$13:$C$312,2)</f>
        <v>2.8625</v>
      </c>
      <c r="P79" s="18" t="n">
        <f aca="false">PriceMod!O79+VLOOKUP(N79,CURVES!$B$13:$D$312,3)</f>
        <v>2.8675</v>
      </c>
      <c r="Q79" s="19" t="n">
        <f aca="false">VLOOKUP(N79,CURVES!$B$13:$J$312,6)</f>
        <v>0.1575</v>
      </c>
      <c r="R79" s="18" t="n">
        <f aca="false">VLOOKUP(N79,CURVES!$B$13:$J$312,9)</f>
        <v>0.35</v>
      </c>
      <c r="S79" s="18" t="n">
        <f aca="false">VLOOKUP(MONTH(N79),$Z$38:$AA$49,2)</f>
        <v>-0.01</v>
      </c>
      <c r="T79" s="18" t="n">
        <f aca="false">VLOOKUP(MONTH(N79),$Z$38:$AB$49,3)</f>
        <v>0.9</v>
      </c>
      <c r="U79" s="20" t="n">
        <v>0.005159</v>
      </c>
      <c r="V79" s="20" t="n">
        <v>0.003254</v>
      </c>
      <c r="W79" s="20" t="n">
        <v>0.002641</v>
      </c>
    </row>
    <row r="80" customFormat="false" ht="13.5" hidden="false" customHeight="true" outlineLevel="0" collapsed="false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 t="str">
        <f aca="false">IF(M80&lt;=$C$18,"*","")</f>
        <v/>
      </c>
      <c r="M80" s="16" t="n">
        <v>74</v>
      </c>
      <c r="N80" s="17" t="n">
        <f aca="false">DATE(YEAR(N79),MONTH(N79)+1,1)</f>
        <v>38899</v>
      </c>
      <c r="O80" s="18" t="n">
        <f aca="false">VLOOKUP(N80,CURVES!$B$13:$C$312,2)</f>
        <v>2.8645</v>
      </c>
      <c r="P80" s="18" t="n">
        <f aca="false">PriceMod!O80+VLOOKUP(N80,CURVES!$B$13:$D$312,3)</f>
        <v>2.8695</v>
      </c>
      <c r="Q80" s="19" t="n">
        <f aca="false">VLOOKUP(N80,CURVES!$B$13:$J$312,6)</f>
        <v>0.1575</v>
      </c>
      <c r="R80" s="18" t="n">
        <f aca="false">VLOOKUP(N80,CURVES!$B$13:$J$312,9)</f>
        <v>0.4</v>
      </c>
      <c r="S80" s="18" t="n">
        <f aca="false">VLOOKUP(MONTH(N80),$Z$38:$AA$49,2)</f>
        <v>-0.01</v>
      </c>
      <c r="T80" s="18" t="n">
        <f aca="false">VLOOKUP(MONTH(N80),$Z$38:$AB$49,3)</f>
        <v>0.9</v>
      </c>
      <c r="U80" s="20" t="n">
        <v>0.005159</v>
      </c>
      <c r="V80" s="20" t="n">
        <v>0.003254</v>
      </c>
      <c r="W80" s="20" t="n">
        <v>0.002641</v>
      </c>
    </row>
    <row r="81" customFormat="false" ht="12.75" hidden="false" customHeight="false" outlineLevel="0" collapsed="false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 t="str">
        <f aca="false">IF(M81&lt;=$C$18,"*","")</f>
        <v/>
      </c>
      <c r="M81" s="16" t="n">
        <v>75</v>
      </c>
      <c r="N81" s="17" t="n">
        <f aca="false">DATE(YEAR(N80),MONTH(N80)+1,1)</f>
        <v>38930</v>
      </c>
      <c r="O81" s="18" t="n">
        <f aca="false">VLOOKUP(N81,CURVES!$B$13:$C$312,2)</f>
        <v>2.8725</v>
      </c>
      <c r="P81" s="18" t="n">
        <f aca="false">PriceMod!O81+VLOOKUP(N81,CURVES!$B$13:$D$312,3)</f>
        <v>2.8775</v>
      </c>
      <c r="Q81" s="19" t="n">
        <f aca="false">VLOOKUP(N81,CURVES!$B$13:$J$312,6)</f>
        <v>0.1575</v>
      </c>
      <c r="R81" s="18" t="n">
        <f aca="false">VLOOKUP(N81,CURVES!$B$13:$J$312,9)</f>
        <v>0.55</v>
      </c>
      <c r="S81" s="18" t="n">
        <f aca="false">VLOOKUP(MONTH(N81),$Z$38:$AA$49,2)</f>
        <v>-0.01</v>
      </c>
      <c r="T81" s="18" t="n">
        <f aca="false">VLOOKUP(MONTH(N81),$Z$38:$AB$49,3)</f>
        <v>0.9</v>
      </c>
      <c r="U81" s="20" t="n">
        <v>0.005159</v>
      </c>
      <c r="V81" s="20" t="n">
        <v>0.003254</v>
      </c>
      <c r="W81" s="20" t="n">
        <v>0.002641</v>
      </c>
    </row>
    <row r="82" customFormat="false" ht="12.75" hidden="false" customHeight="false" outlineLevel="0" collapsed="false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 t="str">
        <f aca="false">IF(M82&lt;=$C$18,"*","")</f>
        <v/>
      </c>
      <c r="M82" s="16" t="n">
        <v>76</v>
      </c>
      <c r="N82" s="17" t="n">
        <f aca="false">DATE(YEAR(N81),MONTH(N81)+1,1)</f>
        <v>38961</v>
      </c>
      <c r="O82" s="18" t="n">
        <f aca="false">VLOOKUP(N82,CURVES!$B$13:$C$312,2)</f>
        <v>2.8655</v>
      </c>
      <c r="P82" s="18" t="n">
        <f aca="false">PriceMod!O82+VLOOKUP(N82,CURVES!$B$13:$D$312,3)</f>
        <v>2.8705</v>
      </c>
      <c r="Q82" s="19" t="n">
        <f aca="false">VLOOKUP(N82,CURVES!$B$13:$J$312,6)</f>
        <v>0.1575</v>
      </c>
      <c r="R82" s="18" t="n">
        <f aca="false">VLOOKUP(N82,CURVES!$B$13:$J$312,9)</f>
        <v>0.35</v>
      </c>
      <c r="S82" s="18" t="n">
        <f aca="false">VLOOKUP(MONTH(N82),$Z$38:$AA$49,2)</f>
        <v>-0.01</v>
      </c>
      <c r="T82" s="18" t="n">
        <f aca="false">VLOOKUP(MONTH(N82),$Z$38:$AB$49,3)</f>
        <v>0.9</v>
      </c>
      <c r="U82" s="20" t="n">
        <v>0.005159</v>
      </c>
      <c r="V82" s="20" t="n">
        <v>0.003254</v>
      </c>
      <c r="W82" s="20" t="n">
        <v>0.002641</v>
      </c>
    </row>
    <row r="83" customFormat="false" ht="12.75" hidden="false" customHeight="false" outlineLevel="0" collapsed="false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 t="str">
        <f aca="false">IF(M83&lt;=$C$18,"*","")</f>
        <v/>
      </c>
      <c r="M83" s="16" t="n">
        <v>77</v>
      </c>
      <c r="N83" s="17" t="n">
        <f aca="false">DATE(YEAR(N82),MONTH(N82)+1,1)</f>
        <v>38991</v>
      </c>
      <c r="O83" s="18" t="n">
        <f aca="false">VLOOKUP(N83,CURVES!$B$13:$C$312,2)</f>
        <v>2.8865</v>
      </c>
      <c r="P83" s="18" t="n">
        <f aca="false">PriceMod!O83+VLOOKUP(N83,CURVES!$B$13:$D$312,3)</f>
        <v>2.8915</v>
      </c>
      <c r="Q83" s="19" t="n">
        <f aca="false">VLOOKUP(N83,CURVES!$B$13:$J$312,6)</f>
        <v>0.1575</v>
      </c>
      <c r="R83" s="18" t="n">
        <f aca="false">VLOOKUP(N83,CURVES!$B$13:$J$312,9)</f>
        <v>0.45</v>
      </c>
      <c r="S83" s="18" t="n">
        <f aca="false">VLOOKUP(MONTH(N83),$Z$38:$AA$49,2)</f>
        <v>0</v>
      </c>
      <c r="T83" s="18" t="n">
        <f aca="false">VLOOKUP(MONTH(N83),$Z$38:$AB$49,3)</f>
        <v>0.85</v>
      </c>
      <c r="U83" s="20" t="n">
        <v>0.005159</v>
      </c>
      <c r="V83" s="20" t="n">
        <v>0.003254</v>
      </c>
      <c r="W83" s="20" t="n">
        <v>0.002641</v>
      </c>
    </row>
    <row r="84" customFormat="false" ht="12.75" hidden="false" customHeight="false" outlineLevel="0" collapsed="false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 t="str">
        <f aca="false">IF(M84&lt;=$C$18,"*","")</f>
        <v/>
      </c>
      <c r="M84" s="16" t="n">
        <v>78</v>
      </c>
      <c r="N84" s="17" t="n">
        <f aca="false">DATE(YEAR(N83),MONTH(N83)+1,1)</f>
        <v>39022</v>
      </c>
      <c r="O84" s="18" t="n">
        <f aca="false">VLOOKUP(N84,CURVES!$B$13:$C$312,2)</f>
        <v>3.0035</v>
      </c>
      <c r="P84" s="18" t="n">
        <f aca="false">PriceMod!O84+VLOOKUP(N84,CURVES!$B$13:$D$312,3)</f>
        <v>3.0085</v>
      </c>
      <c r="Q84" s="19" t="n">
        <f aca="false">VLOOKUP(N84,CURVES!$B$13:$J$312,6)</f>
        <v>0.1575</v>
      </c>
      <c r="R84" s="18" t="n">
        <f aca="false">VLOOKUP(N84,CURVES!$B$13:$J$312,9)</f>
        <v>0.5</v>
      </c>
      <c r="S84" s="18" t="n">
        <f aca="false">VLOOKUP(MONTH(N84),$Z$38:$AA$49,2)</f>
        <v>0.02</v>
      </c>
      <c r="T84" s="18" t="n">
        <f aca="false">VLOOKUP(MONTH(N84),$Z$38:$AB$49,3)</f>
        <v>0.8</v>
      </c>
      <c r="U84" s="20" t="n">
        <v>0.005159</v>
      </c>
      <c r="V84" s="20" t="n">
        <v>0.003254</v>
      </c>
      <c r="W84" s="20" t="n">
        <v>0.002641</v>
      </c>
    </row>
    <row r="85" customFormat="false" ht="12.75" hidden="false" customHeight="false" outlineLevel="0" collapsed="false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 t="str">
        <f aca="false">IF(M85&lt;=$C$18,"*","")</f>
        <v/>
      </c>
      <c r="M85" s="16" t="n">
        <v>79</v>
      </c>
      <c r="N85" s="17" t="n">
        <f aca="false">DATE(YEAR(N84),MONTH(N84)+1,1)</f>
        <v>39052</v>
      </c>
      <c r="O85" s="18" t="n">
        <f aca="false">VLOOKUP(N85,CURVES!$B$13:$C$312,2)</f>
        <v>3.1175</v>
      </c>
      <c r="P85" s="18" t="n">
        <f aca="false">PriceMod!O85+VLOOKUP(N85,CURVES!$B$13:$D$312,3)</f>
        <v>3.1225</v>
      </c>
      <c r="Q85" s="19" t="n">
        <f aca="false">VLOOKUP(N85,CURVES!$B$13:$J$312,6)</f>
        <v>0.1575</v>
      </c>
      <c r="R85" s="18" t="n">
        <f aca="false">VLOOKUP(N85,CURVES!$B$13:$J$312,9)</f>
        <v>0.8</v>
      </c>
      <c r="S85" s="18" t="n">
        <f aca="false">VLOOKUP(MONTH(N85),$Z$38:$AA$49,2)</f>
        <v>0.02</v>
      </c>
      <c r="T85" s="18" t="n">
        <f aca="false">VLOOKUP(MONTH(N85),$Z$38:$AB$49,3)</f>
        <v>0.8</v>
      </c>
      <c r="U85" s="20" t="n">
        <v>0.005159</v>
      </c>
      <c r="V85" s="20" t="n">
        <v>0.003254</v>
      </c>
      <c r="W85" s="20" t="n">
        <v>0.002641</v>
      </c>
    </row>
    <row r="86" customFormat="false" ht="12.75" hidden="false" customHeight="false" outlineLevel="0" collapsed="false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 t="str">
        <f aca="false">IF(M86&lt;=$C$18,"*","")</f>
        <v/>
      </c>
      <c r="M86" s="16" t="n">
        <v>80</v>
      </c>
      <c r="N86" s="17" t="n">
        <f aca="false">DATE(YEAR(N85),MONTH(N85)+1,1)</f>
        <v>39083</v>
      </c>
      <c r="O86" s="18" t="n">
        <f aca="false">VLOOKUP(N86,CURVES!$B$13:$C$312,2)</f>
        <v>3.1655</v>
      </c>
      <c r="P86" s="18" t="n">
        <f aca="false">PriceMod!O86+VLOOKUP(N86,CURVES!$B$13:$D$312,3)</f>
        <v>3.1705</v>
      </c>
      <c r="Q86" s="19" t="n">
        <f aca="false">VLOOKUP(N86,CURVES!$B$13:$J$312,6)</f>
        <v>0.1575</v>
      </c>
      <c r="R86" s="18" t="n">
        <f aca="false">VLOOKUP(N86,CURVES!$B$13:$J$312,9)</f>
        <v>0.9</v>
      </c>
      <c r="S86" s="18" t="n">
        <f aca="false">VLOOKUP(MONTH(N86),$Z$38:$AA$49,2)</f>
        <v>0.02</v>
      </c>
      <c r="T86" s="18" t="n">
        <f aca="false">VLOOKUP(MONTH(N86),$Z$38:$AB$49,3)</f>
        <v>0.8</v>
      </c>
      <c r="U86" s="20" t="n">
        <v>0.005159</v>
      </c>
      <c r="V86" s="20" t="n">
        <v>0.003254</v>
      </c>
      <c r="W86" s="20" t="n">
        <v>0.002641</v>
      </c>
    </row>
    <row r="87" customFormat="false" ht="12.75" hidden="false" customHeight="false" outlineLevel="0" collapsed="false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 t="str">
        <f aca="false">IF(M87&lt;=$C$18,"*","")</f>
        <v/>
      </c>
      <c r="M87" s="16" t="n">
        <v>81</v>
      </c>
      <c r="N87" s="17" t="n">
        <f aca="false">DATE(YEAR(N86),MONTH(N86)+1,1)</f>
        <v>39114</v>
      </c>
      <c r="O87" s="18" t="n">
        <f aca="false">VLOOKUP(N87,CURVES!$B$13:$C$312,2)</f>
        <v>3.0665</v>
      </c>
      <c r="P87" s="18" t="n">
        <f aca="false">PriceMod!O87+VLOOKUP(N87,CURVES!$B$13:$D$312,3)</f>
        <v>3.0715</v>
      </c>
      <c r="Q87" s="19" t="n">
        <f aca="false">VLOOKUP(N87,CURVES!$B$13:$J$312,6)</f>
        <v>0.1575</v>
      </c>
      <c r="R87" s="18" t="n">
        <f aca="false">VLOOKUP(N87,CURVES!$B$13:$J$312,9)</f>
        <v>0.85</v>
      </c>
      <c r="S87" s="18" t="n">
        <f aca="false">VLOOKUP(MONTH(N87),$Z$38:$AA$49,2)</f>
        <v>0.02</v>
      </c>
      <c r="T87" s="18" t="n">
        <f aca="false">VLOOKUP(MONTH(N87),$Z$38:$AB$49,3)</f>
        <v>0.8</v>
      </c>
      <c r="U87" s="20" t="n">
        <v>0.005159</v>
      </c>
      <c r="V87" s="20" t="n">
        <v>0.003254</v>
      </c>
      <c r="W87" s="20" t="n">
        <v>0.002641</v>
      </c>
    </row>
    <row r="88" customFormat="false" ht="12.75" hidden="false" customHeight="false" outlineLevel="0" collapsed="false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 t="str">
        <f aca="false">IF(M88&lt;=$C$18,"*","")</f>
        <v/>
      </c>
      <c r="M88" s="16" t="n">
        <v>82</v>
      </c>
      <c r="N88" s="17" t="n">
        <f aca="false">DATE(YEAR(N87),MONTH(N87)+1,1)</f>
        <v>39142</v>
      </c>
      <c r="O88" s="18" t="n">
        <f aca="false">VLOOKUP(N88,CURVES!$B$13:$C$312,2)</f>
        <v>2.9635</v>
      </c>
      <c r="P88" s="18" t="n">
        <f aca="false">PriceMod!O88+VLOOKUP(N88,CURVES!$B$13:$D$312,3)</f>
        <v>2.9685</v>
      </c>
      <c r="Q88" s="19" t="n">
        <f aca="false">VLOOKUP(N88,CURVES!$B$13:$J$312,6)</f>
        <v>0.1575</v>
      </c>
      <c r="R88" s="18" t="n">
        <f aca="false">VLOOKUP(N88,CURVES!$B$13:$J$312,9)</f>
        <v>0.4</v>
      </c>
      <c r="S88" s="18" t="n">
        <f aca="false">VLOOKUP(MONTH(N88),$Z$38:$AA$49,2)</f>
        <v>0.02</v>
      </c>
      <c r="T88" s="18" t="n">
        <f aca="false">VLOOKUP(MONTH(N88),$Z$38:$AB$49,3)</f>
        <v>0.8</v>
      </c>
      <c r="U88" s="20" t="n">
        <v>0.005159</v>
      </c>
      <c r="V88" s="20" t="n">
        <v>0.003254</v>
      </c>
      <c r="W88" s="20" t="n">
        <v>0.002641</v>
      </c>
    </row>
    <row r="89" customFormat="false" ht="12.75" hidden="false" customHeight="false" outlineLevel="0" collapsed="false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 t="str">
        <f aca="false">IF(M89&lt;=$C$18,"*","")</f>
        <v/>
      </c>
      <c r="M89" s="16" t="n">
        <v>83</v>
      </c>
      <c r="N89" s="17" t="n">
        <f aca="false">DATE(YEAR(N88),MONTH(N88)+1,1)</f>
        <v>39173</v>
      </c>
      <c r="O89" s="18" t="n">
        <f aca="false">VLOOKUP(N89,CURVES!$B$13:$C$312,2)</f>
        <v>2.8755</v>
      </c>
      <c r="P89" s="18" t="n">
        <f aca="false">PriceMod!O89+VLOOKUP(N89,CURVES!$B$13:$D$312,3)</f>
        <v>2.8805</v>
      </c>
      <c r="Q89" s="19" t="n">
        <f aca="false">VLOOKUP(N89,CURVES!$B$13:$J$312,6)</f>
        <v>0.1575</v>
      </c>
      <c r="R89" s="18" t="n">
        <f aca="false">VLOOKUP(N89,CURVES!$B$13:$J$312,9)</f>
        <v>0.3</v>
      </c>
      <c r="S89" s="18" t="n">
        <f aca="false">VLOOKUP(MONTH(N89),$Z$38:$AA$49,2)</f>
        <v>0</v>
      </c>
      <c r="T89" s="18" t="n">
        <f aca="false">VLOOKUP(MONTH(N89),$Z$38:$AB$49,3)</f>
        <v>0.85</v>
      </c>
      <c r="U89" s="20" t="n">
        <v>0.005159</v>
      </c>
      <c r="V89" s="20" t="n">
        <v>0.003254</v>
      </c>
      <c r="W89" s="20" t="n">
        <v>0.002641</v>
      </c>
    </row>
    <row r="90" customFormat="false" ht="12.75" hidden="false" customHeight="false" outlineLevel="0" collapsed="false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 t="str">
        <f aca="false">IF(M90&lt;=$C$18,"*","")</f>
        <v/>
      </c>
      <c r="M90" s="16" t="n">
        <v>84</v>
      </c>
      <c r="N90" s="17" t="n">
        <f aca="false">DATE(YEAR(N89),MONTH(N89)+1,1)</f>
        <v>39203</v>
      </c>
      <c r="O90" s="18" t="n">
        <f aca="false">VLOOKUP(N90,CURVES!$B$13:$C$312,2)</f>
        <v>2.8595</v>
      </c>
      <c r="P90" s="18" t="n">
        <f aca="false">PriceMod!O90+VLOOKUP(N90,CURVES!$B$13:$D$312,3)</f>
        <v>2.8645</v>
      </c>
      <c r="Q90" s="19" t="n">
        <f aca="false">VLOOKUP(N90,CURVES!$B$13:$J$312,6)</f>
        <v>0.1575</v>
      </c>
      <c r="R90" s="18" t="n">
        <f aca="false">VLOOKUP(N90,CURVES!$B$13:$J$312,9)</f>
        <v>0.3</v>
      </c>
      <c r="S90" s="18" t="n">
        <f aca="false">VLOOKUP(MONTH(N90),$Z$38:$AA$49,2)</f>
        <v>-0.01</v>
      </c>
      <c r="T90" s="18" t="n">
        <f aca="false">VLOOKUP(MONTH(N90),$Z$38:$AB$49,3)</f>
        <v>0.9</v>
      </c>
      <c r="U90" s="20" t="n">
        <v>0.005159</v>
      </c>
      <c r="V90" s="20" t="n">
        <v>0.003254</v>
      </c>
      <c r="W90" s="20" t="n">
        <v>0.002641</v>
      </c>
    </row>
    <row r="91" customFormat="false" ht="12.75" hidden="false" customHeight="false" outlineLevel="0" collapsed="false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 t="str">
        <f aca="false">IF(M91&lt;=$C$18,"*","")</f>
        <v/>
      </c>
      <c r="M91" s="16" t="n">
        <v>85</v>
      </c>
      <c r="N91" s="17" t="n">
        <f aca="false">DATE(YEAR(N90),MONTH(N90)+1,1)</f>
        <v>39234</v>
      </c>
      <c r="O91" s="18" t="n">
        <f aca="false">VLOOKUP(N91,CURVES!$B$13:$C$312,2)</f>
        <v>2.9215</v>
      </c>
      <c r="P91" s="18" t="n">
        <f aca="false">PriceMod!O91+VLOOKUP(N91,CURVES!$B$13:$D$312,3)</f>
        <v>2.9265</v>
      </c>
      <c r="Q91" s="19" t="n">
        <f aca="false">VLOOKUP(N91,CURVES!$B$13:$J$312,6)</f>
        <v>0.1575</v>
      </c>
      <c r="R91" s="18" t="n">
        <f aca="false">VLOOKUP(N91,CURVES!$B$13:$J$312,9)</f>
        <v>0.35</v>
      </c>
      <c r="S91" s="18" t="n">
        <f aca="false">VLOOKUP(MONTH(N91),$Z$38:$AA$49,2)</f>
        <v>-0.01</v>
      </c>
      <c r="T91" s="18" t="n">
        <f aca="false">VLOOKUP(MONTH(N91),$Z$38:$AB$49,3)</f>
        <v>0.9</v>
      </c>
      <c r="U91" s="20" t="n">
        <v>0.005159</v>
      </c>
      <c r="V91" s="20" t="n">
        <v>0.003254</v>
      </c>
      <c r="W91" s="20" t="n">
        <v>0.002641</v>
      </c>
    </row>
    <row r="92" customFormat="false" ht="12.75" hidden="false" customHeight="false" outlineLevel="0" collapsed="false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 t="str">
        <f aca="false">IF(M92&lt;=$C$18,"*","")</f>
        <v/>
      </c>
      <c r="M92" s="16" t="n">
        <v>86</v>
      </c>
      <c r="N92" s="17" t="n">
        <f aca="false">DATE(YEAR(N91),MONTH(N91)+1,1)</f>
        <v>39264</v>
      </c>
      <c r="O92" s="18" t="n">
        <f aca="false">VLOOKUP(N92,CURVES!$B$13:$C$312,2)</f>
        <v>2.9235</v>
      </c>
      <c r="P92" s="18" t="n">
        <f aca="false">PriceMod!O92+VLOOKUP(N92,CURVES!$B$13:$D$312,3)</f>
        <v>2.9285</v>
      </c>
      <c r="Q92" s="19" t="n">
        <f aca="false">VLOOKUP(N92,CURVES!$B$13:$J$312,6)</f>
        <v>0.1575</v>
      </c>
      <c r="R92" s="18" t="n">
        <f aca="false">VLOOKUP(N92,CURVES!$B$13:$J$312,9)</f>
        <v>0.4</v>
      </c>
      <c r="S92" s="18" t="n">
        <f aca="false">VLOOKUP(MONTH(N92),$Z$38:$AA$49,2)</f>
        <v>-0.01</v>
      </c>
      <c r="T92" s="18" t="n">
        <f aca="false">VLOOKUP(MONTH(N92),$Z$38:$AB$49,3)</f>
        <v>0.9</v>
      </c>
      <c r="U92" s="20" t="n">
        <v>0.005159</v>
      </c>
      <c r="V92" s="20" t="n">
        <v>0.003254</v>
      </c>
      <c r="W92" s="20" t="n">
        <v>0.002641</v>
      </c>
    </row>
    <row r="93" customFormat="false" ht="12.75" hidden="false" customHeight="false" outlineLevel="0" collapsed="false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 t="str">
        <f aca="false">IF(M93&lt;=$C$18,"*","")</f>
        <v/>
      </c>
      <c r="M93" s="16" t="n">
        <v>87</v>
      </c>
      <c r="N93" s="17" t="n">
        <f aca="false">DATE(YEAR(N92),MONTH(N92)+1,1)</f>
        <v>39295</v>
      </c>
      <c r="O93" s="18" t="n">
        <f aca="false">VLOOKUP(N93,CURVES!$B$13:$C$312,2)</f>
        <v>2.9315</v>
      </c>
      <c r="P93" s="18" t="n">
        <f aca="false">PriceMod!O93+VLOOKUP(N93,CURVES!$B$13:$D$312,3)</f>
        <v>2.9365</v>
      </c>
      <c r="Q93" s="19" t="n">
        <f aca="false">VLOOKUP(N93,CURVES!$B$13:$J$312,6)</f>
        <v>0.1575</v>
      </c>
      <c r="R93" s="18" t="n">
        <f aca="false">VLOOKUP(N93,CURVES!$B$13:$J$312,9)</f>
        <v>0.55</v>
      </c>
      <c r="S93" s="18" t="n">
        <f aca="false">VLOOKUP(MONTH(N93),$Z$38:$AA$49,2)</f>
        <v>-0.01</v>
      </c>
      <c r="T93" s="18" t="n">
        <f aca="false">VLOOKUP(MONTH(N93),$Z$38:$AB$49,3)</f>
        <v>0.9</v>
      </c>
      <c r="U93" s="20" t="n">
        <v>0.005159</v>
      </c>
      <c r="V93" s="20" t="n">
        <v>0.003254</v>
      </c>
      <c r="W93" s="20" t="n">
        <v>0.002641</v>
      </c>
    </row>
    <row r="94" customFormat="false" ht="12.75" hidden="false" customHeight="false" outlineLevel="0" collapsed="false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 t="str">
        <f aca="false">IF(M94&lt;=$C$18,"*","")</f>
        <v/>
      </c>
      <c r="M94" s="16" t="n">
        <v>88</v>
      </c>
      <c r="N94" s="17" t="n">
        <f aca="false">DATE(YEAR(N93),MONTH(N93)+1,1)</f>
        <v>39326</v>
      </c>
      <c r="O94" s="18" t="n">
        <f aca="false">VLOOKUP(N94,CURVES!$B$13:$C$312,2)</f>
        <v>2.9235</v>
      </c>
      <c r="P94" s="18" t="n">
        <f aca="false">PriceMod!O94+VLOOKUP(N94,CURVES!$B$13:$D$312,3)</f>
        <v>2.9285</v>
      </c>
      <c r="Q94" s="19" t="n">
        <f aca="false">VLOOKUP(N94,CURVES!$B$13:$J$312,6)</f>
        <v>0.1575</v>
      </c>
      <c r="R94" s="18" t="n">
        <f aca="false">VLOOKUP(N94,CURVES!$B$13:$J$312,9)</f>
        <v>0.35</v>
      </c>
      <c r="S94" s="18" t="n">
        <f aca="false">VLOOKUP(MONTH(N94),$Z$38:$AA$49,2)</f>
        <v>-0.01</v>
      </c>
      <c r="T94" s="18" t="n">
        <f aca="false">VLOOKUP(MONTH(N94),$Z$38:$AB$49,3)</f>
        <v>0.9</v>
      </c>
      <c r="U94" s="20" t="n">
        <v>0.005159</v>
      </c>
      <c r="V94" s="20" t="n">
        <v>0.003254</v>
      </c>
      <c r="W94" s="20" t="n">
        <v>0.002641</v>
      </c>
    </row>
    <row r="95" customFormat="false" ht="12.75" hidden="false" customHeight="false" outlineLevel="0" collapsed="false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 t="str">
        <f aca="false">IF(M95&lt;=$C$18,"*","")</f>
        <v/>
      </c>
      <c r="M95" s="16" t="n">
        <v>89</v>
      </c>
      <c r="N95" s="17" t="n">
        <f aca="false">DATE(YEAR(N94),MONTH(N94)+1,1)</f>
        <v>39356</v>
      </c>
      <c r="O95" s="18" t="n">
        <f aca="false">VLOOKUP(N95,CURVES!$B$13:$C$312,2)</f>
        <v>2.9435</v>
      </c>
      <c r="P95" s="18" t="n">
        <f aca="false">PriceMod!O95+VLOOKUP(N95,CURVES!$B$13:$D$312,3)</f>
        <v>2.9485</v>
      </c>
      <c r="Q95" s="19" t="n">
        <f aca="false">VLOOKUP(N95,CURVES!$B$13:$J$312,6)</f>
        <v>0.1575</v>
      </c>
      <c r="R95" s="18" t="n">
        <f aca="false">VLOOKUP(N95,CURVES!$B$13:$J$312,9)</f>
        <v>0.45</v>
      </c>
      <c r="S95" s="18" t="n">
        <f aca="false">VLOOKUP(MONTH(N95),$Z$38:$AA$49,2)</f>
        <v>0</v>
      </c>
      <c r="T95" s="18" t="n">
        <f aca="false">VLOOKUP(MONTH(N95),$Z$38:$AB$49,3)</f>
        <v>0.85</v>
      </c>
      <c r="U95" s="20" t="n">
        <v>0.005159</v>
      </c>
      <c r="V95" s="20" t="n">
        <v>0.003254</v>
      </c>
      <c r="W95" s="20" t="n">
        <v>0.002641</v>
      </c>
    </row>
    <row r="96" customFormat="false" ht="12.75" hidden="false" customHeight="false" outlineLevel="0" collapsed="false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 t="str">
        <f aca="false">IF(M96&lt;=$C$18,"*","")</f>
        <v/>
      </c>
      <c r="M96" s="16" t="n">
        <v>90</v>
      </c>
      <c r="N96" s="17" t="n">
        <f aca="false">DATE(YEAR(N95),MONTH(N95)+1,1)</f>
        <v>39387</v>
      </c>
      <c r="O96" s="18" t="n">
        <f aca="false">VLOOKUP(N96,CURVES!$B$13:$C$312,2)</f>
        <v>3.0555</v>
      </c>
      <c r="P96" s="18" t="n">
        <f aca="false">PriceMod!O96+VLOOKUP(N96,CURVES!$B$13:$D$312,3)</f>
        <v>3.0605</v>
      </c>
      <c r="Q96" s="19" t="n">
        <f aca="false">VLOOKUP(N96,CURVES!$B$13:$J$312,6)</f>
        <v>0.1575</v>
      </c>
      <c r="R96" s="18" t="n">
        <f aca="false">VLOOKUP(N96,CURVES!$B$13:$J$312,9)</f>
        <v>0.5</v>
      </c>
      <c r="S96" s="18" t="n">
        <f aca="false">VLOOKUP(MONTH(N96),$Z$38:$AA$49,2)</f>
        <v>0.02</v>
      </c>
      <c r="T96" s="18" t="n">
        <f aca="false">VLOOKUP(MONTH(N96),$Z$38:$AB$49,3)</f>
        <v>0.8</v>
      </c>
      <c r="U96" s="20" t="n">
        <v>0.005159</v>
      </c>
      <c r="V96" s="20" t="n">
        <v>0.003254</v>
      </c>
      <c r="W96" s="20" t="n">
        <v>0.002641</v>
      </c>
    </row>
    <row r="97" customFormat="false" ht="12.75" hidden="false" customHeight="false" outlineLevel="0" collapsed="false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 t="str">
        <f aca="false">IF(M97&lt;=$C$18,"*","")</f>
        <v/>
      </c>
      <c r="M97" s="16" t="n">
        <v>91</v>
      </c>
      <c r="N97" s="17" t="n">
        <f aca="false">DATE(YEAR(N96),MONTH(N96)+1,1)</f>
        <v>39417</v>
      </c>
      <c r="O97" s="18" t="n">
        <f aca="false">VLOOKUP(N97,CURVES!$B$13:$C$312,2)</f>
        <v>3.1665</v>
      </c>
      <c r="P97" s="18" t="n">
        <f aca="false">PriceMod!O97+VLOOKUP(N97,CURVES!$B$13:$D$312,3)</f>
        <v>3.1715</v>
      </c>
      <c r="Q97" s="19" t="n">
        <f aca="false">VLOOKUP(N97,CURVES!$B$13:$J$312,6)</f>
        <v>0.1575</v>
      </c>
      <c r="R97" s="18" t="n">
        <f aca="false">VLOOKUP(N97,CURVES!$B$13:$J$312,9)</f>
        <v>0.8</v>
      </c>
      <c r="S97" s="18" t="n">
        <f aca="false">VLOOKUP(MONTH(N97),$Z$38:$AA$49,2)</f>
        <v>0.02</v>
      </c>
      <c r="T97" s="18" t="n">
        <f aca="false">VLOOKUP(MONTH(N97),$Z$38:$AB$49,3)</f>
        <v>0.8</v>
      </c>
      <c r="U97" s="20" t="n">
        <v>0.005159</v>
      </c>
      <c r="V97" s="20" t="n">
        <v>0.003254</v>
      </c>
      <c r="W97" s="20" t="n">
        <v>0.002641</v>
      </c>
    </row>
    <row r="98" customFormat="false" ht="12.75" hidden="false" customHeight="false" outlineLevel="0" collapsed="false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 t="str">
        <f aca="false">IF(M98&lt;=$C$18,"*","")</f>
        <v/>
      </c>
      <c r="M98" s="16" t="n">
        <v>92</v>
      </c>
      <c r="N98" s="17" t="n">
        <f aca="false">DATE(YEAR(N97),MONTH(N97)+1,1)</f>
        <v>39448</v>
      </c>
      <c r="O98" s="18" t="n">
        <f aca="false">VLOOKUP(N98,CURVES!$B$13:$C$312,2)</f>
        <v>3.2175</v>
      </c>
      <c r="P98" s="18" t="n">
        <f aca="false">PriceMod!O98+VLOOKUP(N98,CURVES!$B$13:$D$312,3)</f>
        <v>3.2225</v>
      </c>
      <c r="Q98" s="19" t="n">
        <f aca="false">VLOOKUP(N98,CURVES!$B$13:$J$312,6)</f>
        <v>0.1575</v>
      </c>
      <c r="R98" s="18" t="n">
        <f aca="false">VLOOKUP(N98,CURVES!$B$13:$J$312,9)</f>
        <v>0.9</v>
      </c>
      <c r="S98" s="18" t="n">
        <f aca="false">VLOOKUP(MONTH(N98),$Z$38:$AA$49,2)</f>
        <v>0.02</v>
      </c>
      <c r="T98" s="18" t="n">
        <f aca="false">VLOOKUP(MONTH(N98),$Z$38:$AB$49,3)</f>
        <v>0.8</v>
      </c>
      <c r="U98" s="20" t="n">
        <v>0.005159</v>
      </c>
      <c r="V98" s="20" t="n">
        <v>0.003254</v>
      </c>
      <c r="W98" s="20" t="n">
        <v>0.002641</v>
      </c>
    </row>
    <row r="99" customFormat="false" ht="12.75" hidden="false" customHeight="false" outlineLevel="0" collapsed="false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 t="str">
        <f aca="false">IF(M99&lt;=$C$18,"*","")</f>
        <v/>
      </c>
      <c r="M99" s="16" t="n">
        <v>93</v>
      </c>
      <c r="N99" s="17" t="n">
        <f aca="false">DATE(YEAR(N98),MONTH(N98)+1,1)</f>
        <v>39479</v>
      </c>
      <c r="O99" s="18" t="n">
        <f aca="false">VLOOKUP(N99,CURVES!$B$13:$C$312,2)</f>
        <v>3.1225</v>
      </c>
      <c r="P99" s="18" t="n">
        <f aca="false">PriceMod!O99+VLOOKUP(N99,CURVES!$B$13:$D$312,3)</f>
        <v>3.1275</v>
      </c>
      <c r="Q99" s="19" t="n">
        <f aca="false">VLOOKUP(N99,CURVES!$B$13:$J$312,6)</f>
        <v>0.1575</v>
      </c>
      <c r="R99" s="18" t="n">
        <f aca="false">VLOOKUP(N99,CURVES!$B$13:$J$312,9)</f>
        <v>0.85</v>
      </c>
      <c r="S99" s="18" t="n">
        <f aca="false">VLOOKUP(MONTH(N99),$Z$38:$AA$49,2)</f>
        <v>0.02</v>
      </c>
      <c r="T99" s="18" t="n">
        <f aca="false">VLOOKUP(MONTH(N99),$Z$38:$AB$49,3)</f>
        <v>0.8</v>
      </c>
      <c r="U99" s="20" t="n">
        <v>0.005159</v>
      </c>
      <c r="V99" s="20" t="n">
        <v>0.003254</v>
      </c>
      <c r="W99" s="20" t="n">
        <v>0.002641</v>
      </c>
    </row>
    <row r="100" customFormat="false" ht="12.75" hidden="false" customHeight="false" outlineLevel="0" collapsed="false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 t="str">
        <f aca="false">IF(M100&lt;=$C$18,"*","")</f>
        <v/>
      </c>
      <c r="M100" s="16" t="n">
        <v>94</v>
      </c>
      <c r="N100" s="17" t="n">
        <f aca="false">DATE(YEAR(N99),MONTH(N99)+1,1)</f>
        <v>39508</v>
      </c>
      <c r="O100" s="18" t="n">
        <f aca="false">VLOOKUP(N100,CURVES!$B$13:$C$312,2)</f>
        <v>3.0225</v>
      </c>
      <c r="P100" s="18" t="n">
        <f aca="false">PriceMod!O100+VLOOKUP(N100,CURVES!$B$13:$D$312,3)</f>
        <v>3.0275</v>
      </c>
      <c r="Q100" s="19" t="n">
        <f aca="false">VLOOKUP(N100,CURVES!$B$13:$J$312,6)</f>
        <v>0.1575</v>
      </c>
      <c r="R100" s="18" t="n">
        <f aca="false">VLOOKUP(N100,CURVES!$B$13:$J$312,9)</f>
        <v>0.4</v>
      </c>
      <c r="S100" s="18" t="n">
        <f aca="false">VLOOKUP(MONTH(N100),$Z$38:$AA$49,2)</f>
        <v>0.02</v>
      </c>
      <c r="T100" s="18" t="n">
        <f aca="false">VLOOKUP(MONTH(N100),$Z$38:$AB$49,3)</f>
        <v>0.8</v>
      </c>
      <c r="U100" s="20" t="n">
        <v>0.005159</v>
      </c>
      <c r="V100" s="20" t="n">
        <v>0.003254</v>
      </c>
      <c r="W100" s="20" t="n">
        <v>0.002641</v>
      </c>
    </row>
    <row r="101" customFormat="false" ht="12.75" hidden="false" customHeight="false" outlineLevel="0" collapsed="false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 t="str">
        <f aca="false">IF(M101&lt;=$C$18,"*","")</f>
        <v/>
      </c>
      <c r="M101" s="16" t="n">
        <v>95</v>
      </c>
      <c r="N101" s="17" t="n">
        <f aca="false">DATE(YEAR(N100),MONTH(N100)+1,1)</f>
        <v>39539</v>
      </c>
      <c r="O101" s="18" t="n">
        <f aca="false">VLOOKUP(N101,CURVES!$B$13:$C$312,2)</f>
        <v>2.9375</v>
      </c>
      <c r="P101" s="18" t="n">
        <f aca="false">PriceMod!O101+VLOOKUP(N101,CURVES!$B$13:$D$312,3)</f>
        <v>2.9425</v>
      </c>
      <c r="Q101" s="19" t="n">
        <f aca="false">VLOOKUP(N101,CURVES!$B$13:$J$312,6)</f>
        <v>0.1575</v>
      </c>
      <c r="R101" s="18" t="n">
        <f aca="false">VLOOKUP(N101,CURVES!$B$13:$J$312,9)</f>
        <v>0.3</v>
      </c>
      <c r="S101" s="18" t="n">
        <f aca="false">VLOOKUP(MONTH(N101),$Z$38:$AA$49,2)</f>
        <v>0</v>
      </c>
      <c r="T101" s="18" t="n">
        <f aca="false">VLOOKUP(MONTH(N101),$Z$38:$AB$49,3)</f>
        <v>0.85</v>
      </c>
      <c r="U101" s="20" t="n">
        <v>0.005159</v>
      </c>
      <c r="V101" s="20" t="n">
        <v>0.003254</v>
      </c>
      <c r="W101" s="20" t="n">
        <v>0.002641</v>
      </c>
    </row>
    <row r="102" customFormat="false" ht="12.75" hidden="false" customHeight="false" outlineLevel="0" collapsed="false">
      <c r="A102" s="4"/>
      <c r="D102" s="4"/>
      <c r="E102" s="4"/>
      <c r="F102" s="4"/>
      <c r="G102" s="4"/>
      <c r="H102" s="4"/>
      <c r="I102" s="4"/>
      <c r="J102" s="4"/>
      <c r="K102" s="4"/>
      <c r="L102" s="4" t="str">
        <f aca="false">IF(M102&lt;=$C$18,"*","")</f>
        <v/>
      </c>
      <c r="M102" s="16" t="n">
        <v>96</v>
      </c>
      <c r="N102" s="17" t="n">
        <f aca="false">DATE(YEAR(N101),MONTH(N101)+1,1)</f>
        <v>39569</v>
      </c>
      <c r="O102" s="18" t="n">
        <f aca="false">VLOOKUP(N102,CURVES!$B$13:$C$312,2)</f>
        <v>2.9225</v>
      </c>
      <c r="P102" s="18" t="n">
        <f aca="false">PriceMod!O102+VLOOKUP(N102,CURVES!$B$13:$D$312,3)</f>
        <v>2.9275</v>
      </c>
      <c r="Q102" s="19" t="n">
        <f aca="false">VLOOKUP(N102,CURVES!$B$13:$J$312,6)</f>
        <v>0.1575</v>
      </c>
      <c r="R102" s="18" t="n">
        <f aca="false">VLOOKUP(N102,CURVES!$B$13:$J$312,9)</f>
        <v>0.3</v>
      </c>
      <c r="S102" s="18" t="n">
        <f aca="false">VLOOKUP(MONTH(N102),$Z$38:$AA$49,2)</f>
        <v>-0.01</v>
      </c>
      <c r="T102" s="18" t="n">
        <f aca="false">VLOOKUP(MONTH(N102),$Z$38:$AB$49,3)</f>
        <v>0.9</v>
      </c>
      <c r="U102" s="20" t="n">
        <v>0.005159</v>
      </c>
      <c r="V102" s="20" t="n">
        <v>0.003254</v>
      </c>
      <c r="W102" s="20" t="n">
        <v>0.002641</v>
      </c>
    </row>
    <row r="103" customFormat="false" ht="12.75" hidden="false" customHeight="false" outlineLevel="0" collapsed="false">
      <c r="A103" s="4"/>
      <c r="D103" s="4"/>
      <c r="E103" s="4"/>
      <c r="F103" s="4"/>
      <c r="G103" s="4"/>
      <c r="H103" s="4"/>
      <c r="I103" s="4"/>
      <c r="J103" s="4"/>
      <c r="K103" s="4"/>
      <c r="L103" s="4" t="str">
        <f aca="false">IF(M103&lt;=$C$18,"*","")</f>
        <v/>
      </c>
      <c r="M103" s="16" t="n">
        <v>97</v>
      </c>
      <c r="N103" s="17" t="n">
        <f aca="false">DATE(YEAR(N102),MONTH(N102)+1,1)</f>
        <v>39600</v>
      </c>
      <c r="O103" s="18" t="n">
        <f aca="false">VLOOKUP(N103,CURVES!$B$13:$C$312,2)</f>
        <v>2.9855</v>
      </c>
      <c r="P103" s="18" t="n">
        <f aca="false">PriceMod!O103+VLOOKUP(N103,CURVES!$B$13:$D$312,3)</f>
        <v>2.9905</v>
      </c>
      <c r="Q103" s="19" t="n">
        <f aca="false">VLOOKUP(N103,CURVES!$B$13:$J$312,6)</f>
        <v>0.1575</v>
      </c>
      <c r="R103" s="18" t="n">
        <f aca="false">VLOOKUP(N103,CURVES!$B$13:$J$312,9)</f>
        <v>0.35</v>
      </c>
      <c r="S103" s="18" t="n">
        <f aca="false">VLOOKUP(MONTH(N103),$Z$38:$AA$49,2)</f>
        <v>-0.01</v>
      </c>
      <c r="T103" s="18" t="n">
        <f aca="false">VLOOKUP(MONTH(N103),$Z$38:$AB$49,3)</f>
        <v>0.9</v>
      </c>
      <c r="U103" s="20" t="n">
        <v>0.005159</v>
      </c>
      <c r="V103" s="20" t="n">
        <v>0.003254</v>
      </c>
      <c r="W103" s="20" t="n">
        <v>0.002641</v>
      </c>
    </row>
    <row r="104" customFormat="false" ht="12.75" hidden="false" customHeight="false" outlineLevel="0" collapsed="false">
      <c r="L104" s="1" t="str">
        <f aca="false">IF(M104&lt;=$C$18,"*","")</f>
        <v/>
      </c>
      <c r="M104" s="16" t="n">
        <v>98</v>
      </c>
      <c r="N104" s="17" t="n">
        <f aca="false">DATE(YEAR(N103),MONTH(N103)+1,1)</f>
        <v>39630</v>
      </c>
      <c r="O104" s="18" t="n">
        <f aca="false">VLOOKUP(N104,CURVES!$B$13:$C$312,2)</f>
        <v>2.9875</v>
      </c>
      <c r="P104" s="18" t="n">
        <f aca="false">PriceMod!O104+VLOOKUP(N104,CURVES!$B$13:$D$312,3)</f>
        <v>2.9925</v>
      </c>
      <c r="Q104" s="19" t="n">
        <f aca="false">VLOOKUP(N104,CURVES!$B$13:$J$312,6)</f>
        <v>0.1575</v>
      </c>
      <c r="R104" s="18" t="n">
        <f aca="false">VLOOKUP(N104,CURVES!$B$13:$J$312,9)</f>
        <v>0.4</v>
      </c>
      <c r="S104" s="18" t="n">
        <f aca="false">VLOOKUP(MONTH(N104),$Z$38:$AA$49,2)</f>
        <v>-0.01</v>
      </c>
      <c r="T104" s="18" t="n">
        <f aca="false">VLOOKUP(MONTH(N104),$Z$38:$AB$49,3)</f>
        <v>0.9</v>
      </c>
      <c r="U104" s="20" t="n">
        <v>0.005159</v>
      </c>
      <c r="V104" s="20" t="n">
        <v>0.003254</v>
      </c>
      <c r="W104" s="20" t="n">
        <v>0.002641</v>
      </c>
    </row>
    <row r="105" customFormat="false" ht="12.75" hidden="false" customHeight="false" outlineLevel="0" collapsed="false">
      <c r="L105" s="1" t="str">
        <f aca="false">IF(M105&lt;=$C$18,"*","")</f>
        <v/>
      </c>
      <c r="M105" s="16" t="n">
        <v>99</v>
      </c>
      <c r="N105" s="17" t="n">
        <f aca="false">DATE(YEAR(N104),MONTH(N104)+1,1)</f>
        <v>39661</v>
      </c>
      <c r="O105" s="18" t="n">
        <f aca="false">VLOOKUP(N105,CURVES!$B$13:$C$312,2)</f>
        <v>2.9955</v>
      </c>
      <c r="P105" s="18" t="n">
        <f aca="false">PriceMod!O105+VLOOKUP(N105,CURVES!$B$13:$D$312,3)</f>
        <v>3.0005</v>
      </c>
      <c r="Q105" s="19" t="n">
        <f aca="false">VLOOKUP(N105,CURVES!$B$13:$J$312,6)</f>
        <v>0.1575</v>
      </c>
      <c r="R105" s="18" t="n">
        <f aca="false">VLOOKUP(N105,CURVES!$B$13:$J$312,9)</f>
        <v>0.55</v>
      </c>
      <c r="S105" s="18" t="n">
        <f aca="false">VLOOKUP(MONTH(N105),$Z$38:$AA$49,2)</f>
        <v>-0.01</v>
      </c>
      <c r="T105" s="18" t="n">
        <f aca="false">VLOOKUP(MONTH(N105),$Z$38:$AB$49,3)</f>
        <v>0.9</v>
      </c>
      <c r="U105" s="20" t="n">
        <v>0.005159</v>
      </c>
      <c r="V105" s="20" t="n">
        <v>0.003254</v>
      </c>
      <c r="W105" s="20" t="n">
        <v>0.002641</v>
      </c>
    </row>
    <row r="106" customFormat="false" ht="12.75" hidden="false" customHeight="false" outlineLevel="0" collapsed="false">
      <c r="L106" s="1" t="str">
        <f aca="false">IF(M106&lt;=$C$18,"*","")</f>
        <v/>
      </c>
      <c r="M106" s="16" t="n">
        <v>100</v>
      </c>
      <c r="N106" s="17" t="n">
        <f aca="false">DATE(YEAR(N105),MONTH(N105)+1,1)</f>
        <v>39692</v>
      </c>
      <c r="O106" s="18" t="n">
        <f aca="false">VLOOKUP(N106,CURVES!$B$13:$C$312,2)</f>
        <v>2.9865</v>
      </c>
      <c r="P106" s="18" t="n">
        <f aca="false">PriceMod!O106+VLOOKUP(N106,CURVES!$B$13:$D$312,3)</f>
        <v>2.9915</v>
      </c>
      <c r="Q106" s="19" t="n">
        <f aca="false">VLOOKUP(N106,CURVES!$B$13:$J$312,6)</f>
        <v>0.1575</v>
      </c>
      <c r="R106" s="18" t="n">
        <f aca="false">VLOOKUP(N106,CURVES!$B$13:$J$312,9)</f>
        <v>0.35</v>
      </c>
      <c r="S106" s="18" t="n">
        <f aca="false">VLOOKUP(MONTH(N106),$Z$38:$AA$49,2)</f>
        <v>-0.01</v>
      </c>
      <c r="T106" s="18" t="n">
        <f aca="false">VLOOKUP(MONTH(N106),$Z$38:$AB$49,3)</f>
        <v>0.9</v>
      </c>
      <c r="U106" s="20" t="n">
        <v>0.005159</v>
      </c>
      <c r="V106" s="20" t="n">
        <v>0.003254</v>
      </c>
      <c r="W106" s="20" t="n">
        <v>0.002641</v>
      </c>
    </row>
    <row r="107" customFormat="false" ht="12.75" hidden="false" customHeight="false" outlineLevel="0" collapsed="false">
      <c r="L107" s="1" t="str">
        <f aca="false">IF(M107&lt;=$C$18,"*","")</f>
        <v/>
      </c>
      <c r="M107" s="16" t="n">
        <v>101</v>
      </c>
      <c r="N107" s="17" t="n">
        <f aca="false">DATE(YEAR(N106),MONTH(N106)+1,1)</f>
        <v>39722</v>
      </c>
      <c r="O107" s="18" t="n">
        <f aca="false">VLOOKUP(N107,CURVES!$B$13:$C$312,2)</f>
        <v>3.0055</v>
      </c>
      <c r="P107" s="18" t="n">
        <f aca="false">PriceMod!O107+VLOOKUP(N107,CURVES!$B$13:$D$312,3)</f>
        <v>3.0105</v>
      </c>
      <c r="Q107" s="19" t="n">
        <f aca="false">VLOOKUP(N107,CURVES!$B$13:$J$312,6)</f>
        <v>0.1575</v>
      </c>
      <c r="R107" s="18" t="n">
        <f aca="false">VLOOKUP(N107,CURVES!$B$13:$J$312,9)</f>
        <v>0.45</v>
      </c>
      <c r="S107" s="18" t="n">
        <f aca="false">VLOOKUP(MONTH(N107),$Z$38:$AA$49,2)</f>
        <v>0</v>
      </c>
      <c r="T107" s="18" t="n">
        <f aca="false">VLOOKUP(MONTH(N107),$Z$38:$AB$49,3)</f>
        <v>0.85</v>
      </c>
      <c r="U107" s="20" t="n">
        <v>0.005159</v>
      </c>
      <c r="V107" s="20" t="n">
        <v>0.003254</v>
      </c>
      <c r="W107" s="20" t="n">
        <v>0.002641</v>
      </c>
    </row>
    <row r="108" customFormat="false" ht="12.75" hidden="false" customHeight="false" outlineLevel="0" collapsed="false">
      <c r="L108" s="1" t="str">
        <f aca="false">IF(M108&lt;=$C$18,"*","")</f>
        <v/>
      </c>
      <c r="M108" s="16" t="n">
        <v>102</v>
      </c>
      <c r="N108" s="17" t="n">
        <f aca="false">DATE(YEAR(N107),MONTH(N107)+1,1)</f>
        <v>39753</v>
      </c>
      <c r="O108" s="18" t="n">
        <f aca="false">VLOOKUP(N108,CURVES!$B$13:$C$312,2)</f>
        <v>3.1125</v>
      </c>
      <c r="P108" s="18" t="n">
        <f aca="false">PriceMod!O108+VLOOKUP(N108,CURVES!$B$13:$D$312,3)</f>
        <v>3.1175</v>
      </c>
      <c r="Q108" s="19" t="n">
        <f aca="false">VLOOKUP(N108,CURVES!$B$13:$J$312,6)</f>
        <v>0.1575</v>
      </c>
      <c r="R108" s="18" t="n">
        <f aca="false">VLOOKUP(N108,CURVES!$B$13:$J$312,9)</f>
        <v>0.5</v>
      </c>
      <c r="S108" s="18" t="n">
        <f aca="false">VLOOKUP(MONTH(N108),$Z$38:$AA$49,2)</f>
        <v>0.02</v>
      </c>
      <c r="T108" s="18" t="n">
        <f aca="false">VLOOKUP(MONTH(N108),$Z$38:$AB$49,3)</f>
        <v>0.8</v>
      </c>
      <c r="U108" s="20" t="n">
        <v>0.005159</v>
      </c>
      <c r="V108" s="20" t="n">
        <v>0.003254</v>
      </c>
      <c r="W108" s="20" t="n">
        <v>0.002641</v>
      </c>
    </row>
    <row r="109" customFormat="false" ht="12.75" hidden="false" customHeight="false" outlineLevel="0" collapsed="false">
      <c r="L109" s="1" t="str">
        <f aca="false">IF(M109&lt;=$C$18,"*","")</f>
        <v/>
      </c>
      <c r="M109" s="16" t="n">
        <v>103</v>
      </c>
      <c r="N109" s="17" t="n">
        <f aca="false">DATE(YEAR(N108),MONTH(N108)+1,1)</f>
        <v>39783</v>
      </c>
      <c r="O109" s="18" t="n">
        <f aca="false">VLOOKUP(N109,CURVES!$B$13:$C$312,2)</f>
        <v>3.2205</v>
      </c>
      <c r="P109" s="18" t="n">
        <f aca="false">PriceMod!O109+VLOOKUP(N109,CURVES!$B$13:$D$312,3)</f>
        <v>3.2255</v>
      </c>
      <c r="Q109" s="19" t="n">
        <f aca="false">VLOOKUP(N109,CURVES!$B$13:$J$312,6)</f>
        <v>0.1575</v>
      </c>
      <c r="R109" s="18" t="n">
        <f aca="false">VLOOKUP(N109,CURVES!$B$13:$J$312,9)</f>
        <v>0.8</v>
      </c>
      <c r="S109" s="18" t="n">
        <f aca="false">VLOOKUP(MONTH(N109),$Z$38:$AA$49,2)</f>
        <v>0.02</v>
      </c>
      <c r="T109" s="18" t="n">
        <f aca="false">VLOOKUP(MONTH(N109),$Z$38:$AB$49,3)</f>
        <v>0.8</v>
      </c>
      <c r="U109" s="20" t="n">
        <v>0.005159</v>
      </c>
      <c r="V109" s="20" t="n">
        <v>0.003254</v>
      </c>
      <c r="W109" s="20" t="n">
        <v>0.002641</v>
      </c>
    </row>
    <row r="110" customFormat="false" ht="12.75" hidden="false" customHeight="false" outlineLevel="0" collapsed="false">
      <c r="L110" s="1" t="str">
        <f aca="false">IF(M110&lt;=$C$18,"*","")</f>
        <v/>
      </c>
      <c r="M110" s="16" t="n">
        <v>104</v>
      </c>
      <c r="N110" s="17" t="n">
        <f aca="false">DATE(YEAR(N109),MONTH(N109)+1,1)</f>
        <v>39814</v>
      </c>
      <c r="O110" s="18" t="n">
        <f aca="false">VLOOKUP(N110,CURVES!$B$13:$C$312,2)</f>
        <v>3.272</v>
      </c>
      <c r="P110" s="18" t="n">
        <f aca="false">PriceMod!O110+VLOOKUP(N110,CURVES!$B$13:$D$312,3)</f>
        <v>3.277</v>
      </c>
      <c r="Q110" s="19" t="n">
        <f aca="false">VLOOKUP(N110,CURVES!$B$13:$J$312,6)</f>
        <v>0.1575</v>
      </c>
      <c r="R110" s="18" t="n">
        <f aca="false">VLOOKUP(N110,CURVES!$B$13:$J$312,9)</f>
        <v>0.9</v>
      </c>
      <c r="S110" s="18" t="n">
        <f aca="false">VLOOKUP(MONTH(N110),$Z$38:$AA$49,2)</f>
        <v>0.02</v>
      </c>
      <c r="T110" s="18" t="n">
        <f aca="false">VLOOKUP(MONTH(N110),$Z$38:$AB$49,3)</f>
        <v>0.8</v>
      </c>
      <c r="U110" s="20" t="n">
        <v>0.005159</v>
      </c>
      <c r="V110" s="20" t="n">
        <v>0.003254</v>
      </c>
      <c r="W110" s="20" t="n">
        <v>0.002641</v>
      </c>
    </row>
    <row r="111" customFormat="false" ht="12.75" hidden="false" customHeight="false" outlineLevel="0" collapsed="false">
      <c r="L111" s="1" t="str">
        <f aca="false">IF(M111&lt;=$C$18,"*","")</f>
        <v/>
      </c>
      <c r="M111" s="16" t="n">
        <v>105</v>
      </c>
      <c r="N111" s="17" t="n">
        <f aca="false">DATE(YEAR(N110),MONTH(N110)+1,1)</f>
        <v>39845</v>
      </c>
      <c r="O111" s="18" t="n">
        <f aca="false">VLOOKUP(N111,CURVES!$B$13:$C$312,2)</f>
        <v>3.181</v>
      </c>
      <c r="P111" s="18" t="n">
        <f aca="false">PriceMod!O111+VLOOKUP(N111,CURVES!$B$13:$D$312,3)</f>
        <v>3.186</v>
      </c>
      <c r="Q111" s="19" t="n">
        <f aca="false">VLOOKUP(N111,CURVES!$B$13:$J$312,6)</f>
        <v>0.1575</v>
      </c>
      <c r="R111" s="18" t="n">
        <f aca="false">VLOOKUP(N111,CURVES!$B$13:$J$312,9)</f>
        <v>0.85</v>
      </c>
      <c r="S111" s="18" t="n">
        <f aca="false">VLOOKUP(MONTH(N111),$Z$38:$AA$49,2)</f>
        <v>0.02</v>
      </c>
      <c r="T111" s="18" t="n">
        <f aca="false">VLOOKUP(MONTH(N111),$Z$38:$AB$49,3)</f>
        <v>0.8</v>
      </c>
      <c r="U111" s="20" t="n">
        <v>0.005159</v>
      </c>
      <c r="V111" s="20" t="n">
        <v>0.003254</v>
      </c>
      <c r="W111" s="20" t="n">
        <v>0.002641</v>
      </c>
    </row>
    <row r="112" customFormat="false" ht="12.75" hidden="false" customHeight="false" outlineLevel="0" collapsed="false">
      <c r="L112" s="1" t="str">
        <f aca="false">IF(M112&lt;=$C$18,"*","")</f>
        <v/>
      </c>
      <c r="M112" s="16" t="n">
        <v>106</v>
      </c>
      <c r="N112" s="17" t="n">
        <f aca="false">DATE(YEAR(N111),MONTH(N111)+1,1)</f>
        <v>39873</v>
      </c>
      <c r="O112" s="18" t="n">
        <f aca="false">VLOOKUP(N112,CURVES!$B$13:$C$312,2)</f>
        <v>3.084</v>
      </c>
      <c r="P112" s="18" t="n">
        <f aca="false">PriceMod!O112+VLOOKUP(N112,CURVES!$B$13:$D$312,3)</f>
        <v>3.089</v>
      </c>
      <c r="Q112" s="19" t="n">
        <f aca="false">VLOOKUP(N112,CURVES!$B$13:$J$312,6)</f>
        <v>0.1575</v>
      </c>
      <c r="R112" s="18" t="n">
        <f aca="false">VLOOKUP(N112,CURVES!$B$13:$J$312,9)</f>
        <v>0.4</v>
      </c>
      <c r="S112" s="18" t="n">
        <f aca="false">VLOOKUP(MONTH(N112),$Z$38:$AA$49,2)</f>
        <v>0.02</v>
      </c>
      <c r="T112" s="18" t="n">
        <f aca="false">VLOOKUP(MONTH(N112),$Z$38:$AB$49,3)</f>
        <v>0.8</v>
      </c>
      <c r="U112" s="20" t="n">
        <v>0.005159</v>
      </c>
      <c r="V112" s="20" t="n">
        <v>0.003254</v>
      </c>
      <c r="W112" s="20" t="n">
        <v>0.002641</v>
      </c>
    </row>
    <row r="113" customFormat="false" ht="12.75" hidden="false" customHeight="false" outlineLevel="0" collapsed="false">
      <c r="L113" s="1" t="str">
        <f aca="false">IF(M113&lt;=$C$18,"*","")</f>
        <v/>
      </c>
      <c r="M113" s="16" t="n">
        <v>107</v>
      </c>
      <c r="N113" s="17" t="n">
        <f aca="false">DATE(YEAR(N112),MONTH(N112)+1,1)</f>
        <v>39904</v>
      </c>
      <c r="O113" s="18" t="n">
        <f aca="false">VLOOKUP(N113,CURVES!$B$13:$C$312,2)</f>
        <v>3.002</v>
      </c>
      <c r="P113" s="18" t="n">
        <f aca="false">PriceMod!O113+VLOOKUP(N113,CURVES!$B$13:$D$312,3)</f>
        <v>3.007</v>
      </c>
      <c r="Q113" s="19" t="n">
        <f aca="false">VLOOKUP(N113,CURVES!$B$13:$J$312,6)</f>
        <v>0.1575</v>
      </c>
      <c r="R113" s="18" t="n">
        <f aca="false">VLOOKUP(N113,CURVES!$B$13:$J$312,9)</f>
        <v>0.3</v>
      </c>
      <c r="S113" s="18" t="n">
        <f aca="false">VLOOKUP(MONTH(N113),$Z$38:$AA$49,2)</f>
        <v>0</v>
      </c>
      <c r="T113" s="18" t="n">
        <f aca="false">VLOOKUP(MONTH(N113),$Z$38:$AB$49,3)</f>
        <v>0.85</v>
      </c>
      <c r="U113" s="20" t="n">
        <v>0.005159</v>
      </c>
      <c r="V113" s="20" t="n">
        <v>0.003254</v>
      </c>
      <c r="W113" s="20" t="n">
        <v>0.002641</v>
      </c>
    </row>
    <row r="114" customFormat="false" ht="12.75" hidden="false" customHeight="false" outlineLevel="0" collapsed="false">
      <c r="L114" s="1" t="str">
        <f aca="false">IF(M114&lt;=$C$18,"*","")</f>
        <v/>
      </c>
      <c r="M114" s="16" t="n">
        <v>108</v>
      </c>
      <c r="N114" s="17" t="n">
        <f aca="false">DATE(YEAR(N113),MONTH(N113)+1,1)</f>
        <v>39934</v>
      </c>
      <c r="O114" s="18" t="n">
        <f aca="false">VLOOKUP(N114,CURVES!$B$13:$C$312,2)</f>
        <v>2.988</v>
      </c>
      <c r="P114" s="18" t="n">
        <f aca="false">PriceMod!O114+VLOOKUP(N114,CURVES!$B$13:$D$312,3)</f>
        <v>2.993</v>
      </c>
      <c r="Q114" s="19" t="n">
        <f aca="false">VLOOKUP(N114,CURVES!$B$13:$J$312,6)</f>
        <v>0.1575</v>
      </c>
      <c r="R114" s="18" t="n">
        <f aca="false">VLOOKUP(N114,CURVES!$B$13:$J$312,9)</f>
        <v>0.3</v>
      </c>
      <c r="S114" s="18" t="n">
        <f aca="false">VLOOKUP(MONTH(N114),$Z$38:$AA$49,2)</f>
        <v>-0.01</v>
      </c>
      <c r="T114" s="18" t="n">
        <f aca="false">VLOOKUP(MONTH(N114),$Z$38:$AB$49,3)</f>
        <v>0.9</v>
      </c>
      <c r="U114" s="20" t="n">
        <v>0.005159</v>
      </c>
      <c r="V114" s="20" t="n">
        <v>0.003254</v>
      </c>
      <c r="W114" s="20" t="n">
        <v>0.002641</v>
      </c>
    </row>
    <row r="115" customFormat="false" ht="12.75" hidden="false" customHeight="false" outlineLevel="0" collapsed="false">
      <c r="L115" s="1" t="str">
        <f aca="false">IF(M115&lt;=$C$18,"*","")</f>
        <v/>
      </c>
      <c r="M115" s="16" t="n">
        <v>109</v>
      </c>
      <c r="N115" s="17" t="n">
        <f aca="false">DATE(YEAR(N114),MONTH(N114)+1,1)</f>
        <v>39965</v>
      </c>
      <c r="O115" s="18" t="n">
        <f aca="false">VLOOKUP(N115,CURVES!$B$13:$C$312,2)</f>
        <v>3.052</v>
      </c>
      <c r="P115" s="18" t="n">
        <f aca="false">PriceMod!O115+VLOOKUP(N115,CURVES!$B$13:$D$312,3)</f>
        <v>3.057</v>
      </c>
      <c r="Q115" s="19" t="n">
        <f aca="false">VLOOKUP(N115,CURVES!$B$13:$J$312,6)</f>
        <v>0.1575</v>
      </c>
      <c r="R115" s="18" t="n">
        <f aca="false">VLOOKUP(N115,CURVES!$B$13:$J$312,9)</f>
        <v>0.35</v>
      </c>
      <c r="S115" s="18" t="n">
        <f aca="false">VLOOKUP(MONTH(N115),$Z$38:$AA$49,2)</f>
        <v>-0.01</v>
      </c>
      <c r="T115" s="18" t="n">
        <f aca="false">VLOOKUP(MONTH(N115),$Z$38:$AB$49,3)</f>
        <v>0.9</v>
      </c>
      <c r="U115" s="20" t="n">
        <v>0.005159</v>
      </c>
      <c r="V115" s="20" t="n">
        <v>0.003254</v>
      </c>
      <c r="W115" s="20" t="n">
        <v>0.002641</v>
      </c>
    </row>
    <row r="116" customFormat="false" ht="12.75" hidden="false" customHeight="false" outlineLevel="0" collapsed="false">
      <c r="L116" s="1" t="str">
        <f aca="false">IF(M116&lt;=$C$18,"*","")</f>
        <v/>
      </c>
      <c r="M116" s="16" t="n">
        <v>110</v>
      </c>
      <c r="N116" s="17" t="n">
        <f aca="false">DATE(YEAR(N115),MONTH(N115)+1,1)</f>
        <v>39995</v>
      </c>
      <c r="O116" s="18" t="n">
        <f aca="false">VLOOKUP(N116,CURVES!$B$13:$C$312,2)</f>
        <v>3.054</v>
      </c>
      <c r="P116" s="18" t="n">
        <f aca="false">PriceMod!O116+VLOOKUP(N116,CURVES!$B$13:$D$312,3)</f>
        <v>3.059</v>
      </c>
      <c r="Q116" s="19" t="n">
        <f aca="false">VLOOKUP(N116,CURVES!$B$13:$J$312,6)</f>
        <v>0.1575</v>
      </c>
      <c r="R116" s="18" t="n">
        <f aca="false">VLOOKUP(N116,CURVES!$B$13:$J$312,9)</f>
        <v>0.4</v>
      </c>
      <c r="S116" s="18" t="n">
        <f aca="false">VLOOKUP(MONTH(N116),$Z$38:$AA$49,2)</f>
        <v>-0.01</v>
      </c>
      <c r="T116" s="18" t="n">
        <f aca="false">VLOOKUP(MONTH(N116),$Z$38:$AB$49,3)</f>
        <v>0.9</v>
      </c>
      <c r="U116" s="20" t="n">
        <v>0.005159</v>
      </c>
      <c r="V116" s="20" t="n">
        <v>0.003254</v>
      </c>
      <c r="W116" s="20" t="n">
        <v>0.002641</v>
      </c>
    </row>
    <row r="117" customFormat="false" ht="12.75" hidden="false" customHeight="false" outlineLevel="0" collapsed="false">
      <c r="L117" s="1" t="str">
        <f aca="false">IF(M117&lt;=$C$18,"*","")</f>
        <v/>
      </c>
      <c r="M117" s="16" t="n">
        <v>111</v>
      </c>
      <c r="N117" s="17" t="n">
        <f aca="false">DATE(YEAR(N116),MONTH(N116)+1,1)</f>
        <v>40026</v>
      </c>
      <c r="O117" s="18" t="n">
        <f aca="false">VLOOKUP(N117,CURVES!$B$13:$C$312,2)</f>
        <v>3.062</v>
      </c>
      <c r="P117" s="18" t="n">
        <f aca="false">PriceMod!O117+VLOOKUP(N117,CURVES!$B$13:$D$312,3)</f>
        <v>3.067</v>
      </c>
      <c r="Q117" s="19" t="n">
        <f aca="false">VLOOKUP(N117,CURVES!$B$13:$J$312,6)</f>
        <v>0.1575</v>
      </c>
      <c r="R117" s="18" t="n">
        <f aca="false">VLOOKUP(N117,CURVES!$B$13:$J$312,9)</f>
        <v>0.55</v>
      </c>
      <c r="S117" s="18" t="n">
        <f aca="false">VLOOKUP(MONTH(N117),$Z$38:$AA$49,2)</f>
        <v>-0.01</v>
      </c>
      <c r="T117" s="18" t="n">
        <f aca="false">VLOOKUP(MONTH(N117),$Z$38:$AB$49,3)</f>
        <v>0.9</v>
      </c>
      <c r="U117" s="20" t="n">
        <v>0.005159</v>
      </c>
      <c r="V117" s="20" t="n">
        <v>0.003254</v>
      </c>
      <c r="W117" s="20" t="n">
        <v>0.002641</v>
      </c>
    </row>
    <row r="118" customFormat="false" ht="12.75" hidden="false" customHeight="false" outlineLevel="0" collapsed="false">
      <c r="L118" s="1" t="str">
        <f aca="false">IF(M118&lt;=$C$18,"*","")</f>
        <v/>
      </c>
      <c r="M118" s="16" t="n">
        <v>112</v>
      </c>
      <c r="N118" s="17" t="n">
        <f aca="false">DATE(YEAR(N117),MONTH(N117)+1,1)</f>
        <v>40057</v>
      </c>
      <c r="O118" s="18" t="n">
        <f aca="false">VLOOKUP(N118,CURVES!$B$13:$C$312,2)</f>
        <v>3.052</v>
      </c>
      <c r="P118" s="18" t="n">
        <f aca="false">PriceMod!O118+VLOOKUP(N118,CURVES!$B$13:$D$312,3)</f>
        <v>3.057</v>
      </c>
      <c r="Q118" s="19" t="n">
        <f aca="false">VLOOKUP(N118,CURVES!$B$13:$J$312,6)</f>
        <v>0.1575</v>
      </c>
      <c r="R118" s="18" t="n">
        <f aca="false">VLOOKUP(N118,CURVES!$B$13:$J$312,9)</f>
        <v>0.35</v>
      </c>
      <c r="S118" s="18" t="n">
        <f aca="false">VLOOKUP(MONTH(N118),$Z$38:$AA$49,2)</f>
        <v>-0.01</v>
      </c>
      <c r="T118" s="18" t="n">
        <f aca="false">VLOOKUP(MONTH(N118),$Z$38:$AB$49,3)</f>
        <v>0.9</v>
      </c>
      <c r="U118" s="20" t="n">
        <v>0.005159</v>
      </c>
      <c r="V118" s="20" t="n">
        <v>0.003254</v>
      </c>
      <c r="W118" s="20" t="n">
        <v>0.002641</v>
      </c>
    </row>
    <row r="119" customFormat="false" ht="12.75" hidden="false" customHeight="false" outlineLevel="0" collapsed="false">
      <c r="L119" s="1" t="str">
        <f aca="false">IF(M119&lt;=$C$18,"*","")</f>
        <v/>
      </c>
      <c r="M119" s="16" t="n">
        <v>113</v>
      </c>
      <c r="N119" s="17" t="n">
        <f aca="false">DATE(YEAR(N118),MONTH(N118)+1,1)</f>
        <v>40087</v>
      </c>
      <c r="O119" s="18" t="n">
        <f aca="false">VLOOKUP(N119,CURVES!$B$13:$C$312,2)</f>
        <v>3.07</v>
      </c>
      <c r="P119" s="18" t="n">
        <f aca="false">PriceMod!O119+VLOOKUP(N119,CURVES!$B$13:$D$312,3)</f>
        <v>3.075</v>
      </c>
      <c r="Q119" s="19" t="n">
        <f aca="false">VLOOKUP(N119,CURVES!$B$13:$J$312,6)</f>
        <v>0.1575</v>
      </c>
      <c r="R119" s="18" t="n">
        <f aca="false">VLOOKUP(N119,CURVES!$B$13:$J$312,9)</f>
        <v>0.45</v>
      </c>
      <c r="S119" s="18" t="n">
        <f aca="false">VLOOKUP(MONTH(N119),$Z$38:$AA$49,2)</f>
        <v>0</v>
      </c>
      <c r="T119" s="18" t="n">
        <f aca="false">VLOOKUP(MONTH(N119),$Z$38:$AB$49,3)</f>
        <v>0.85</v>
      </c>
      <c r="U119" s="20" t="n">
        <v>0.005159</v>
      </c>
      <c r="V119" s="20" t="n">
        <v>0.003254</v>
      </c>
      <c r="W119" s="20" t="n">
        <v>0.002641</v>
      </c>
    </row>
    <row r="120" customFormat="false" ht="12.75" hidden="false" customHeight="false" outlineLevel="0" collapsed="false">
      <c r="L120" s="1" t="str">
        <f aca="false">IF(M120&lt;=$C$18,"*","")</f>
        <v/>
      </c>
      <c r="M120" s="16" t="n">
        <v>114</v>
      </c>
      <c r="N120" s="17" t="n">
        <f aca="false">DATE(YEAR(N119),MONTH(N119)+1,1)</f>
        <v>40118</v>
      </c>
      <c r="O120" s="18" t="n">
        <f aca="false">VLOOKUP(N120,CURVES!$B$13:$C$312,2)</f>
        <v>3.172</v>
      </c>
      <c r="P120" s="18" t="n">
        <f aca="false">PriceMod!O120+VLOOKUP(N120,CURVES!$B$13:$D$312,3)</f>
        <v>3.177</v>
      </c>
      <c r="Q120" s="19" t="n">
        <f aca="false">VLOOKUP(N120,CURVES!$B$13:$J$312,6)</f>
        <v>0.1575</v>
      </c>
      <c r="R120" s="18" t="n">
        <f aca="false">VLOOKUP(N120,CURVES!$B$13:$J$312,9)</f>
        <v>0.5</v>
      </c>
      <c r="S120" s="18" t="n">
        <f aca="false">VLOOKUP(MONTH(N120),$Z$38:$AA$49,2)</f>
        <v>0.02</v>
      </c>
      <c r="T120" s="18" t="n">
        <f aca="false">VLOOKUP(MONTH(N120),$Z$38:$AB$49,3)</f>
        <v>0.8</v>
      </c>
      <c r="U120" s="20" t="n">
        <v>0.005159</v>
      </c>
      <c r="V120" s="20" t="n">
        <v>0.003254</v>
      </c>
      <c r="W120" s="20" t="n">
        <v>0.002641</v>
      </c>
    </row>
    <row r="121" customFormat="false" ht="12.75" hidden="false" customHeight="false" outlineLevel="0" collapsed="false">
      <c r="L121" s="1" t="str">
        <f aca="false">IF(M121&lt;=$C$18,"*","")</f>
        <v/>
      </c>
      <c r="M121" s="16" t="n">
        <v>115</v>
      </c>
      <c r="N121" s="17" t="n">
        <f aca="false">DATE(YEAR(N120),MONTH(N120)+1,1)</f>
        <v>40148</v>
      </c>
      <c r="O121" s="18" t="n">
        <f aca="false">VLOOKUP(N121,CURVES!$B$13:$C$312,2)</f>
        <v>3.277</v>
      </c>
      <c r="P121" s="18" t="n">
        <f aca="false">PriceMod!O121+VLOOKUP(N121,CURVES!$B$13:$D$312,3)</f>
        <v>3.282</v>
      </c>
      <c r="Q121" s="19" t="n">
        <f aca="false">VLOOKUP(N121,CURVES!$B$13:$J$312,6)</f>
        <v>0.155</v>
      </c>
      <c r="R121" s="18" t="n">
        <f aca="false">VLOOKUP(N121,CURVES!$B$13:$J$312,9)</f>
        <v>0.8</v>
      </c>
      <c r="S121" s="18" t="n">
        <f aca="false">VLOOKUP(MONTH(N121),$Z$38:$AA$49,2)</f>
        <v>0.02</v>
      </c>
      <c r="T121" s="18" t="n">
        <f aca="false">VLOOKUP(MONTH(N121),$Z$38:$AB$49,3)</f>
        <v>0.8</v>
      </c>
      <c r="U121" s="20" t="n">
        <v>0.005159</v>
      </c>
      <c r="V121" s="20" t="n">
        <v>0.003254</v>
      </c>
      <c r="W121" s="20" t="n">
        <v>0.002641</v>
      </c>
    </row>
    <row r="122" customFormat="false" ht="12.75" hidden="false" customHeight="false" outlineLevel="0" collapsed="false">
      <c r="L122" s="1" t="str">
        <f aca="false">IF(M122&lt;=$C$18,"*","")</f>
        <v/>
      </c>
      <c r="M122" s="16" t="n">
        <v>116</v>
      </c>
      <c r="N122" s="17" t="n">
        <f aca="false">DATE(YEAR(N121),MONTH(N121)+1,1)</f>
        <v>40179</v>
      </c>
      <c r="O122" s="18" t="n">
        <f aca="false">VLOOKUP(N122,CURVES!$B$13:$C$312,2)</f>
        <v>3.329</v>
      </c>
      <c r="P122" s="18" t="n">
        <f aca="false">PriceMod!O122+VLOOKUP(N122,CURVES!$B$13:$D$312,3)</f>
        <v>3.334</v>
      </c>
      <c r="Q122" s="19" t="n">
        <f aca="false">VLOOKUP(N122,CURVES!$B$13:$J$312,6)</f>
        <v>0.15</v>
      </c>
      <c r="R122" s="18" t="n">
        <f aca="false">VLOOKUP(N122,CURVES!$B$13:$J$312,9)</f>
        <v>0.9</v>
      </c>
      <c r="S122" s="18" t="n">
        <f aca="false">VLOOKUP(MONTH(N122),$Z$38:$AA$49,2)</f>
        <v>0.02</v>
      </c>
      <c r="T122" s="18" t="n">
        <f aca="false">VLOOKUP(MONTH(N122),$Z$38:$AB$49,3)</f>
        <v>0.8</v>
      </c>
      <c r="U122" s="20" t="n">
        <v>0.005159</v>
      </c>
      <c r="V122" s="20" t="n">
        <v>0.003254</v>
      </c>
      <c r="W122" s="20" t="n">
        <v>0.002641</v>
      </c>
    </row>
    <row r="123" customFormat="false" ht="12.75" hidden="false" customHeight="false" outlineLevel="0" collapsed="false">
      <c r="L123" s="1" t="str">
        <f aca="false">IF(M123&lt;=$C$18,"*","")</f>
        <v/>
      </c>
      <c r="M123" s="16" t="n">
        <v>117</v>
      </c>
      <c r="N123" s="17" t="n">
        <f aca="false">DATE(YEAR(N122),MONTH(N122)+1,1)</f>
        <v>40210</v>
      </c>
      <c r="O123" s="18" t="n">
        <f aca="false">VLOOKUP(N123,CURVES!$B$13:$C$312,2)</f>
        <v>3.242</v>
      </c>
      <c r="P123" s="18" t="n">
        <f aca="false">PriceMod!O123+VLOOKUP(N123,CURVES!$B$13:$D$312,3)</f>
        <v>3.247</v>
      </c>
      <c r="Q123" s="19" t="n">
        <f aca="false">VLOOKUP(N123,CURVES!$B$13:$J$312,6)</f>
        <v>0.15</v>
      </c>
      <c r="R123" s="18" t="n">
        <f aca="false">VLOOKUP(N123,CURVES!$B$13:$J$312,9)</f>
        <v>0.85</v>
      </c>
      <c r="S123" s="18" t="n">
        <f aca="false">VLOOKUP(MONTH(N123),$Z$38:$AA$49,2)</f>
        <v>0.02</v>
      </c>
      <c r="T123" s="18" t="n">
        <f aca="false">VLOOKUP(MONTH(N123),$Z$38:$AB$49,3)</f>
        <v>0.8</v>
      </c>
      <c r="U123" s="20" t="n">
        <v>0.005159</v>
      </c>
      <c r="V123" s="20" t="n">
        <v>0.003254</v>
      </c>
      <c r="W123" s="20" t="n">
        <v>0.002641</v>
      </c>
    </row>
    <row r="124" customFormat="false" ht="12.75" hidden="false" customHeight="false" outlineLevel="0" collapsed="false">
      <c r="L124" s="1" t="str">
        <f aca="false">IF(M124&lt;=$C$18,"*","")</f>
        <v/>
      </c>
      <c r="M124" s="16" t="n">
        <v>118</v>
      </c>
      <c r="N124" s="17" t="n">
        <f aca="false">DATE(YEAR(N123),MONTH(N123)+1,1)</f>
        <v>40238</v>
      </c>
      <c r="O124" s="18" t="n">
        <f aca="false">VLOOKUP(N124,CURVES!$B$13:$C$312,2)</f>
        <v>3.148</v>
      </c>
      <c r="P124" s="18" t="n">
        <f aca="false">PriceMod!O124+VLOOKUP(N124,CURVES!$B$13:$D$312,3)</f>
        <v>3.153</v>
      </c>
      <c r="Q124" s="19" t="n">
        <f aca="false">VLOOKUP(N124,CURVES!$B$13:$J$312,6)</f>
        <v>0.15</v>
      </c>
      <c r="R124" s="18" t="n">
        <f aca="false">VLOOKUP(N124,CURVES!$B$13:$J$312,9)</f>
        <v>0.4</v>
      </c>
      <c r="S124" s="18" t="n">
        <f aca="false">VLOOKUP(MONTH(N124),$Z$38:$AA$49,2)</f>
        <v>0.02</v>
      </c>
      <c r="T124" s="18" t="n">
        <f aca="false">VLOOKUP(MONTH(N124),$Z$38:$AB$49,3)</f>
        <v>0.8</v>
      </c>
      <c r="U124" s="20" t="n">
        <v>0.005159</v>
      </c>
      <c r="V124" s="20" t="n">
        <v>0.003254</v>
      </c>
      <c r="W124" s="20" t="n">
        <v>0.002641</v>
      </c>
    </row>
    <row r="125" customFormat="false" ht="12.75" hidden="false" customHeight="false" outlineLevel="0" collapsed="false">
      <c r="L125" s="1" t="str">
        <f aca="false">IF(M125&lt;=$C$18,"*","")</f>
        <v/>
      </c>
      <c r="M125" s="16" t="n">
        <v>119</v>
      </c>
      <c r="N125" s="17" t="n">
        <f aca="false">DATE(YEAR(N124),MONTH(N124)+1,1)</f>
        <v>40269</v>
      </c>
      <c r="O125" s="18" t="n">
        <f aca="false">VLOOKUP(N125,CURVES!$B$13:$C$312,2)</f>
        <v>3.069</v>
      </c>
      <c r="P125" s="18" t="n">
        <f aca="false">PriceMod!O125+VLOOKUP(N125,CURVES!$B$13:$D$312,3)</f>
        <v>3.074</v>
      </c>
      <c r="Q125" s="19" t="n">
        <f aca="false">VLOOKUP(N125,CURVES!$B$13:$J$312,6)</f>
        <v>0.15</v>
      </c>
      <c r="R125" s="18" t="n">
        <f aca="false">VLOOKUP(N125,CURVES!$B$13:$J$312,9)</f>
        <v>0.3</v>
      </c>
      <c r="S125" s="18" t="n">
        <f aca="false">VLOOKUP(MONTH(N125),$Z$38:$AA$49,2)</f>
        <v>0</v>
      </c>
      <c r="T125" s="18" t="n">
        <f aca="false">VLOOKUP(MONTH(N125),$Z$38:$AB$49,3)</f>
        <v>0.85</v>
      </c>
      <c r="U125" s="20" t="n">
        <v>0.005159</v>
      </c>
      <c r="V125" s="20" t="n">
        <v>0.003254</v>
      </c>
      <c r="W125" s="20" t="n">
        <v>0.002641</v>
      </c>
    </row>
    <row r="126" customFormat="false" ht="12.75" hidden="false" customHeight="false" outlineLevel="0" collapsed="false">
      <c r="L126" s="1" t="str">
        <f aca="false">IF(M126&lt;=$C$18,"*","")</f>
        <v/>
      </c>
      <c r="M126" s="16" t="n">
        <v>120</v>
      </c>
      <c r="N126" s="17" t="n">
        <f aca="false">DATE(YEAR(N125),MONTH(N125)+1,1)</f>
        <v>40299</v>
      </c>
      <c r="O126" s="18" t="n">
        <f aca="false">VLOOKUP(N126,CURVES!$B$13:$C$312,2)</f>
        <v>3.056</v>
      </c>
      <c r="P126" s="18" t="n">
        <f aca="false">PriceMod!O126+VLOOKUP(N126,CURVES!$B$13:$D$312,3)</f>
        <v>3.061</v>
      </c>
      <c r="Q126" s="19" t="n">
        <f aca="false">VLOOKUP(N126,CURVES!$B$13:$J$312,6)</f>
        <v>0.15</v>
      </c>
      <c r="R126" s="18" t="n">
        <f aca="false">VLOOKUP(N126,CURVES!$B$13:$J$312,9)</f>
        <v>0.3</v>
      </c>
      <c r="S126" s="18" t="n">
        <f aca="false">VLOOKUP(MONTH(N126),$Z$38:$AA$49,2)</f>
        <v>-0.01</v>
      </c>
      <c r="T126" s="18" t="n">
        <f aca="false">VLOOKUP(MONTH(N126),$Z$38:$AB$49,3)</f>
        <v>0.9</v>
      </c>
      <c r="U126" s="20" t="n">
        <v>0.005159</v>
      </c>
      <c r="V126" s="20" t="n">
        <v>0.003254</v>
      </c>
      <c r="W126" s="20" t="n">
        <v>0.002641</v>
      </c>
    </row>
    <row r="127" customFormat="false" ht="12.75" hidden="false" customHeight="false" outlineLevel="0" collapsed="false"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customFormat="false" ht="12.75" hidden="false" customHeight="false" outlineLevel="0" collapsed="false"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customFormat="false" ht="12.75" hidden="false" customHeight="false" outlineLevel="0" collapsed="false"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customFormat="false" ht="12.75" hidden="false" customHeight="false" outlineLevel="0" collapsed="false"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customFormat="false" ht="12.75" hidden="false" customHeight="false" outlineLevel="0" collapsed="false"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customFormat="false" ht="12.75" hidden="false" customHeight="false" outlineLevel="0" collapsed="false"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customFormat="false" ht="12.75" hidden="false" customHeight="false" outlineLevel="0" collapsed="false"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customFormat="false" ht="12.75" hidden="false" customHeight="false" outlineLevel="0" collapsed="false"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customFormat="false" ht="12.75" hidden="false" customHeight="false" outlineLevel="0" collapsed="false"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customFormat="false" ht="12.75" hidden="false" customHeight="false" outlineLevel="0" collapsed="false"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customFormat="false" ht="12.75" hidden="false" customHeight="false" outlineLevel="0" collapsed="false"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customFormat="false" ht="12.75" hidden="false" customHeight="false" outlineLevel="0" collapsed="false"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customFormat="false" ht="12.75" hidden="false" customHeight="false" outlineLevel="0" collapsed="false"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customFormat="false" ht="12.75" hidden="false" customHeight="false" outlineLevel="0" collapsed="false"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customFormat="false" ht="12.75" hidden="false" customHeight="false" outlineLevel="0" collapsed="false"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customFormat="false" ht="12.75" hidden="false" customHeight="false" outlineLevel="0" collapsed="false"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customFormat="false" ht="12.75" hidden="false" customHeight="false" outlineLevel="0" collapsed="false"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customFormat="false" ht="12.75" hidden="false" customHeight="false" outlineLevel="0" collapsed="false"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customFormat="false" ht="12.75" hidden="false" customHeight="false" outlineLevel="0" collapsed="false"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customFormat="false" ht="12.75" hidden="false" customHeight="false" outlineLevel="0" collapsed="false"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customFormat="false" ht="12.75" hidden="false" customHeight="false" outlineLevel="0" collapsed="false"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customFormat="false" ht="12.75" hidden="false" customHeight="false" outlineLevel="0" collapsed="false"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customFormat="false" ht="12.75" hidden="false" customHeight="false" outlineLevel="0" collapsed="false"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customFormat="false" ht="12.75" hidden="false" customHeight="false" outlineLevel="0" collapsed="false"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customFormat="false" ht="12.75" hidden="false" customHeight="false" outlineLevel="0" collapsed="false"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customFormat="false" ht="12.75" hidden="false" customHeight="false" outlineLevel="0" collapsed="false"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customFormat="false" ht="12.75" hidden="false" customHeight="false" outlineLevel="0" collapsed="false"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customFormat="false" ht="12.75" hidden="false" customHeight="false" outlineLevel="0" collapsed="false"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customFormat="false" ht="12.75" hidden="false" customHeight="false" outlineLevel="0" collapsed="false"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customFormat="false" ht="12.75" hidden="false" customHeight="false" outlineLevel="0" collapsed="false"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customFormat="false" ht="12.75" hidden="false" customHeight="false" outlineLevel="0" collapsed="false"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customFormat="false" ht="12.75" hidden="false" customHeight="false" outlineLevel="0" collapsed="false"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customFormat="false" ht="12.75" hidden="false" customHeight="false" outlineLevel="0" collapsed="false"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customFormat="false" ht="12.75" hidden="false" customHeight="false" outlineLevel="0" collapsed="false"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customFormat="false" ht="12.75" hidden="false" customHeight="false" outlineLevel="0" collapsed="false"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customFormat="false" ht="12.75" hidden="false" customHeight="false" outlineLevel="0" collapsed="false"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customFormat="false" ht="12.75" hidden="false" customHeight="false" outlineLevel="0" collapsed="false"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customFormat="false" ht="12.75" hidden="false" customHeight="false" outlineLevel="0" collapsed="false"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customFormat="false" ht="12.75" hidden="false" customHeight="false" outlineLevel="0" collapsed="false"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customFormat="false" ht="12.75" hidden="false" customHeight="false" outlineLevel="0" collapsed="false"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customFormat="false" ht="12.75" hidden="false" customHeight="false" outlineLevel="0" collapsed="false"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customFormat="false" ht="12.75" hidden="false" customHeight="false" outlineLevel="0" collapsed="false"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customFormat="false" ht="12.75" hidden="false" customHeight="false" outlineLevel="0" collapsed="false"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customFormat="false" ht="12.75" hidden="false" customHeight="false" outlineLevel="0" collapsed="false"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customFormat="false" ht="12.75" hidden="false" customHeight="false" outlineLevel="0" collapsed="false"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customFormat="false" ht="12.75" hidden="false" customHeight="false" outlineLevel="0" collapsed="false"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customFormat="false" ht="12.75" hidden="false" customHeight="false" outlineLevel="0" collapsed="false"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customFormat="false" ht="12.75" hidden="false" customHeight="false" outlineLevel="0" collapsed="false"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customFormat="false" ht="12.75" hidden="false" customHeight="false" outlineLevel="0" collapsed="false"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customFormat="false" ht="12.75" hidden="false" customHeight="false" outlineLevel="0" collapsed="false"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customFormat="false" ht="12.75" hidden="false" customHeight="false" outlineLevel="0" collapsed="false"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customFormat="false" ht="12.75" hidden="false" customHeight="false" outlineLevel="0" collapsed="false"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customFormat="false" ht="12.75" hidden="false" customHeight="false" outlineLevel="0" collapsed="false"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customFormat="false" ht="12.75" hidden="false" customHeight="false" outlineLevel="0" collapsed="false"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customFormat="false" ht="12.75" hidden="false" customHeight="false" outlineLevel="0" collapsed="false"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customFormat="false" ht="12.75" hidden="false" customHeight="false" outlineLevel="0" collapsed="false"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customFormat="false" ht="12.75" hidden="false" customHeight="false" outlineLevel="0" collapsed="false"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customFormat="false" ht="12.75" hidden="false" customHeight="false" outlineLevel="0" collapsed="false"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customFormat="false" ht="12.75" hidden="false" customHeight="false" outlineLevel="0" collapsed="false"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customFormat="false" ht="12.75" hidden="false" customHeight="false" outlineLevel="0" collapsed="false"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customFormat="false" ht="12.75" hidden="false" customHeight="false" outlineLevel="0" collapsed="false"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customFormat="false" ht="12.75" hidden="false" customHeight="false" outlineLevel="0" collapsed="false"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customFormat="false" ht="12.75" hidden="false" customHeight="false" outlineLevel="0" collapsed="false"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customFormat="false" ht="12.75" hidden="false" customHeight="false" outlineLevel="0" collapsed="false"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customFormat="false" ht="12.75" hidden="false" customHeight="false" outlineLevel="0" collapsed="false"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customFormat="false" ht="12.75" hidden="false" customHeight="false" outlineLevel="0" collapsed="false"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customFormat="false" ht="12.75" hidden="false" customHeight="false" outlineLevel="0" collapsed="false"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customFormat="false" ht="12.75" hidden="false" customHeight="false" outlineLevel="0" collapsed="false"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customFormat="false" ht="12.75" hidden="false" customHeight="false" outlineLevel="0" collapsed="false"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customFormat="false" ht="12.75" hidden="false" customHeight="false" outlineLevel="0" collapsed="false"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customFormat="false" ht="12.75" hidden="false" customHeight="false" outlineLevel="0" collapsed="false"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customFormat="false" ht="12.75" hidden="false" customHeight="false" outlineLevel="0" collapsed="false"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customFormat="false" ht="12.75" hidden="false" customHeight="false" outlineLevel="0" collapsed="false"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customFormat="false" ht="12.75" hidden="false" customHeight="false" outlineLevel="0" collapsed="false"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customFormat="false" ht="12.75" hidden="false" customHeight="false" outlineLevel="0" collapsed="false"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customFormat="false" ht="12.75" hidden="false" customHeight="false" outlineLevel="0" collapsed="false"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customFormat="false" ht="12.75" hidden="false" customHeight="false" outlineLevel="0" collapsed="false"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customFormat="false" ht="12.75" hidden="false" customHeight="false" outlineLevel="0" collapsed="false"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customFormat="false" ht="12.75" hidden="false" customHeight="false" outlineLevel="0" collapsed="false"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customFormat="false" ht="12.75" hidden="false" customHeight="false" outlineLevel="0" collapsed="false"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customFormat="false" ht="12.75" hidden="false" customHeight="false" outlineLevel="0" collapsed="false"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customFormat="false" ht="12.75" hidden="false" customHeight="false" outlineLevel="0" collapsed="false"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customFormat="false" ht="12.75" hidden="false" customHeight="false" outlineLevel="0" collapsed="false"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customFormat="false" ht="12.75" hidden="false" customHeight="false" outlineLevel="0" collapsed="false"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customFormat="false" ht="12.75" hidden="false" customHeight="false" outlineLevel="0" collapsed="false"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customFormat="false" ht="12.75" hidden="false" customHeight="false" outlineLevel="0" collapsed="false"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customFormat="false" ht="12.75" hidden="false" customHeight="false" outlineLevel="0" collapsed="false"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customFormat="false" ht="12.75" hidden="false" customHeight="false" outlineLevel="0" collapsed="false"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customFormat="false" ht="12.75" hidden="false" customHeight="false" outlineLevel="0" collapsed="false"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customFormat="false" ht="12.75" hidden="false" customHeight="false" outlineLevel="0" collapsed="false"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customFormat="false" ht="12.75" hidden="false" customHeight="false" outlineLevel="0" collapsed="false"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customFormat="false" ht="12.75" hidden="false" customHeight="false" outlineLevel="0" collapsed="false"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customFormat="false" ht="12.75" hidden="false" customHeight="false" outlineLevel="0" collapsed="false"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customFormat="false" ht="12.75" hidden="false" customHeight="false" outlineLevel="0" collapsed="false"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customFormat="false" ht="12.75" hidden="false" customHeight="false" outlineLevel="0" collapsed="false"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customFormat="false" ht="12.75" hidden="false" customHeight="false" outlineLevel="0" collapsed="false"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customFormat="false" ht="12.75" hidden="false" customHeight="false" outlineLevel="0" collapsed="false"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customFormat="false" ht="12.75" hidden="false" customHeight="false" outlineLevel="0" collapsed="false"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customFormat="false" ht="12.75" hidden="false" customHeight="false" outlineLevel="0" collapsed="false"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customFormat="false" ht="12.75" hidden="false" customHeight="false" outlineLevel="0" collapsed="false"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customFormat="false" ht="12.75" hidden="false" customHeight="false" outlineLevel="0" collapsed="false"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customFormat="false" ht="12.75" hidden="false" customHeight="false" outlineLevel="0" collapsed="false"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customFormat="false" ht="12.75" hidden="false" customHeight="false" outlineLevel="0" collapsed="false"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customFormat="false" ht="12.75" hidden="false" customHeight="false" outlineLevel="0" collapsed="false"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customFormat="false" ht="12.75" hidden="false" customHeight="false" outlineLevel="0" collapsed="false"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customFormat="false" ht="12.75" hidden="false" customHeight="false" outlineLevel="0" collapsed="false"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customFormat="false" ht="12.75" hidden="false" customHeight="false" outlineLevel="0" collapsed="false"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customFormat="false" ht="12.75" hidden="false" customHeight="false" outlineLevel="0" collapsed="false"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customFormat="false" ht="12.75" hidden="false" customHeight="false" outlineLevel="0" collapsed="false"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customFormat="false" ht="12.75" hidden="false" customHeight="false" outlineLevel="0" collapsed="false"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customFormat="false" ht="12.75" hidden="false" customHeight="false" outlineLevel="0" collapsed="false"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customFormat="false" ht="12.75" hidden="false" customHeight="false" outlineLevel="0" collapsed="false"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customFormat="false" ht="12.75" hidden="false" customHeight="false" outlineLevel="0" collapsed="false"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customFormat="false" ht="12.75" hidden="false" customHeight="false" outlineLevel="0" collapsed="false"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customFormat="false" ht="12.75" hidden="false" customHeight="false" outlineLevel="0" collapsed="false"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customFormat="false" ht="12.75" hidden="false" customHeight="false" outlineLevel="0" collapsed="false"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customFormat="false" ht="12.75" hidden="false" customHeight="false" outlineLevel="0" collapsed="false"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customFormat="false" ht="12.75" hidden="false" customHeight="false" outlineLevel="0" collapsed="false"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customFormat="false" ht="12.75" hidden="false" customHeight="false" outlineLevel="0" collapsed="false"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customFormat="false" ht="12.75" hidden="false" customHeight="false" outlineLevel="0" collapsed="false"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customFormat="false" ht="12.75" hidden="false" customHeight="false" outlineLevel="0" collapsed="false"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customFormat="false" ht="12.75" hidden="false" customHeight="false" outlineLevel="0" collapsed="false"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customFormat="false" ht="12.75" hidden="false" customHeight="false" outlineLevel="0" collapsed="false"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customFormat="false" ht="12.75" hidden="false" customHeight="false" outlineLevel="0" collapsed="false"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customFormat="false" ht="12.75" hidden="false" customHeight="false" outlineLevel="0" collapsed="false"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customFormat="false" ht="12.75" hidden="false" customHeight="false" outlineLevel="0" collapsed="false"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customFormat="false" ht="12.75" hidden="false" customHeight="false" outlineLevel="0" collapsed="false"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customFormat="false" ht="12.75" hidden="false" customHeight="false" outlineLevel="0" collapsed="false"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customFormat="false" ht="12.75" hidden="false" customHeight="false" outlineLevel="0" collapsed="false"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customFormat="false" ht="12.75" hidden="false" customHeight="false" outlineLevel="0" collapsed="false"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customFormat="false" ht="12.75" hidden="false" customHeight="false" outlineLevel="0" collapsed="false"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customFormat="false" ht="12.75" hidden="false" customHeight="false" outlineLevel="0" collapsed="false"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customFormat="false" ht="12.75" hidden="false" customHeight="false" outlineLevel="0" collapsed="false"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customFormat="false" ht="12.75" hidden="false" customHeight="false" outlineLevel="0" collapsed="false"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customFormat="false" ht="12.75" hidden="false" customHeight="false" outlineLevel="0" collapsed="false"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customFormat="false" ht="12.75" hidden="false" customHeight="false" outlineLevel="0" collapsed="false"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customFormat="false" ht="12.75" hidden="false" customHeight="false" outlineLevel="0" collapsed="false"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customFormat="false" ht="12.75" hidden="false" customHeight="false" outlineLevel="0" collapsed="false"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customFormat="false" ht="12.75" hidden="false" customHeight="false" outlineLevel="0" collapsed="false"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customFormat="false" ht="12.75" hidden="false" customHeight="false" outlineLevel="0" collapsed="false"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customFormat="false" ht="12.75" hidden="false" customHeight="false" outlineLevel="0" collapsed="false"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customFormat="false" ht="12.75" hidden="false" customHeight="false" outlineLevel="0" collapsed="false"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customFormat="false" ht="12.75" hidden="false" customHeight="false" outlineLevel="0" collapsed="false"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customFormat="false" ht="12.75" hidden="false" customHeight="false" outlineLevel="0" collapsed="false"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customFormat="false" ht="12.75" hidden="false" customHeight="false" outlineLevel="0" collapsed="false"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customFormat="false" ht="12.75" hidden="false" customHeight="false" outlineLevel="0" collapsed="false"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customFormat="false" ht="12.75" hidden="false" customHeight="false" outlineLevel="0" collapsed="false"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customFormat="false" ht="12.75" hidden="false" customHeight="false" outlineLevel="0" collapsed="false"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customFormat="false" ht="12.75" hidden="false" customHeight="false" outlineLevel="0" collapsed="false"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customFormat="false" ht="12.75" hidden="false" customHeight="false" outlineLevel="0" collapsed="false"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customFormat="false" ht="12.75" hidden="false" customHeight="false" outlineLevel="0" collapsed="false"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customFormat="false" ht="12.75" hidden="false" customHeight="false" outlineLevel="0" collapsed="false"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customFormat="false" ht="12.75" hidden="false" customHeight="false" outlineLevel="0" collapsed="false"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customFormat="false" ht="12.75" hidden="false" customHeight="false" outlineLevel="0" collapsed="false"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customFormat="false" ht="12.75" hidden="false" customHeight="false" outlineLevel="0" collapsed="false"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customFormat="false" ht="12.75" hidden="false" customHeight="false" outlineLevel="0" collapsed="false"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customFormat="false" ht="12.75" hidden="false" customHeight="false" outlineLevel="0" collapsed="false"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customFormat="false" ht="12.75" hidden="false" customHeight="false" outlineLevel="0" collapsed="false"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customFormat="false" ht="12.75" hidden="false" customHeight="false" outlineLevel="0" collapsed="false"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customFormat="false" ht="12.75" hidden="false" customHeight="false" outlineLevel="0" collapsed="false"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customFormat="false" ht="12.75" hidden="false" customHeight="false" outlineLevel="0" collapsed="false"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customFormat="false" ht="12.75" hidden="false" customHeight="false" outlineLevel="0" collapsed="false"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customFormat="false" ht="12.75" hidden="false" customHeight="false" outlineLevel="0" collapsed="false"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customFormat="false" ht="12.75" hidden="false" customHeight="false" outlineLevel="0" collapsed="false"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customFormat="false" ht="12.75" hidden="false" customHeight="false" outlineLevel="0" collapsed="false"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customFormat="false" ht="12.75" hidden="false" customHeight="false" outlineLevel="0" collapsed="false"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customFormat="false" ht="12.75" hidden="false" customHeight="false" outlineLevel="0" collapsed="false"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customFormat="false" ht="12.75" hidden="false" customHeight="false" outlineLevel="0" collapsed="false"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customFormat="false" ht="12.75" hidden="false" customHeight="false" outlineLevel="0" collapsed="false"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customFormat="false" ht="12.75" hidden="false" customHeight="false" outlineLevel="0" collapsed="false"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customFormat="false" ht="12.75" hidden="false" customHeight="false" outlineLevel="0" collapsed="false"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customFormat="false" ht="12.75" hidden="false" customHeight="false" outlineLevel="0" collapsed="false"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customFormat="false" ht="12.75" hidden="false" customHeight="false" outlineLevel="0" collapsed="false"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customFormat="false" ht="12.75" hidden="false" customHeight="false" outlineLevel="0" collapsed="false"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customFormat="false" ht="12.75" hidden="false" customHeight="false" outlineLevel="0" collapsed="false"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customFormat="false" ht="12.75" hidden="false" customHeight="false" outlineLevel="0" collapsed="false"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customFormat="false" ht="12.75" hidden="false" customHeight="false" outlineLevel="0" collapsed="false"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customFormat="false" ht="12.75" hidden="false" customHeight="false" outlineLevel="0" collapsed="false"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customFormat="false" ht="12.75" hidden="false" customHeight="false" outlineLevel="0" collapsed="false"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customFormat="false" ht="12.75" hidden="false" customHeight="false" outlineLevel="0" collapsed="false"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customFormat="false" ht="12.75" hidden="false" customHeight="false" outlineLevel="0" collapsed="false"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customFormat="false" ht="12.75" hidden="false" customHeight="false" outlineLevel="0" collapsed="false"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customFormat="false" ht="12.75" hidden="false" customHeight="false" outlineLevel="0" collapsed="false"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customFormat="false" ht="12.75" hidden="false" customHeight="false" outlineLevel="0" collapsed="false"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customFormat="false" ht="12.75" hidden="false" customHeight="false" outlineLevel="0" collapsed="false"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customFormat="false" ht="12.75" hidden="false" customHeight="false" outlineLevel="0" collapsed="false"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customFormat="false" ht="12.75" hidden="false" customHeight="false" outlineLevel="0" collapsed="false"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customFormat="false" ht="12.75" hidden="false" customHeight="false" outlineLevel="0" collapsed="false"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customFormat="false" ht="12.75" hidden="false" customHeight="false" outlineLevel="0" collapsed="false"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customFormat="false" ht="12.75" hidden="false" customHeight="false" outlineLevel="0" collapsed="false"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customFormat="false" ht="12.75" hidden="false" customHeight="false" outlineLevel="0" collapsed="false"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customFormat="false" ht="12.75" hidden="false" customHeight="false" outlineLevel="0" collapsed="false"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customFormat="false" ht="12.75" hidden="false" customHeight="false" outlineLevel="0" collapsed="false"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customFormat="false" ht="12.75" hidden="false" customHeight="false" outlineLevel="0" collapsed="false"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customFormat="false" ht="12.75" hidden="false" customHeight="false" outlineLevel="0" collapsed="false"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customFormat="false" ht="12.75" hidden="false" customHeight="false" outlineLevel="0" collapsed="false"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customFormat="false" ht="12.75" hidden="false" customHeight="false" outlineLevel="0" collapsed="false"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customFormat="false" ht="12.75" hidden="false" customHeight="false" outlineLevel="0" collapsed="false"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customFormat="false" ht="12.75" hidden="false" customHeight="false" outlineLevel="0" collapsed="false"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customFormat="false" ht="12.75" hidden="false" customHeight="false" outlineLevel="0" collapsed="false"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customFormat="false" ht="12.75" hidden="false" customHeight="false" outlineLevel="0" collapsed="false"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customFormat="false" ht="12.75" hidden="false" customHeight="false" outlineLevel="0" collapsed="false"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customFormat="false" ht="12.75" hidden="false" customHeight="false" outlineLevel="0" collapsed="false"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customFormat="false" ht="12.75" hidden="false" customHeight="false" outlineLevel="0" collapsed="false"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customFormat="false" ht="12.75" hidden="false" customHeight="false" outlineLevel="0" collapsed="false"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customFormat="false" ht="12.75" hidden="false" customHeight="false" outlineLevel="0" collapsed="false"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customFormat="false" ht="12.75" hidden="false" customHeight="false" outlineLevel="0" collapsed="false"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customFormat="false" ht="12.75" hidden="false" customHeight="false" outlineLevel="0" collapsed="false"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customFormat="false" ht="12.75" hidden="false" customHeight="false" outlineLevel="0" collapsed="false"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customFormat="false" ht="12.75" hidden="false" customHeight="false" outlineLevel="0" collapsed="false"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customFormat="false" ht="12.75" hidden="false" customHeight="false" outlineLevel="0" collapsed="false"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customFormat="false" ht="12.75" hidden="false" customHeight="false" outlineLevel="0" collapsed="false"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customFormat="false" ht="12.75" hidden="false" customHeight="false" outlineLevel="0" collapsed="false"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customFormat="false" ht="12.75" hidden="false" customHeight="false" outlineLevel="0" collapsed="false"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customFormat="false" ht="12.75" hidden="false" customHeight="false" outlineLevel="0" collapsed="false"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customFormat="false" ht="12.75" hidden="false" customHeight="false" outlineLevel="0" collapsed="false"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customFormat="false" ht="12.75" hidden="false" customHeight="false" outlineLevel="0" collapsed="false"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customFormat="false" ht="12.75" hidden="false" customHeight="false" outlineLevel="0" collapsed="false"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customFormat="false" ht="12.75" hidden="false" customHeight="false" outlineLevel="0" collapsed="false"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customFormat="false" ht="12.75" hidden="false" customHeight="false" outlineLevel="0" collapsed="false"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customFormat="false" ht="12.75" hidden="false" customHeight="false" outlineLevel="0" collapsed="false"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customFormat="false" ht="12.75" hidden="false" customHeight="false" outlineLevel="0" collapsed="false"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customFormat="false" ht="12.75" hidden="false" customHeight="false" outlineLevel="0" collapsed="false"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customFormat="false" ht="12.75" hidden="false" customHeight="false" outlineLevel="0" collapsed="false"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customFormat="false" ht="12.75" hidden="false" customHeight="false" outlineLevel="0" collapsed="false"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customFormat="false" ht="12.75" hidden="false" customHeight="false" outlineLevel="0" collapsed="false"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customFormat="false" ht="12.75" hidden="false" customHeight="false" outlineLevel="0" collapsed="false"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customFormat="false" ht="12.75" hidden="false" customHeight="false" outlineLevel="0" collapsed="false"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customFormat="false" ht="12.75" hidden="false" customHeight="false" outlineLevel="0" collapsed="false"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customFormat="false" ht="12.75" hidden="false" customHeight="false" outlineLevel="0" collapsed="false"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customFormat="false" ht="12.75" hidden="false" customHeight="false" outlineLevel="0" collapsed="false"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customFormat="false" ht="12.75" hidden="false" customHeight="false" outlineLevel="0" collapsed="false"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customFormat="false" ht="12.75" hidden="false" customHeight="false" outlineLevel="0" collapsed="false"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customFormat="false" ht="12.75" hidden="false" customHeight="false" outlineLevel="0" collapsed="false"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customFormat="false" ht="12.75" hidden="false" customHeight="false" outlineLevel="0" collapsed="false"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customFormat="false" ht="12.75" hidden="false" customHeight="false" outlineLevel="0" collapsed="false"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customFormat="false" ht="12.75" hidden="false" customHeight="false" outlineLevel="0" collapsed="false"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customFormat="false" ht="12.75" hidden="false" customHeight="false" outlineLevel="0" collapsed="false"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customFormat="false" ht="12.75" hidden="false" customHeight="false" outlineLevel="0" collapsed="false"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customFormat="false" ht="12.75" hidden="false" customHeight="false" outlineLevel="0" collapsed="false"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customFormat="false" ht="12.75" hidden="false" customHeight="false" outlineLevel="0" collapsed="false"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customFormat="false" ht="12.75" hidden="false" customHeight="false" outlineLevel="0" collapsed="false"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customFormat="false" ht="12.75" hidden="false" customHeight="false" outlineLevel="0" collapsed="false"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customFormat="false" ht="12.75" hidden="false" customHeight="false" outlineLevel="0" collapsed="false"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customFormat="false" ht="12.75" hidden="false" customHeight="false" outlineLevel="0" collapsed="false"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customFormat="false" ht="12.75" hidden="false" customHeight="false" outlineLevel="0" collapsed="false"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customFormat="false" ht="12.75" hidden="false" customHeight="false" outlineLevel="0" collapsed="false"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customFormat="false" ht="12.75" hidden="false" customHeight="false" outlineLevel="0" collapsed="false"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customFormat="false" ht="12.75" hidden="false" customHeight="false" outlineLevel="0" collapsed="false"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customFormat="false" ht="12.75" hidden="false" customHeight="false" outlineLevel="0" collapsed="false"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customFormat="false" ht="12.75" hidden="false" customHeight="false" outlineLevel="0" collapsed="false"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customFormat="false" ht="12.75" hidden="false" customHeight="false" outlineLevel="0" collapsed="false"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customFormat="false" ht="12.75" hidden="false" customHeight="false" outlineLevel="0" collapsed="false"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customFormat="false" ht="12.75" hidden="false" customHeight="false" outlineLevel="0" collapsed="false"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customFormat="false" ht="12.75" hidden="false" customHeight="false" outlineLevel="0" collapsed="false"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customFormat="false" ht="12.75" hidden="false" customHeight="false" outlineLevel="0" collapsed="false"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customFormat="false" ht="12.75" hidden="false" customHeight="false" outlineLevel="0" collapsed="false"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customFormat="false" ht="12.75" hidden="false" customHeight="false" outlineLevel="0" collapsed="false"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customFormat="false" ht="12.75" hidden="false" customHeight="false" outlineLevel="0" collapsed="false"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customFormat="false" ht="12.75" hidden="false" customHeight="false" outlineLevel="0" collapsed="false"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customFormat="false" ht="12.75" hidden="false" customHeight="false" outlineLevel="0" collapsed="false"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customFormat="false" ht="12.75" hidden="false" customHeight="false" outlineLevel="0" collapsed="false"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customFormat="false" ht="12.75" hidden="false" customHeight="false" outlineLevel="0" collapsed="false"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customFormat="false" ht="12.75" hidden="false" customHeight="false" outlineLevel="0" collapsed="false"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customFormat="false" ht="12.75" hidden="false" customHeight="false" outlineLevel="0" collapsed="false"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customFormat="false" ht="12.75" hidden="false" customHeight="false" outlineLevel="0" collapsed="false"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customFormat="false" ht="12.75" hidden="false" customHeight="false" outlineLevel="0" collapsed="false"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customFormat="false" ht="12.75" hidden="false" customHeight="false" outlineLevel="0" collapsed="false"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customFormat="false" ht="12.75" hidden="false" customHeight="false" outlineLevel="0" collapsed="false"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customFormat="false" ht="12.75" hidden="false" customHeight="false" outlineLevel="0" collapsed="false"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customFormat="false" ht="12.75" hidden="false" customHeight="false" outlineLevel="0" collapsed="false"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customFormat="false" ht="12.75" hidden="false" customHeight="false" outlineLevel="0" collapsed="false"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customFormat="false" ht="12.75" hidden="false" customHeight="false" outlineLevel="0" collapsed="false"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customFormat="false" ht="12.75" hidden="false" customHeight="false" outlineLevel="0" collapsed="false"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customFormat="false" ht="12.75" hidden="false" customHeight="false" outlineLevel="0" collapsed="false"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customFormat="false" ht="12.75" hidden="false" customHeight="false" outlineLevel="0" collapsed="false"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customFormat="false" ht="12.75" hidden="false" customHeight="false" outlineLevel="0" collapsed="false"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customFormat="false" ht="12.75" hidden="false" customHeight="false" outlineLevel="0" collapsed="false"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customFormat="false" ht="12.75" hidden="false" customHeight="false" outlineLevel="0" collapsed="false"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customFormat="false" ht="12.75" hidden="false" customHeight="false" outlineLevel="0" collapsed="false"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customFormat="false" ht="12.75" hidden="false" customHeight="false" outlineLevel="0" collapsed="false"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customFormat="false" ht="12.75" hidden="false" customHeight="false" outlineLevel="0" collapsed="false"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customFormat="false" ht="12.75" hidden="false" customHeight="false" outlineLevel="0" collapsed="false"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customFormat="false" ht="12.75" hidden="false" customHeight="false" outlineLevel="0" collapsed="false"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customFormat="false" ht="12.75" hidden="false" customHeight="false" outlineLevel="0" collapsed="false"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customFormat="false" ht="12.75" hidden="false" customHeight="false" outlineLevel="0" collapsed="false"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customFormat="false" ht="12.75" hidden="false" customHeight="false" outlineLevel="0" collapsed="false"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customFormat="false" ht="12.75" hidden="false" customHeight="false" outlineLevel="0" collapsed="false"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customFormat="false" ht="12.75" hidden="false" customHeight="false" outlineLevel="0" collapsed="false"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customFormat="false" ht="12.75" hidden="false" customHeight="false" outlineLevel="0" collapsed="false"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customFormat="false" ht="12.75" hidden="false" customHeight="false" outlineLevel="0" collapsed="false"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customFormat="false" ht="12.75" hidden="false" customHeight="false" outlineLevel="0" collapsed="false"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customFormat="false" ht="12.75" hidden="false" customHeight="false" outlineLevel="0" collapsed="false"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customFormat="false" ht="12.75" hidden="false" customHeight="false" outlineLevel="0" collapsed="false"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customFormat="false" ht="12.75" hidden="false" customHeight="false" outlineLevel="0" collapsed="false"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customFormat="false" ht="12.75" hidden="false" customHeight="false" outlineLevel="0" collapsed="false"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customFormat="false" ht="12.75" hidden="false" customHeight="false" outlineLevel="0" collapsed="false"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customFormat="false" ht="12.75" hidden="false" customHeight="false" outlineLevel="0" collapsed="false"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customFormat="false" ht="12.75" hidden="false" customHeight="false" outlineLevel="0" collapsed="false"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customFormat="false" ht="12.75" hidden="false" customHeight="false" outlineLevel="0" collapsed="false"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customFormat="false" ht="12.75" hidden="false" customHeight="false" outlineLevel="0" collapsed="false"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customFormat="false" ht="12.75" hidden="false" customHeight="false" outlineLevel="0" collapsed="false"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customFormat="false" ht="12.75" hidden="false" customHeight="false" outlineLevel="0" collapsed="false"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customFormat="false" ht="12.75" hidden="false" customHeight="false" outlineLevel="0" collapsed="false"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customFormat="false" ht="12.75" hidden="false" customHeight="false" outlineLevel="0" collapsed="false"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customFormat="false" ht="12.75" hidden="false" customHeight="false" outlineLevel="0" collapsed="false"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customFormat="false" ht="12.75" hidden="false" customHeight="false" outlineLevel="0" collapsed="false"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customFormat="false" ht="12.75" hidden="false" customHeight="false" outlineLevel="0" collapsed="false"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customFormat="false" ht="12.75" hidden="false" customHeight="false" outlineLevel="0" collapsed="false"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customFormat="false" ht="12.75" hidden="false" customHeight="false" outlineLevel="0" collapsed="false"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customFormat="false" ht="12.75" hidden="false" customHeight="false" outlineLevel="0" collapsed="false"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customFormat="false" ht="12.75" hidden="false" customHeight="false" outlineLevel="0" collapsed="false"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customFormat="false" ht="12.75" hidden="false" customHeight="false" outlineLevel="0" collapsed="false"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customFormat="false" ht="12.75" hidden="false" customHeight="false" outlineLevel="0" collapsed="false"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customFormat="false" ht="12.75" hidden="false" customHeight="false" outlineLevel="0" collapsed="false"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customFormat="false" ht="12.75" hidden="false" customHeight="false" outlineLevel="0" collapsed="false"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customFormat="false" ht="12.75" hidden="false" customHeight="false" outlineLevel="0" collapsed="false"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customFormat="false" ht="12.75" hidden="false" customHeight="false" outlineLevel="0" collapsed="false"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customFormat="false" ht="12.75" hidden="false" customHeight="false" outlineLevel="0" collapsed="false"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customFormat="false" ht="12.75" hidden="false" customHeight="false" outlineLevel="0" collapsed="false"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customFormat="false" ht="12.75" hidden="false" customHeight="false" outlineLevel="0" collapsed="false"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customFormat="false" ht="12.75" hidden="false" customHeight="false" outlineLevel="0" collapsed="false"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customFormat="false" ht="12.75" hidden="false" customHeight="false" outlineLevel="0" collapsed="false"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customFormat="false" ht="12.75" hidden="false" customHeight="false" outlineLevel="0" collapsed="false"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customFormat="false" ht="12.75" hidden="false" customHeight="false" outlineLevel="0" collapsed="false"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customFormat="false" ht="12.75" hidden="false" customHeight="false" outlineLevel="0" collapsed="false"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customFormat="false" ht="12.75" hidden="false" customHeight="false" outlineLevel="0" collapsed="false"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customFormat="false" ht="12.75" hidden="false" customHeight="false" outlineLevel="0" collapsed="false"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customFormat="false" ht="12.75" hidden="false" customHeight="false" outlineLevel="0" collapsed="false"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customFormat="false" ht="12.75" hidden="false" customHeight="false" outlineLevel="0" collapsed="false"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customFormat="false" ht="12.75" hidden="false" customHeight="false" outlineLevel="0" collapsed="false"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customFormat="false" ht="12.75" hidden="false" customHeight="false" outlineLevel="0" collapsed="false"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customFormat="false" ht="12.75" hidden="false" customHeight="false" outlineLevel="0" collapsed="false"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customFormat="false" ht="12.75" hidden="false" customHeight="false" outlineLevel="0" collapsed="false"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customFormat="false" ht="12.75" hidden="false" customHeight="false" outlineLevel="0" collapsed="false"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customFormat="false" ht="12.75" hidden="false" customHeight="false" outlineLevel="0" collapsed="false"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customFormat="false" ht="12.75" hidden="false" customHeight="false" outlineLevel="0" collapsed="false"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customFormat="false" ht="12.75" hidden="false" customHeight="false" outlineLevel="0" collapsed="false"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customFormat="false" ht="12.75" hidden="false" customHeight="false" outlineLevel="0" collapsed="false"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customFormat="false" ht="12.75" hidden="false" customHeight="false" outlineLevel="0" collapsed="false"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customFormat="false" ht="12.75" hidden="false" customHeight="false" outlineLevel="0" collapsed="false"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customFormat="false" ht="12.75" hidden="false" customHeight="false" outlineLevel="0" collapsed="false"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customFormat="false" ht="12.75" hidden="false" customHeight="false" outlineLevel="0" collapsed="false"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customFormat="false" ht="12.75" hidden="false" customHeight="false" outlineLevel="0" collapsed="false"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customFormat="false" ht="12.75" hidden="false" customHeight="false" outlineLevel="0" collapsed="false"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customFormat="false" ht="12.75" hidden="false" customHeight="false" outlineLevel="0" collapsed="false"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customFormat="false" ht="12.75" hidden="false" customHeight="false" outlineLevel="0" collapsed="false"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customFormat="false" ht="12.75" hidden="false" customHeight="false" outlineLevel="0" collapsed="false"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customFormat="false" ht="12.75" hidden="false" customHeight="false" outlineLevel="0" collapsed="false"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customFormat="false" ht="12.75" hidden="false" customHeight="false" outlineLevel="0" collapsed="false"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customFormat="false" ht="12.75" hidden="false" customHeight="false" outlineLevel="0" collapsed="false"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customFormat="false" ht="12.75" hidden="false" customHeight="false" outlineLevel="0" collapsed="false"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customFormat="false" ht="12.75" hidden="false" customHeight="false" outlineLevel="0" collapsed="false"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customFormat="false" ht="12.75" hidden="false" customHeight="false" outlineLevel="0" collapsed="false"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customFormat="false" ht="12.75" hidden="false" customHeight="false" outlineLevel="0" collapsed="false"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customFormat="false" ht="12.75" hidden="false" customHeight="false" outlineLevel="0" collapsed="false"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customFormat="false" ht="12.75" hidden="false" customHeight="false" outlineLevel="0" collapsed="false"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customFormat="false" ht="12.75" hidden="false" customHeight="false" outlineLevel="0" collapsed="false"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customFormat="false" ht="12.75" hidden="false" customHeight="false" outlineLevel="0" collapsed="false"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customFormat="false" ht="12.75" hidden="false" customHeight="false" outlineLevel="0" collapsed="false"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customFormat="false" ht="12.75" hidden="false" customHeight="false" outlineLevel="0" collapsed="false"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customFormat="false" ht="12.75" hidden="false" customHeight="false" outlineLevel="0" collapsed="false"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customFormat="false" ht="12.75" hidden="false" customHeight="false" outlineLevel="0" collapsed="false"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customFormat="false" ht="12.75" hidden="false" customHeight="false" outlineLevel="0" collapsed="false"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customFormat="false" ht="12.75" hidden="false" customHeight="false" outlineLevel="0" collapsed="false"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customFormat="false" ht="12.75" hidden="false" customHeight="false" outlineLevel="0" collapsed="false"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customFormat="false" ht="12.75" hidden="false" customHeight="false" outlineLevel="0" collapsed="false"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customFormat="false" ht="12.75" hidden="false" customHeight="false" outlineLevel="0" collapsed="false"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customFormat="false" ht="12.75" hidden="false" customHeight="false" outlineLevel="0" collapsed="false"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customFormat="false" ht="12.75" hidden="false" customHeight="false" outlineLevel="0" collapsed="false"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customFormat="false" ht="12.75" hidden="false" customHeight="false" outlineLevel="0" collapsed="false"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customFormat="false" ht="12.75" hidden="false" customHeight="false" outlineLevel="0" collapsed="false"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customFormat="false" ht="12.75" hidden="false" customHeight="false" outlineLevel="0" collapsed="false"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customFormat="false" ht="12.75" hidden="false" customHeight="false" outlineLevel="0" collapsed="false"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customFormat="false" ht="12.75" hidden="false" customHeight="false" outlineLevel="0" collapsed="false"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customFormat="false" ht="12.75" hidden="false" customHeight="false" outlineLevel="0" collapsed="false"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customFormat="false" ht="12.75" hidden="false" customHeight="false" outlineLevel="0" collapsed="false"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customFormat="false" ht="12.75" hidden="false" customHeight="false" outlineLevel="0" collapsed="false"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customFormat="false" ht="12.75" hidden="false" customHeight="false" outlineLevel="0" collapsed="false"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customFormat="false" ht="12.75" hidden="false" customHeight="false" outlineLevel="0" collapsed="false"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customFormat="false" ht="12.75" hidden="false" customHeight="false" outlineLevel="0" collapsed="false"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customFormat="false" ht="12.75" hidden="false" customHeight="false" outlineLevel="0" collapsed="false"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customFormat="false" ht="12.75" hidden="false" customHeight="false" outlineLevel="0" collapsed="false"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customFormat="false" ht="12.75" hidden="false" customHeight="false" outlineLevel="0" collapsed="false"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customFormat="false" ht="12.75" hidden="false" customHeight="false" outlineLevel="0" collapsed="false"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customFormat="false" ht="12.75" hidden="false" customHeight="false" outlineLevel="0" collapsed="false"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customFormat="false" ht="12.75" hidden="false" customHeight="false" outlineLevel="0" collapsed="false"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customFormat="false" ht="12.75" hidden="false" customHeight="false" outlineLevel="0" collapsed="false"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customFormat="false" ht="12.75" hidden="false" customHeight="false" outlineLevel="0" collapsed="false"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customFormat="false" ht="12.75" hidden="false" customHeight="false" outlineLevel="0" collapsed="false"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customFormat="false" ht="12.75" hidden="false" customHeight="false" outlineLevel="0" collapsed="false"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customFormat="false" ht="12.75" hidden="false" customHeight="false" outlineLevel="0" collapsed="false"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customFormat="false" ht="12.75" hidden="false" customHeight="false" outlineLevel="0" collapsed="false"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customFormat="false" ht="12.75" hidden="false" customHeight="false" outlineLevel="0" collapsed="false"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customFormat="false" ht="12.75" hidden="false" customHeight="false" outlineLevel="0" collapsed="false"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customFormat="false" ht="12.75" hidden="false" customHeight="false" outlineLevel="0" collapsed="false"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customFormat="false" ht="12.75" hidden="false" customHeight="false" outlineLevel="0" collapsed="false"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customFormat="false" ht="12.75" hidden="false" customHeight="false" outlineLevel="0" collapsed="false"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customFormat="false" ht="12.75" hidden="false" customHeight="false" outlineLevel="0" collapsed="false"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customFormat="false" ht="12.75" hidden="false" customHeight="false" outlineLevel="0" collapsed="false"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customFormat="false" ht="12.75" hidden="false" customHeight="false" outlineLevel="0" collapsed="false"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customFormat="false" ht="12.75" hidden="false" customHeight="false" outlineLevel="0" collapsed="false"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customFormat="false" ht="12.75" hidden="false" customHeight="false" outlineLevel="0" collapsed="false"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customFormat="false" ht="12.75" hidden="false" customHeight="false" outlineLevel="0" collapsed="false"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customFormat="false" ht="12.75" hidden="false" customHeight="false" outlineLevel="0" collapsed="false"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customFormat="false" ht="12.75" hidden="false" customHeight="false" outlineLevel="0" collapsed="false"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customFormat="false" ht="12.75" hidden="false" customHeight="false" outlineLevel="0" collapsed="false"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customFormat="false" ht="12.75" hidden="false" customHeight="false" outlineLevel="0" collapsed="false"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customFormat="false" ht="12.75" hidden="false" customHeight="false" outlineLevel="0" collapsed="false"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customFormat="false" ht="12.75" hidden="false" customHeight="false" outlineLevel="0" collapsed="false"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customFormat="false" ht="12.75" hidden="false" customHeight="false" outlineLevel="0" collapsed="false"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customFormat="false" ht="12.75" hidden="false" customHeight="false" outlineLevel="0" collapsed="false"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customFormat="false" ht="12.75" hidden="false" customHeight="false" outlineLevel="0" collapsed="false"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customFormat="false" ht="12.75" hidden="false" customHeight="false" outlineLevel="0" collapsed="false"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customFormat="false" ht="12.75" hidden="false" customHeight="false" outlineLevel="0" collapsed="false"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customFormat="false" ht="12.75" hidden="false" customHeight="false" outlineLevel="0" collapsed="false"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customFormat="false" ht="12.75" hidden="false" customHeight="false" outlineLevel="0" collapsed="false"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customFormat="false" ht="12.75" hidden="false" customHeight="false" outlineLevel="0" collapsed="false"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customFormat="false" ht="12.75" hidden="false" customHeight="false" outlineLevel="0" collapsed="false"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customFormat="false" ht="12.75" hidden="false" customHeight="false" outlineLevel="0" collapsed="false"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customFormat="false" ht="12.75" hidden="false" customHeight="false" outlineLevel="0" collapsed="false"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customFormat="false" ht="12.75" hidden="false" customHeight="false" outlineLevel="0" collapsed="false"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customFormat="false" ht="12.75" hidden="false" customHeight="false" outlineLevel="0" collapsed="false"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customFormat="false" ht="12.75" hidden="false" customHeight="false" outlineLevel="0" collapsed="false"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customFormat="false" ht="12.75" hidden="false" customHeight="false" outlineLevel="0" collapsed="false"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customFormat="false" ht="12.75" hidden="false" customHeight="false" outlineLevel="0" collapsed="false"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customFormat="false" ht="12.75" hidden="false" customHeight="false" outlineLevel="0" collapsed="false"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customFormat="false" ht="12.75" hidden="false" customHeight="false" outlineLevel="0" collapsed="false"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customFormat="false" ht="12.75" hidden="false" customHeight="false" outlineLevel="0" collapsed="false"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customFormat="false" ht="12.75" hidden="false" customHeight="false" outlineLevel="0" collapsed="false"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customFormat="false" ht="12.75" hidden="false" customHeight="false" outlineLevel="0" collapsed="false"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customFormat="false" ht="12.75" hidden="false" customHeight="false" outlineLevel="0" collapsed="false"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customFormat="false" ht="12.75" hidden="false" customHeight="false" outlineLevel="0" collapsed="false"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customFormat="false" ht="12.75" hidden="false" customHeight="false" outlineLevel="0" collapsed="false"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customFormat="false" ht="12.75" hidden="false" customHeight="false" outlineLevel="0" collapsed="false"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customFormat="false" ht="12.75" hidden="false" customHeight="false" outlineLevel="0" collapsed="false"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customFormat="false" ht="12.75" hidden="false" customHeight="false" outlineLevel="0" collapsed="false"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customFormat="false" ht="12.75" hidden="false" customHeight="false" outlineLevel="0" collapsed="false"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customFormat="false" ht="12.75" hidden="false" customHeight="false" outlineLevel="0" collapsed="false"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customFormat="false" ht="12.75" hidden="false" customHeight="false" outlineLevel="0" collapsed="false"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customFormat="false" ht="12.75" hidden="false" customHeight="false" outlineLevel="0" collapsed="false"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customFormat="false" ht="12.75" hidden="false" customHeight="false" outlineLevel="0" collapsed="false"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customFormat="false" ht="12.75" hidden="false" customHeight="false" outlineLevel="0" collapsed="false"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customFormat="false" ht="12.75" hidden="false" customHeight="false" outlineLevel="0" collapsed="false"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customFormat="false" ht="12.75" hidden="false" customHeight="false" outlineLevel="0" collapsed="false"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customFormat="false" ht="12.75" hidden="false" customHeight="false" outlineLevel="0" collapsed="false"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customFormat="false" ht="12.75" hidden="false" customHeight="false" outlineLevel="0" collapsed="false"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customFormat="false" ht="12.75" hidden="false" customHeight="false" outlineLevel="0" collapsed="false"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customFormat="false" ht="12.75" hidden="false" customHeight="false" outlineLevel="0" collapsed="false"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customFormat="false" ht="12.75" hidden="false" customHeight="false" outlineLevel="0" collapsed="false"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customFormat="false" ht="12.75" hidden="false" customHeight="false" outlineLevel="0" collapsed="false"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customFormat="false" ht="12.75" hidden="false" customHeight="false" outlineLevel="0" collapsed="false"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customFormat="false" ht="12.75" hidden="false" customHeight="false" outlineLevel="0" collapsed="false"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customFormat="false" ht="12.75" hidden="false" customHeight="false" outlineLevel="0" collapsed="false"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customFormat="false" ht="12.75" hidden="false" customHeight="false" outlineLevel="0" collapsed="false"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customFormat="false" ht="12.75" hidden="false" customHeight="false" outlineLevel="0" collapsed="false"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customFormat="false" ht="12.75" hidden="false" customHeight="false" outlineLevel="0" collapsed="false"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customFormat="false" ht="12.75" hidden="false" customHeight="false" outlineLevel="0" collapsed="false"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customFormat="false" ht="12.75" hidden="false" customHeight="false" outlineLevel="0" collapsed="false"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customFormat="false" ht="12.75" hidden="false" customHeight="false" outlineLevel="0" collapsed="false"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customFormat="false" ht="12.75" hidden="false" customHeight="false" outlineLevel="0" collapsed="false"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customFormat="false" ht="12.75" hidden="false" customHeight="false" outlineLevel="0" collapsed="false"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customFormat="false" ht="12.75" hidden="false" customHeight="false" outlineLevel="0" collapsed="false"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customFormat="false" ht="12.75" hidden="false" customHeight="false" outlineLevel="0" collapsed="false"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customFormat="false" ht="12.75" hidden="false" customHeight="false" outlineLevel="0" collapsed="false"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customFormat="false" ht="12.75" hidden="false" customHeight="false" outlineLevel="0" collapsed="false"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customFormat="false" ht="12.75" hidden="false" customHeight="false" outlineLevel="0" collapsed="false"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customFormat="false" ht="12.75" hidden="false" customHeight="false" outlineLevel="0" collapsed="false"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customFormat="false" ht="12.75" hidden="false" customHeight="false" outlineLevel="0" collapsed="false"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customFormat="false" ht="12.75" hidden="false" customHeight="false" outlineLevel="0" collapsed="false"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customFormat="false" ht="12.75" hidden="false" customHeight="false" outlineLevel="0" collapsed="false"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customFormat="false" ht="12.75" hidden="false" customHeight="false" outlineLevel="0" collapsed="false"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customFormat="false" ht="12.75" hidden="false" customHeight="false" outlineLevel="0" collapsed="false"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customFormat="false" ht="12.75" hidden="false" customHeight="false" outlineLevel="0" collapsed="false"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customFormat="false" ht="12.75" hidden="false" customHeight="false" outlineLevel="0" collapsed="false"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customFormat="false" ht="12.75" hidden="false" customHeight="false" outlineLevel="0" collapsed="false"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customFormat="false" ht="12.75" hidden="false" customHeight="false" outlineLevel="0" collapsed="false"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customFormat="false" ht="12.75" hidden="false" customHeight="false" outlineLevel="0" collapsed="false"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customFormat="false" ht="12.75" hidden="false" customHeight="false" outlineLevel="0" collapsed="false"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customFormat="false" ht="12.75" hidden="false" customHeight="false" outlineLevel="0" collapsed="false"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customFormat="false" ht="12.75" hidden="false" customHeight="false" outlineLevel="0" collapsed="false"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customFormat="false" ht="12.75" hidden="false" customHeight="false" outlineLevel="0" collapsed="false"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customFormat="false" ht="12.75" hidden="false" customHeight="false" outlineLevel="0" collapsed="false"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customFormat="false" ht="12.75" hidden="false" customHeight="false" outlineLevel="0" collapsed="false"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customFormat="false" ht="12.75" hidden="false" customHeight="false" outlineLevel="0" collapsed="false"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customFormat="false" ht="12.75" hidden="false" customHeight="false" outlineLevel="0" collapsed="false"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customFormat="false" ht="12.75" hidden="false" customHeight="false" outlineLevel="0" collapsed="false"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customFormat="false" ht="12.75" hidden="false" customHeight="false" outlineLevel="0" collapsed="false"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customFormat="false" ht="12.75" hidden="false" customHeight="false" outlineLevel="0" collapsed="false"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customFormat="false" ht="12.75" hidden="false" customHeight="false" outlineLevel="0" collapsed="false"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customFormat="false" ht="12.75" hidden="false" customHeight="false" outlineLevel="0" collapsed="false"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customFormat="false" ht="12.75" hidden="false" customHeight="false" outlineLevel="0" collapsed="false"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customFormat="false" ht="12.75" hidden="false" customHeight="false" outlineLevel="0" collapsed="false"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customFormat="false" ht="12.75" hidden="false" customHeight="false" outlineLevel="0" collapsed="false"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customFormat="false" ht="12.75" hidden="false" customHeight="false" outlineLevel="0" collapsed="false"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customFormat="false" ht="12.75" hidden="false" customHeight="false" outlineLevel="0" collapsed="false"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customFormat="false" ht="12.75" hidden="false" customHeight="false" outlineLevel="0" collapsed="false"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customFormat="false" ht="12.75" hidden="false" customHeight="false" outlineLevel="0" collapsed="false"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customFormat="false" ht="12.75" hidden="false" customHeight="false" outlineLevel="0" collapsed="false"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customFormat="false" ht="12.75" hidden="false" customHeight="false" outlineLevel="0" collapsed="false"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customFormat="false" ht="12.75" hidden="false" customHeight="false" outlineLevel="0" collapsed="false"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customFormat="false" ht="12.75" hidden="false" customHeight="false" outlineLevel="0" collapsed="false"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customFormat="false" ht="12.75" hidden="false" customHeight="false" outlineLevel="0" collapsed="false"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customFormat="false" ht="12.75" hidden="false" customHeight="false" outlineLevel="0" collapsed="false"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customFormat="false" ht="12.75" hidden="false" customHeight="false" outlineLevel="0" collapsed="false"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customFormat="false" ht="12.75" hidden="false" customHeight="false" outlineLevel="0" collapsed="false"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customFormat="false" ht="12.75" hidden="false" customHeight="false" outlineLevel="0" collapsed="false"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customFormat="false" ht="12.75" hidden="false" customHeight="false" outlineLevel="0" collapsed="false"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customFormat="false" ht="12.75" hidden="false" customHeight="false" outlineLevel="0" collapsed="false"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customFormat="false" ht="12.75" hidden="false" customHeight="false" outlineLevel="0" collapsed="false"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customFormat="false" ht="12.75" hidden="false" customHeight="false" outlineLevel="0" collapsed="false"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customFormat="false" ht="12.75" hidden="false" customHeight="false" outlineLevel="0" collapsed="false"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customFormat="false" ht="12.75" hidden="false" customHeight="false" outlineLevel="0" collapsed="false"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customFormat="false" ht="12.75" hidden="false" customHeight="false" outlineLevel="0" collapsed="false"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customFormat="false" ht="12.75" hidden="false" customHeight="false" outlineLevel="0" collapsed="false"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customFormat="false" ht="12.75" hidden="false" customHeight="false" outlineLevel="0" collapsed="false"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customFormat="false" ht="12.75" hidden="false" customHeight="false" outlineLevel="0" collapsed="false"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customFormat="false" ht="12.75" hidden="false" customHeight="false" outlineLevel="0" collapsed="false"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customFormat="false" ht="12.75" hidden="false" customHeight="false" outlineLevel="0" collapsed="false"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customFormat="false" ht="12.75" hidden="false" customHeight="false" outlineLevel="0" collapsed="false"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customFormat="false" ht="12.75" hidden="false" customHeight="false" outlineLevel="0" collapsed="false"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customFormat="false" ht="12.75" hidden="false" customHeight="false" outlineLevel="0" collapsed="false"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customFormat="false" ht="12.75" hidden="false" customHeight="false" outlineLevel="0" collapsed="false"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customFormat="false" ht="12.75" hidden="false" customHeight="false" outlineLevel="0" collapsed="false"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customFormat="false" ht="12.75" hidden="false" customHeight="false" outlineLevel="0" collapsed="false"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customFormat="false" ht="12.75" hidden="false" customHeight="false" outlineLevel="0" collapsed="false"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customFormat="false" ht="12.75" hidden="false" customHeight="false" outlineLevel="0" collapsed="false"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customFormat="false" ht="12.75" hidden="false" customHeight="false" outlineLevel="0" collapsed="false"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customFormat="false" ht="12.75" hidden="false" customHeight="false" outlineLevel="0" collapsed="false"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customFormat="false" ht="12.75" hidden="false" customHeight="false" outlineLevel="0" collapsed="false"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customFormat="false" ht="12.75" hidden="false" customHeight="false" outlineLevel="0" collapsed="false"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customFormat="false" ht="12.75" hidden="false" customHeight="false" outlineLevel="0" collapsed="false"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customFormat="false" ht="12.75" hidden="false" customHeight="false" outlineLevel="0" collapsed="false"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customFormat="false" ht="12.75" hidden="false" customHeight="false" outlineLevel="0" collapsed="false"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customFormat="false" ht="12.75" hidden="false" customHeight="false" outlineLevel="0" collapsed="false"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customFormat="false" ht="12.75" hidden="false" customHeight="false" outlineLevel="0" collapsed="false"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customFormat="false" ht="12.75" hidden="false" customHeight="false" outlineLevel="0" collapsed="false"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customFormat="false" ht="12.75" hidden="false" customHeight="false" outlineLevel="0" collapsed="false"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customFormat="false" ht="12.75" hidden="false" customHeight="false" outlineLevel="0" collapsed="false"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customFormat="false" ht="12.75" hidden="false" customHeight="false" outlineLevel="0" collapsed="false"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customFormat="false" ht="12.75" hidden="false" customHeight="false" outlineLevel="0" collapsed="false"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customFormat="false" ht="12.75" hidden="false" customHeight="false" outlineLevel="0" collapsed="false"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customFormat="false" ht="12.75" hidden="false" customHeight="false" outlineLevel="0" collapsed="false"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customFormat="false" ht="12.75" hidden="false" customHeight="false" outlineLevel="0" collapsed="false"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customFormat="false" ht="12.75" hidden="false" customHeight="false" outlineLevel="0" collapsed="false"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customFormat="false" ht="12.75" hidden="false" customHeight="false" outlineLevel="0" collapsed="false"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customFormat="false" ht="12.75" hidden="false" customHeight="false" outlineLevel="0" collapsed="false"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customFormat="false" ht="12.75" hidden="false" customHeight="false" outlineLevel="0" collapsed="false"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customFormat="false" ht="12.75" hidden="false" customHeight="false" outlineLevel="0" collapsed="false"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customFormat="false" ht="12.75" hidden="false" customHeight="false" outlineLevel="0" collapsed="false"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customFormat="false" ht="12.75" hidden="false" customHeight="false" outlineLevel="0" collapsed="false"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customFormat="false" ht="12.75" hidden="false" customHeight="false" outlineLevel="0" collapsed="false"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customFormat="false" ht="12.75" hidden="false" customHeight="false" outlineLevel="0" collapsed="false"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customFormat="false" ht="12.75" hidden="false" customHeight="false" outlineLevel="0" collapsed="false"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customFormat="false" ht="12.75" hidden="false" customHeight="false" outlineLevel="0" collapsed="false"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customFormat="false" ht="12.75" hidden="false" customHeight="false" outlineLevel="0" collapsed="false"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customFormat="false" ht="12.75" hidden="false" customHeight="false" outlineLevel="0" collapsed="false"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customFormat="false" ht="12.75" hidden="false" customHeight="false" outlineLevel="0" collapsed="false"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customFormat="false" ht="12.75" hidden="false" customHeight="false" outlineLevel="0" collapsed="false"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customFormat="false" ht="12.75" hidden="false" customHeight="false" outlineLevel="0" collapsed="false"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customFormat="false" ht="12.75" hidden="false" customHeight="false" outlineLevel="0" collapsed="false"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customFormat="false" ht="12.75" hidden="false" customHeight="false" outlineLevel="0" collapsed="false"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customFormat="false" ht="12.75" hidden="false" customHeight="false" outlineLevel="0" collapsed="false"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customFormat="false" ht="12.75" hidden="false" customHeight="false" outlineLevel="0" collapsed="false"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customFormat="false" ht="12.75" hidden="false" customHeight="false" outlineLevel="0" collapsed="false"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customFormat="false" ht="12.75" hidden="false" customHeight="false" outlineLevel="0" collapsed="false"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customFormat="false" ht="12.75" hidden="false" customHeight="false" outlineLevel="0" collapsed="false"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customFormat="false" ht="12.75" hidden="false" customHeight="false" outlineLevel="0" collapsed="false"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customFormat="false" ht="12.75" hidden="false" customHeight="false" outlineLevel="0" collapsed="false"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customFormat="false" ht="12.75" hidden="false" customHeight="false" outlineLevel="0" collapsed="false"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customFormat="false" ht="12.75" hidden="false" customHeight="false" outlineLevel="0" collapsed="false"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customFormat="false" ht="12.75" hidden="false" customHeight="false" outlineLevel="0" collapsed="false"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customFormat="false" ht="12.75" hidden="false" customHeight="false" outlineLevel="0" collapsed="false"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customFormat="false" ht="12.75" hidden="false" customHeight="false" outlineLevel="0" collapsed="false"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customFormat="false" ht="12.75" hidden="false" customHeight="false" outlineLevel="0" collapsed="false"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customFormat="false" ht="12.75" hidden="false" customHeight="false" outlineLevel="0" collapsed="false"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customFormat="false" ht="12.75" hidden="false" customHeight="false" outlineLevel="0" collapsed="false"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customFormat="false" ht="12.75" hidden="false" customHeight="false" outlineLevel="0" collapsed="false"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customFormat="false" ht="12.75" hidden="false" customHeight="false" outlineLevel="0" collapsed="false"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customFormat="false" ht="12.75" hidden="false" customHeight="false" outlineLevel="0" collapsed="false"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customFormat="false" ht="12.75" hidden="false" customHeight="false" outlineLevel="0" collapsed="false"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customFormat="false" ht="12.75" hidden="false" customHeight="false" outlineLevel="0" collapsed="false"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customFormat="false" ht="12.75" hidden="false" customHeight="false" outlineLevel="0" collapsed="false"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customFormat="false" ht="12.75" hidden="false" customHeight="false" outlineLevel="0" collapsed="false"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customFormat="false" ht="12.75" hidden="false" customHeight="false" outlineLevel="0" collapsed="false"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customFormat="false" ht="12.75" hidden="false" customHeight="false" outlineLevel="0" collapsed="false"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customFormat="false" ht="12.75" hidden="false" customHeight="false" outlineLevel="0" collapsed="false"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customFormat="false" ht="12.75" hidden="false" customHeight="false" outlineLevel="0" collapsed="false"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customFormat="false" ht="12.75" hidden="false" customHeight="false" outlineLevel="0" collapsed="false"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customFormat="false" ht="12.75" hidden="false" customHeight="false" outlineLevel="0" collapsed="false"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customFormat="false" ht="12.75" hidden="false" customHeight="false" outlineLevel="0" collapsed="false"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customFormat="false" ht="12.75" hidden="false" customHeight="false" outlineLevel="0" collapsed="false"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customFormat="false" ht="12.75" hidden="false" customHeight="false" outlineLevel="0" collapsed="false"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customFormat="false" ht="12.75" hidden="false" customHeight="false" outlineLevel="0" collapsed="false"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customFormat="false" ht="12.75" hidden="false" customHeight="false" outlineLevel="0" collapsed="false"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customFormat="false" ht="12.75" hidden="false" customHeight="false" outlineLevel="0" collapsed="false"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customFormat="false" ht="12.75" hidden="false" customHeight="false" outlineLevel="0" collapsed="false"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customFormat="false" ht="12.75" hidden="false" customHeight="false" outlineLevel="0" collapsed="false"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customFormat="false" ht="12.75" hidden="false" customHeight="false" outlineLevel="0" collapsed="false"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customFormat="false" ht="12.75" hidden="false" customHeight="false" outlineLevel="0" collapsed="false"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customFormat="false" ht="12.75" hidden="false" customHeight="false" outlineLevel="0" collapsed="false"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customFormat="false" ht="12.75" hidden="false" customHeight="false" outlineLevel="0" collapsed="false"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customFormat="false" ht="12.75" hidden="false" customHeight="false" outlineLevel="0" collapsed="false"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customFormat="false" ht="12.75" hidden="false" customHeight="false" outlineLevel="0" collapsed="false"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customFormat="false" ht="12.75" hidden="false" customHeight="false" outlineLevel="0" collapsed="false"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customFormat="false" ht="12.75" hidden="false" customHeight="false" outlineLevel="0" collapsed="false"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customFormat="false" ht="12.75" hidden="false" customHeight="false" outlineLevel="0" collapsed="false"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customFormat="false" ht="12.75" hidden="false" customHeight="false" outlineLevel="0" collapsed="false"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customFormat="false" ht="12.75" hidden="false" customHeight="false" outlineLevel="0" collapsed="false"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customFormat="false" ht="12.75" hidden="false" customHeight="false" outlineLevel="0" collapsed="false"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customFormat="false" ht="12.75" hidden="false" customHeight="false" outlineLevel="0" collapsed="false"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customFormat="false" ht="12.75" hidden="false" customHeight="false" outlineLevel="0" collapsed="false"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customFormat="false" ht="12.75" hidden="false" customHeight="false" outlineLevel="0" collapsed="false"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customFormat="false" ht="12.75" hidden="false" customHeight="false" outlineLevel="0" collapsed="false"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customFormat="false" ht="12.75" hidden="false" customHeight="false" outlineLevel="0" collapsed="false"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customFormat="false" ht="12.75" hidden="false" customHeight="false" outlineLevel="0" collapsed="false"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customFormat="false" ht="12.75" hidden="false" customHeight="false" outlineLevel="0" collapsed="false"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customFormat="false" ht="12.75" hidden="false" customHeight="false" outlineLevel="0" collapsed="false"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customFormat="false" ht="12.75" hidden="false" customHeight="false" outlineLevel="0" collapsed="false"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customFormat="false" ht="12.75" hidden="false" customHeight="false" outlineLevel="0" collapsed="false"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customFormat="false" ht="12.75" hidden="false" customHeight="false" outlineLevel="0" collapsed="false"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customFormat="false" ht="12.75" hidden="false" customHeight="false" outlineLevel="0" collapsed="false"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customFormat="false" ht="12.75" hidden="false" customHeight="false" outlineLevel="0" collapsed="false"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customFormat="false" ht="12.75" hidden="false" customHeight="false" outlineLevel="0" collapsed="false"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customFormat="false" ht="12.75" hidden="false" customHeight="false" outlineLevel="0" collapsed="false"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customFormat="false" ht="12.75" hidden="false" customHeight="false" outlineLevel="0" collapsed="false"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customFormat="false" ht="12.75" hidden="false" customHeight="false" outlineLevel="0" collapsed="false"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customFormat="false" ht="12.75" hidden="false" customHeight="false" outlineLevel="0" collapsed="false"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customFormat="false" ht="12.75" hidden="false" customHeight="false" outlineLevel="0" collapsed="false"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customFormat="false" ht="12.75" hidden="false" customHeight="false" outlineLevel="0" collapsed="false"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customFormat="false" ht="12.75" hidden="false" customHeight="false" outlineLevel="0" collapsed="false"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customFormat="false" ht="12.75" hidden="false" customHeight="false" outlineLevel="0" collapsed="false"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customFormat="false" ht="12.75" hidden="false" customHeight="false" outlineLevel="0" collapsed="false"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customFormat="false" ht="12.75" hidden="false" customHeight="false" outlineLevel="0" collapsed="false"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customFormat="false" ht="12.75" hidden="false" customHeight="false" outlineLevel="0" collapsed="false"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customFormat="false" ht="12.75" hidden="false" customHeight="false" outlineLevel="0" collapsed="false"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customFormat="false" ht="12.75" hidden="false" customHeight="false" outlineLevel="0" collapsed="false"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customFormat="false" ht="12.75" hidden="false" customHeight="false" outlineLevel="0" collapsed="false"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customFormat="false" ht="12.75" hidden="false" customHeight="false" outlineLevel="0" collapsed="false"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customFormat="false" ht="12.75" hidden="false" customHeight="false" outlineLevel="0" collapsed="false"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customFormat="false" ht="12.75" hidden="false" customHeight="false" outlineLevel="0" collapsed="false"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customFormat="false" ht="12.75" hidden="false" customHeight="false" outlineLevel="0" collapsed="false"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customFormat="false" ht="12.75" hidden="false" customHeight="false" outlineLevel="0" collapsed="false"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customFormat="false" ht="12.75" hidden="false" customHeight="false" outlineLevel="0" collapsed="false"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customFormat="false" ht="12.75" hidden="false" customHeight="false" outlineLevel="0" collapsed="false"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customFormat="false" ht="12.75" hidden="false" customHeight="false" outlineLevel="0" collapsed="false"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customFormat="false" ht="12.75" hidden="false" customHeight="false" outlineLevel="0" collapsed="false"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customFormat="false" ht="12.75" hidden="false" customHeight="false" outlineLevel="0" collapsed="false"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customFormat="false" ht="12.75" hidden="false" customHeight="false" outlineLevel="0" collapsed="false"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customFormat="false" ht="12.75" hidden="false" customHeight="false" outlineLevel="0" collapsed="false"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customFormat="false" ht="12.75" hidden="false" customHeight="false" outlineLevel="0" collapsed="false"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customFormat="false" ht="12.75" hidden="false" customHeight="false" outlineLevel="0" collapsed="false"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customFormat="false" ht="12.75" hidden="false" customHeight="false" outlineLevel="0" collapsed="false"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customFormat="false" ht="12.75" hidden="false" customHeight="false" outlineLevel="0" collapsed="false"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customFormat="false" ht="12.75" hidden="false" customHeight="false" outlineLevel="0" collapsed="false"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customFormat="false" ht="12.75" hidden="false" customHeight="false" outlineLevel="0" collapsed="false"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customFormat="false" ht="12.75" hidden="false" customHeight="false" outlineLevel="0" collapsed="false"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customFormat="false" ht="12.75" hidden="false" customHeight="false" outlineLevel="0" collapsed="false"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customFormat="false" ht="12.75" hidden="false" customHeight="false" outlineLevel="0" collapsed="false"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customFormat="false" ht="12.75" hidden="false" customHeight="false" outlineLevel="0" collapsed="false"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customFormat="false" ht="12.75" hidden="false" customHeight="false" outlineLevel="0" collapsed="false"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customFormat="false" ht="12.75" hidden="false" customHeight="false" outlineLevel="0" collapsed="false"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customFormat="false" ht="12.75" hidden="false" customHeight="false" outlineLevel="0" collapsed="false"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customFormat="false" ht="12.75" hidden="false" customHeight="false" outlineLevel="0" collapsed="false"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customFormat="false" ht="12.75" hidden="false" customHeight="false" outlineLevel="0" collapsed="false"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customFormat="false" ht="12.75" hidden="false" customHeight="false" outlineLevel="0" collapsed="false"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customFormat="false" ht="12.75" hidden="false" customHeight="false" outlineLevel="0" collapsed="false"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customFormat="false" ht="12.75" hidden="false" customHeight="false" outlineLevel="0" collapsed="false"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customFormat="false" ht="12.75" hidden="false" customHeight="false" outlineLevel="0" collapsed="false"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customFormat="false" ht="12.75" hidden="false" customHeight="false" outlineLevel="0" collapsed="false"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customFormat="false" ht="12.75" hidden="false" customHeight="false" outlineLevel="0" collapsed="false"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customFormat="false" ht="12.75" hidden="false" customHeight="false" outlineLevel="0" collapsed="false"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customFormat="false" ht="12.75" hidden="false" customHeight="false" outlineLevel="0" collapsed="false"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customFormat="false" ht="12.75" hidden="false" customHeight="false" outlineLevel="0" collapsed="false"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customFormat="false" ht="12.75" hidden="false" customHeight="false" outlineLevel="0" collapsed="false"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customFormat="false" ht="12.75" hidden="false" customHeight="false" outlineLevel="0" collapsed="false"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customFormat="false" ht="12.75" hidden="false" customHeight="false" outlineLevel="0" collapsed="false"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customFormat="false" ht="12.75" hidden="false" customHeight="false" outlineLevel="0" collapsed="false"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customFormat="false" ht="12.75" hidden="false" customHeight="false" outlineLevel="0" collapsed="false"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customFormat="false" ht="12.75" hidden="false" customHeight="false" outlineLevel="0" collapsed="false"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customFormat="false" ht="12.75" hidden="false" customHeight="false" outlineLevel="0" collapsed="false"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customFormat="false" ht="12.75" hidden="false" customHeight="false" outlineLevel="0" collapsed="false"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customFormat="false" ht="12.75" hidden="false" customHeight="false" outlineLevel="0" collapsed="false"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customFormat="false" ht="12.75" hidden="false" customHeight="false" outlineLevel="0" collapsed="false"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customFormat="false" ht="12.75" hidden="false" customHeight="false" outlineLevel="0" collapsed="false"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customFormat="false" ht="12.75" hidden="false" customHeight="false" outlineLevel="0" collapsed="false"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customFormat="false" ht="12.75" hidden="false" customHeight="false" outlineLevel="0" collapsed="false"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customFormat="false" ht="12.75" hidden="false" customHeight="false" outlineLevel="0" collapsed="false"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customFormat="false" ht="12.75" hidden="false" customHeight="false" outlineLevel="0" collapsed="false"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customFormat="false" ht="12.75" hidden="false" customHeight="false" outlineLevel="0" collapsed="false"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customFormat="false" ht="12.75" hidden="false" customHeight="false" outlineLevel="0" collapsed="false"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customFormat="false" ht="12.75" hidden="false" customHeight="false" outlineLevel="0" collapsed="false"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customFormat="false" ht="12.75" hidden="false" customHeight="false" outlineLevel="0" collapsed="false"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customFormat="false" ht="12.75" hidden="false" customHeight="false" outlineLevel="0" collapsed="false"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customFormat="false" ht="12.75" hidden="false" customHeight="false" outlineLevel="0" collapsed="false"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customFormat="false" ht="12.75" hidden="false" customHeight="false" outlineLevel="0" collapsed="false"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customFormat="false" ht="12.75" hidden="false" customHeight="false" outlineLevel="0" collapsed="false"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customFormat="false" ht="12.75" hidden="false" customHeight="false" outlineLevel="0" collapsed="false"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customFormat="false" ht="12.75" hidden="false" customHeight="false" outlineLevel="0" collapsed="false"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customFormat="false" ht="12.75" hidden="false" customHeight="false" outlineLevel="0" collapsed="false"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customFormat="false" ht="12.75" hidden="false" customHeight="false" outlineLevel="0" collapsed="false"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customFormat="false" ht="12.75" hidden="false" customHeight="false" outlineLevel="0" collapsed="false"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customFormat="false" ht="12.75" hidden="false" customHeight="false" outlineLevel="0" collapsed="false"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customFormat="false" ht="12.75" hidden="false" customHeight="false" outlineLevel="0" collapsed="false"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customFormat="false" ht="12.75" hidden="false" customHeight="false" outlineLevel="0" collapsed="false"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customFormat="false" ht="12.75" hidden="false" customHeight="false" outlineLevel="0" collapsed="false"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customFormat="false" ht="12.75" hidden="false" customHeight="false" outlineLevel="0" collapsed="false"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customFormat="false" ht="12.75" hidden="false" customHeight="false" outlineLevel="0" collapsed="false"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customFormat="false" ht="12.75" hidden="false" customHeight="false" outlineLevel="0" collapsed="false"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customFormat="false" ht="12.75" hidden="false" customHeight="false" outlineLevel="0" collapsed="false"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customFormat="false" ht="12.75" hidden="false" customHeight="false" outlineLevel="0" collapsed="false"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customFormat="false" ht="12.75" hidden="false" customHeight="false" outlineLevel="0" collapsed="false"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customFormat="false" ht="12.75" hidden="false" customHeight="false" outlineLevel="0" collapsed="false"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customFormat="false" ht="12.75" hidden="false" customHeight="false" outlineLevel="0" collapsed="false"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customFormat="false" ht="12.75" hidden="false" customHeight="false" outlineLevel="0" collapsed="false"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customFormat="false" ht="12.75" hidden="false" customHeight="false" outlineLevel="0" collapsed="false"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customFormat="false" ht="12.75" hidden="false" customHeight="false" outlineLevel="0" collapsed="false"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customFormat="false" ht="12.75" hidden="false" customHeight="false" outlineLevel="0" collapsed="false"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customFormat="false" ht="12.75" hidden="false" customHeight="false" outlineLevel="0" collapsed="false"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customFormat="false" ht="12.75" hidden="false" customHeight="false" outlineLevel="0" collapsed="false"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customFormat="false" ht="12.75" hidden="false" customHeight="false" outlineLevel="0" collapsed="false"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customFormat="false" ht="12.75" hidden="false" customHeight="false" outlineLevel="0" collapsed="false"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customFormat="false" ht="12.75" hidden="false" customHeight="false" outlineLevel="0" collapsed="false"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customFormat="false" ht="12.75" hidden="false" customHeight="false" outlineLevel="0" collapsed="false"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customFormat="false" ht="12.75" hidden="false" customHeight="false" outlineLevel="0" collapsed="false"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customFormat="false" ht="12.75" hidden="false" customHeight="false" outlineLevel="0" collapsed="false"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customFormat="false" ht="12.75" hidden="false" customHeight="false" outlineLevel="0" collapsed="false"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customFormat="false" ht="12.75" hidden="false" customHeight="false" outlineLevel="0" collapsed="false"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customFormat="false" ht="12.75" hidden="false" customHeight="false" outlineLevel="0" collapsed="false"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customFormat="false" ht="12.75" hidden="false" customHeight="false" outlineLevel="0" collapsed="false"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customFormat="false" ht="12.75" hidden="false" customHeight="false" outlineLevel="0" collapsed="false"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customFormat="false" ht="12.75" hidden="false" customHeight="false" outlineLevel="0" collapsed="false"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customFormat="false" ht="12.75" hidden="false" customHeight="false" outlineLevel="0" collapsed="false"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customFormat="false" ht="12.75" hidden="false" customHeight="false" outlineLevel="0" collapsed="false"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customFormat="false" ht="12.75" hidden="false" customHeight="false" outlineLevel="0" collapsed="false"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customFormat="false" ht="12.75" hidden="false" customHeight="false" outlineLevel="0" collapsed="false"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customFormat="false" ht="12.75" hidden="false" customHeight="false" outlineLevel="0" collapsed="false"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customFormat="false" ht="12.75" hidden="false" customHeight="false" outlineLevel="0" collapsed="false"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customFormat="false" ht="12.75" hidden="false" customHeight="false" outlineLevel="0" collapsed="false"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customFormat="false" ht="12.75" hidden="false" customHeight="false" outlineLevel="0" collapsed="false"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customFormat="false" ht="12.75" hidden="false" customHeight="false" outlineLevel="0" collapsed="false"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customFormat="false" ht="12.75" hidden="false" customHeight="false" outlineLevel="0" collapsed="false"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customFormat="false" ht="12.75" hidden="false" customHeight="false" outlineLevel="0" collapsed="false"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customFormat="false" ht="12.75" hidden="false" customHeight="false" outlineLevel="0" collapsed="false"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customFormat="false" ht="12.75" hidden="false" customHeight="false" outlineLevel="0" collapsed="false"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customFormat="false" ht="12.75" hidden="false" customHeight="false" outlineLevel="0" collapsed="false"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customFormat="false" ht="12.75" hidden="false" customHeight="false" outlineLevel="0" collapsed="false"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customFormat="false" ht="12.75" hidden="false" customHeight="false" outlineLevel="0" collapsed="false"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customFormat="false" ht="12.75" hidden="false" customHeight="false" outlineLevel="0" collapsed="false"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customFormat="false" ht="12.75" hidden="false" customHeight="false" outlineLevel="0" collapsed="false"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customFormat="false" ht="12.75" hidden="false" customHeight="false" outlineLevel="0" collapsed="false"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customFormat="false" ht="12.75" hidden="false" customHeight="false" outlineLevel="0" collapsed="false"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customFormat="false" ht="12.75" hidden="false" customHeight="false" outlineLevel="0" collapsed="false"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customFormat="false" ht="12.75" hidden="false" customHeight="false" outlineLevel="0" collapsed="false"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customFormat="false" ht="12.75" hidden="false" customHeight="false" outlineLevel="0" collapsed="false"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customFormat="false" ht="12.75" hidden="false" customHeight="false" outlineLevel="0" collapsed="false"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customFormat="false" ht="12.75" hidden="false" customHeight="false" outlineLevel="0" collapsed="false"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customFormat="false" ht="12.75" hidden="false" customHeight="false" outlineLevel="0" collapsed="false"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customFormat="false" ht="12.75" hidden="false" customHeight="false" outlineLevel="0" collapsed="false"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customFormat="false" ht="12.75" hidden="false" customHeight="false" outlineLevel="0" collapsed="false"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customFormat="false" ht="12.75" hidden="false" customHeight="false" outlineLevel="0" collapsed="false"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customFormat="false" ht="12.75" hidden="false" customHeight="false" outlineLevel="0" collapsed="false"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customFormat="false" ht="12.75" hidden="false" customHeight="false" outlineLevel="0" collapsed="false"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customFormat="false" ht="12.75" hidden="false" customHeight="false" outlineLevel="0" collapsed="false"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customFormat="false" ht="12.75" hidden="false" customHeight="false" outlineLevel="0" collapsed="false"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customFormat="false" ht="12.75" hidden="false" customHeight="false" outlineLevel="0" collapsed="false"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customFormat="false" ht="12.75" hidden="false" customHeight="false" outlineLevel="0" collapsed="false"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customFormat="false" ht="12.75" hidden="false" customHeight="false" outlineLevel="0" collapsed="false"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customFormat="false" ht="12.75" hidden="false" customHeight="false" outlineLevel="0" collapsed="false"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customFormat="false" ht="12.75" hidden="false" customHeight="false" outlineLevel="0" collapsed="false"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customFormat="false" ht="12.75" hidden="false" customHeight="false" outlineLevel="0" collapsed="false"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customFormat="false" ht="12.75" hidden="false" customHeight="false" outlineLevel="0" collapsed="false"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customFormat="false" ht="12.75" hidden="false" customHeight="false" outlineLevel="0" collapsed="false"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customFormat="false" ht="12.75" hidden="false" customHeight="false" outlineLevel="0" collapsed="false"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customFormat="false" ht="12.75" hidden="false" customHeight="false" outlineLevel="0" collapsed="false"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customFormat="false" ht="12.75" hidden="false" customHeight="false" outlineLevel="0" collapsed="false"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customFormat="false" ht="12.75" hidden="false" customHeight="false" outlineLevel="0" collapsed="false"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customFormat="false" ht="12.75" hidden="false" customHeight="false" outlineLevel="0" collapsed="false"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customFormat="false" ht="12.75" hidden="false" customHeight="false" outlineLevel="0" collapsed="false"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customFormat="false" ht="12.75" hidden="false" customHeight="false" outlineLevel="0" collapsed="false"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customFormat="false" ht="12.75" hidden="false" customHeight="false" outlineLevel="0" collapsed="false"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customFormat="false" ht="12.75" hidden="false" customHeight="false" outlineLevel="0" collapsed="false"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customFormat="false" ht="12.75" hidden="false" customHeight="false" outlineLevel="0" collapsed="false"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customFormat="false" ht="12.75" hidden="false" customHeight="false" outlineLevel="0" collapsed="false"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customFormat="false" ht="12.75" hidden="false" customHeight="false" outlineLevel="0" collapsed="false"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customFormat="false" ht="12.75" hidden="false" customHeight="false" outlineLevel="0" collapsed="false"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customFormat="false" ht="12.75" hidden="false" customHeight="false" outlineLevel="0" collapsed="false"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customFormat="false" ht="12.75" hidden="false" customHeight="false" outlineLevel="0" collapsed="false"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customFormat="false" ht="12.75" hidden="false" customHeight="false" outlineLevel="0" collapsed="false"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customFormat="false" ht="12.75" hidden="false" customHeight="false" outlineLevel="0" collapsed="false"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customFormat="false" ht="12.75" hidden="false" customHeight="false" outlineLevel="0" collapsed="false"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customFormat="false" ht="12.75" hidden="false" customHeight="false" outlineLevel="0" collapsed="false"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customFormat="false" ht="12.75" hidden="false" customHeight="false" outlineLevel="0" collapsed="false"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customFormat="false" ht="12.75" hidden="false" customHeight="false" outlineLevel="0" collapsed="false"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customFormat="false" ht="12.75" hidden="false" customHeight="false" outlineLevel="0" collapsed="false"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customFormat="false" ht="12.75" hidden="false" customHeight="false" outlineLevel="0" collapsed="false"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customFormat="false" ht="12.75" hidden="false" customHeight="false" outlineLevel="0" collapsed="false"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customFormat="false" ht="12.75" hidden="false" customHeight="false" outlineLevel="0" collapsed="false"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customFormat="false" ht="12.75" hidden="false" customHeight="false" outlineLevel="0" collapsed="false"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customFormat="false" ht="12.75" hidden="false" customHeight="false" outlineLevel="0" collapsed="false"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customFormat="false" ht="12.75" hidden="false" customHeight="false" outlineLevel="0" collapsed="false"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customFormat="false" ht="12.75" hidden="false" customHeight="false" outlineLevel="0" collapsed="false"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customFormat="false" ht="12.75" hidden="false" customHeight="false" outlineLevel="0" collapsed="false"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customFormat="false" ht="12.75" hidden="false" customHeight="false" outlineLevel="0" collapsed="false"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customFormat="false" ht="12.75" hidden="false" customHeight="false" outlineLevel="0" collapsed="false"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customFormat="false" ht="12.75" hidden="false" customHeight="false" outlineLevel="0" collapsed="false"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customFormat="false" ht="12.75" hidden="false" customHeight="false" outlineLevel="0" collapsed="false"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customFormat="false" ht="12.75" hidden="false" customHeight="false" outlineLevel="0" collapsed="false"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customFormat="false" ht="12.75" hidden="false" customHeight="false" outlineLevel="0" collapsed="false"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customFormat="false" ht="12.75" hidden="false" customHeight="false" outlineLevel="0" collapsed="false"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customFormat="false" ht="12.75" hidden="false" customHeight="false" outlineLevel="0" collapsed="false"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customFormat="false" ht="12.75" hidden="false" customHeight="false" outlineLevel="0" collapsed="false"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customFormat="false" ht="12.75" hidden="false" customHeight="false" outlineLevel="0" collapsed="false"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customFormat="false" ht="12.75" hidden="false" customHeight="false" outlineLevel="0" collapsed="false"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customFormat="false" ht="12.75" hidden="false" customHeight="false" outlineLevel="0" collapsed="false"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customFormat="false" ht="12.75" hidden="false" customHeight="false" outlineLevel="0" collapsed="false"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customFormat="false" ht="12.75" hidden="false" customHeight="false" outlineLevel="0" collapsed="false"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customFormat="false" ht="12.75" hidden="false" customHeight="false" outlineLevel="0" collapsed="false"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customFormat="false" ht="12.75" hidden="false" customHeight="false" outlineLevel="0" collapsed="false"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customFormat="false" ht="12.75" hidden="false" customHeight="false" outlineLevel="0" collapsed="false"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customFormat="false" ht="12.75" hidden="false" customHeight="false" outlineLevel="0" collapsed="false"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customFormat="false" ht="12.75" hidden="false" customHeight="false" outlineLevel="0" collapsed="false"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customFormat="false" ht="12.75" hidden="false" customHeight="false" outlineLevel="0" collapsed="false"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customFormat="false" ht="12.75" hidden="false" customHeight="false" outlineLevel="0" collapsed="false"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customFormat="false" ht="12.75" hidden="false" customHeight="false" outlineLevel="0" collapsed="false"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customFormat="false" ht="12.75" hidden="false" customHeight="false" outlineLevel="0" collapsed="false"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customFormat="false" ht="12.75" hidden="false" customHeight="false" outlineLevel="0" collapsed="false"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customFormat="false" ht="12.75" hidden="false" customHeight="false" outlineLevel="0" collapsed="false"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customFormat="false" ht="12.75" hidden="false" customHeight="false" outlineLevel="0" collapsed="false"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customFormat="false" ht="12.75" hidden="false" customHeight="false" outlineLevel="0" collapsed="false"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customFormat="false" ht="12.75" hidden="false" customHeight="false" outlineLevel="0" collapsed="false"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customFormat="false" ht="12.75" hidden="false" customHeight="false" outlineLevel="0" collapsed="false"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customFormat="false" ht="12.75" hidden="false" customHeight="false" outlineLevel="0" collapsed="false"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customFormat="false" ht="12.75" hidden="false" customHeight="false" outlineLevel="0" collapsed="false"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customFormat="false" ht="12.75" hidden="false" customHeight="false" outlineLevel="0" collapsed="false"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customFormat="false" ht="12.75" hidden="false" customHeight="false" outlineLevel="0" collapsed="false"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customFormat="false" ht="12.75" hidden="false" customHeight="false" outlineLevel="0" collapsed="false"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customFormat="false" ht="12.75" hidden="false" customHeight="false" outlineLevel="0" collapsed="false"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customFormat="false" ht="12.75" hidden="false" customHeight="false" outlineLevel="0" collapsed="false"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customFormat="false" ht="12.75" hidden="false" customHeight="false" outlineLevel="0" collapsed="false"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customFormat="false" ht="12.75" hidden="false" customHeight="false" outlineLevel="0" collapsed="false"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customFormat="false" ht="12.75" hidden="false" customHeight="false" outlineLevel="0" collapsed="false"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customFormat="false" ht="12.75" hidden="false" customHeight="false" outlineLevel="0" collapsed="false"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customFormat="false" ht="12.75" hidden="false" customHeight="false" outlineLevel="0" collapsed="false"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customFormat="false" ht="12.75" hidden="false" customHeight="false" outlineLevel="0" collapsed="false"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customFormat="false" ht="12.75" hidden="false" customHeight="false" outlineLevel="0" collapsed="false"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customFormat="false" ht="12.75" hidden="false" customHeight="false" outlineLevel="0" collapsed="false"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customFormat="false" ht="12.75" hidden="false" customHeight="false" outlineLevel="0" collapsed="false"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customFormat="false" ht="12.75" hidden="false" customHeight="false" outlineLevel="0" collapsed="false"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customFormat="false" ht="12.75" hidden="false" customHeight="false" outlineLevel="0" collapsed="false"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customFormat="false" ht="12.75" hidden="false" customHeight="false" outlineLevel="0" collapsed="false"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customFormat="false" ht="12.75" hidden="false" customHeight="false" outlineLevel="0" collapsed="false"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customFormat="false" ht="12.75" hidden="false" customHeight="false" outlineLevel="0" collapsed="false"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customFormat="false" ht="12.75" hidden="false" customHeight="false" outlineLevel="0" collapsed="false"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customFormat="false" ht="12.75" hidden="false" customHeight="false" outlineLevel="0" collapsed="false"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customFormat="false" ht="12.75" hidden="false" customHeight="false" outlineLevel="0" collapsed="false"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customFormat="false" ht="12.75" hidden="false" customHeight="false" outlineLevel="0" collapsed="false"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customFormat="false" ht="12.75" hidden="false" customHeight="false" outlineLevel="0" collapsed="false"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customFormat="false" ht="12.75" hidden="false" customHeight="false" outlineLevel="0" collapsed="false"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customFormat="false" ht="12.75" hidden="false" customHeight="false" outlineLevel="0" collapsed="false"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customFormat="false" ht="12.75" hidden="false" customHeight="false" outlineLevel="0" collapsed="false"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customFormat="false" ht="12.75" hidden="false" customHeight="false" outlineLevel="0" collapsed="false"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customFormat="false" ht="12.75" hidden="false" customHeight="false" outlineLevel="0" collapsed="false"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customFormat="false" ht="12.75" hidden="false" customHeight="false" outlineLevel="0" collapsed="false"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customFormat="false" ht="12.75" hidden="false" customHeight="false" outlineLevel="0" collapsed="false"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customFormat="false" ht="12.75" hidden="false" customHeight="false" outlineLevel="0" collapsed="false"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customFormat="false" ht="12.75" hidden="false" customHeight="false" outlineLevel="0" collapsed="false"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customFormat="false" ht="12.75" hidden="false" customHeight="false" outlineLevel="0" collapsed="false"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customFormat="false" ht="12.75" hidden="false" customHeight="false" outlineLevel="0" collapsed="false"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customFormat="false" ht="12.75" hidden="false" customHeight="false" outlineLevel="0" collapsed="false"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customFormat="false" ht="12.75" hidden="false" customHeight="false" outlineLevel="0" collapsed="false"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customFormat="false" ht="12.75" hidden="false" customHeight="false" outlineLevel="0" collapsed="false"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customFormat="false" ht="12.75" hidden="false" customHeight="false" outlineLevel="0" collapsed="false"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customFormat="false" ht="12.75" hidden="false" customHeight="false" outlineLevel="0" collapsed="false"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customFormat="false" ht="12.75" hidden="false" customHeight="false" outlineLevel="0" collapsed="false"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</row>
    <row r="1002" customFormat="false" ht="12.75" hidden="false" customHeight="false" outlineLevel="0" collapsed="false"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</row>
    <row r="1003" customFormat="false" ht="12.75" hidden="false" customHeight="false" outlineLevel="0" collapsed="false"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</row>
    <row r="1004" customFormat="false" ht="12.75" hidden="false" customHeight="false" outlineLevel="0" collapsed="false"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</row>
    <row r="1005" customFormat="false" ht="12.75" hidden="false" customHeight="false" outlineLevel="0" collapsed="false"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</row>
    <row r="1006" customFormat="false" ht="12.75" hidden="false" customHeight="false" outlineLevel="0" collapsed="false"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</row>
    <row r="1007" customFormat="false" ht="12.75" hidden="false" customHeight="false" outlineLevel="0" collapsed="false"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</row>
    <row r="1008" customFormat="false" ht="12.75" hidden="false" customHeight="false" outlineLevel="0" collapsed="false"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</row>
    <row r="1009" customFormat="false" ht="12.75" hidden="false" customHeight="false" outlineLevel="0" collapsed="false"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</row>
    <row r="1010" customFormat="false" ht="12.75" hidden="false" customHeight="false" outlineLevel="0" collapsed="false"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</row>
    <row r="1011" customFormat="false" ht="12.75" hidden="false" customHeight="false" outlineLevel="0" collapsed="false"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</row>
    <row r="1012" customFormat="false" ht="12.75" hidden="false" customHeight="false" outlineLevel="0" collapsed="false"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</row>
    <row r="1013" customFormat="false" ht="12.75" hidden="false" customHeight="false" outlineLevel="0" collapsed="false"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</row>
    <row r="1014" customFormat="false" ht="12.75" hidden="false" customHeight="false" outlineLevel="0" collapsed="false"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</row>
    <row r="1015" customFormat="false" ht="12.75" hidden="false" customHeight="false" outlineLevel="0" collapsed="false"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</row>
    <row r="1016" customFormat="false" ht="12.75" hidden="false" customHeight="false" outlineLevel="0" collapsed="false"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</row>
    <row r="1017" customFormat="false" ht="12.75" hidden="false" customHeight="false" outlineLevel="0" collapsed="false"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</row>
    <row r="1018" customFormat="false" ht="12.75" hidden="false" customHeight="false" outlineLevel="0" collapsed="false"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</row>
    <row r="1019" customFormat="false" ht="12.75" hidden="false" customHeight="false" outlineLevel="0" collapsed="false"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</row>
    <row r="1020" customFormat="false" ht="12.75" hidden="false" customHeight="false" outlineLevel="0" collapsed="false"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</row>
    <row r="1021" customFormat="false" ht="12.75" hidden="false" customHeight="false" outlineLevel="0" collapsed="false"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</row>
    <row r="1022" customFormat="false" ht="12.75" hidden="false" customHeight="false" outlineLevel="0" collapsed="false"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</row>
    <row r="1023" customFormat="false" ht="12.75" hidden="false" customHeight="false" outlineLevel="0" collapsed="false"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</row>
    <row r="1024" customFormat="false" ht="12.75" hidden="false" customHeight="false" outlineLevel="0" collapsed="false"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</row>
    <row r="1025" customFormat="false" ht="12.75" hidden="false" customHeight="false" outlineLevel="0" collapsed="false"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</row>
    <row r="1026" customFormat="false" ht="12.75" hidden="false" customHeight="false" outlineLevel="0" collapsed="false"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</row>
    <row r="1027" customFormat="false" ht="12.75" hidden="false" customHeight="false" outlineLevel="0" collapsed="false"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</row>
    <row r="1028" customFormat="false" ht="12.75" hidden="false" customHeight="false" outlineLevel="0" collapsed="false"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</row>
    <row r="1029" customFormat="false" ht="12.75" hidden="false" customHeight="false" outlineLevel="0" collapsed="false"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</row>
    <row r="1030" customFormat="false" ht="12.75" hidden="false" customHeight="false" outlineLevel="0" collapsed="false"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</row>
    <row r="1031" customFormat="false" ht="12.75" hidden="false" customHeight="false" outlineLevel="0" collapsed="false"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</row>
    <row r="1032" customFormat="false" ht="12.75" hidden="false" customHeight="false" outlineLevel="0" collapsed="false"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</row>
    <row r="1033" customFormat="false" ht="12.75" hidden="false" customHeight="false" outlineLevel="0" collapsed="false"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</row>
    <row r="1034" customFormat="false" ht="12.75" hidden="false" customHeight="false" outlineLevel="0" collapsed="false"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</row>
    <row r="1035" customFormat="false" ht="12.75" hidden="false" customHeight="false" outlineLevel="0" collapsed="false"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</row>
    <row r="1036" customFormat="false" ht="12.75" hidden="false" customHeight="false" outlineLevel="0" collapsed="false"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</row>
    <row r="1037" customFormat="false" ht="12.75" hidden="false" customHeight="false" outlineLevel="0" collapsed="false"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</row>
    <row r="1038" customFormat="false" ht="12.75" hidden="false" customHeight="false" outlineLevel="0" collapsed="false"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</row>
    <row r="1039" customFormat="false" ht="12.75" hidden="false" customHeight="false" outlineLevel="0" collapsed="false"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</row>
    <row r="1040" customFormat="false" ht="12.75" hidden="false" customHeight="false" outlineLevel="0" collapsed="false"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</row>
    <row r="1041" customFormat="false" ht="12.75" hidden="false" customHeight="false" outlineLevel="0" collapsed="false"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</row>
    <row r="1042" customFormat="false" ht="12.75" hidden="false" customHeight="false" outlineLevel="0" collapsed="false"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</row>
    <row r="1043" customFormat="false" ht="12.75" hidden="false" customHeight="false" outlineLevel="0" collapsed="false"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</row>
    <row r="1044" customFormat="false" ht="12.75" hidden="false" customHeight="false" outlineLevel="0" collapsed="false"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</row>
    <row r="1045" customFormat="false" ht="12.75" hidden="false" customHeight="false" outlineLevel="0" collapsed="false"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</row>
    <row r="1046" customFormat="false" ht="12.75" hidden="false" customHeight="false" outlineLevel="0" collapsed="false"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</row>
    <row r="1047" customFormat="false" ht="12.75" hidden="false" customHeight="false" outlineLevel="0" collapsed="false"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</row>
    <row r="1048" customFormat="false" ht="12.75" hidden="false" customHeight="false" outlineLevel="0" collapsed="false"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</row>
    <row r="1049" customFormat="false" ht="12.75" hidden="false" customHeight="false" outlineLevel="0" collapsed="false"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</row>
    <row r="1050" customFormat="false" ht="12.75" hidden="false" customHeight="false" outlineLevel="0" collapsed="false"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</row>
    <row r="1051" customFormat="false" ht="12.75" hidden="false" customHeight="false" outlineLevel="0" collapsed="false"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</row>
    <row r="1052" customFormat="false" ht="12.75" hidden="false" customHeight="false" outlineLevel="0" collapsed="false"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</row>
    <row r="1053" customFormat="false" ht="12.75" hidden="false" customHeight="false" outlineLevel="0" collapsed="false"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</row>
    <row r="1054" customFormat="false" ht="12.75" hidden="false" customHeight="false" outlineLevel="0" collapsed="false"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</row>
    <row r="1055" customFormat="false" ht="12.75" hidden="false" customHeight="false" outlineLevel="0" collapsed="false"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</row>
    <row r="1056" customFormat="false" ht="12.75" hidden="false" customHeight="false" outlineLevel="0" collapsed="false"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</row>
    <row r="1057" customFormat="false" ht="12.75" hidden="false" customHeight="false" outlineLevel="0" collapsed="false"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</row>
    <row r="1058" customFormat="false" ht="12.75" hidden="false" customHeight="false" outlineLevel="0" collapsed="false"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</row>
    <row r="1059" customFormat="false" ht="12.75" hidden="false" customHeight="false" outlineLevel="0" collapsed="false"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</row>
    <row r="1060" customFormat="false" ht="12.75" hidden="false" customHeight="false" outlineLevel="0" collapsed="false"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</row>
    <row r="1061" customFormat="false" ht="12.75" hidden="false" customHeight="false" outlineLevel="0" collapsed="false"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</row>
    <row r="1062" customFormat="false" ht="12.75" hidden="false" customHeight="false" outlineLevel="0" collapsed="false"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</row>
    <row r="1063" customFormat="false" ht="12.75" hidden="false" customHeight="false" outlineLevel="0" collapsed="false"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</row>
    <row r="1064" customFormat="false" ht="12.75" hidden="false" customHeight="false" outlineLevel="0" collapsed="false"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</row>
    <row r="1065" customFormat="false" ht="12.75" hidden="false" customHeight="false" outlineLevel="0" collapsed="false"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</row>
    <row r="1066" customFormat="false" ht="12.75" hidden="false" customHeight="false" outlineLevel="0" collapsed="false"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</row>
    <row r="1067" customFormat="false" ht="12.75" hidden="false" customHeight="false" outlineLevel="0" collapsed="false"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</row>
    <row r="1068" customFormat="false" ht="12.75" hidden="false" customHeight="false" outlineLevel="0" collapsed="false"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</row>
    <row r="1069" customFormat="false" ht="12.75" hidden="false" customHeight="false" outlineLevel="0" collapsed="false"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</row>
    <row r="1070" customFormat="false" ht="12.75" hidden="false" customHeight="false" outlineLevel="0" collapsed="false"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</row>
    <row r="1071" customFormat="false" ht="12.75" hidden="false" customHeight="false" outlineLevel="0" collapsed="false"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</row>
    <row r="1072" customFormat="false" ht="12.75" hidden="false" customHeight="false" outlineLevel="0" collapsed="false"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</row>
    <row r="1073" customFormat="false" ht="12.75" hidden="false" customHeight="false" outlineLevel="0" collapsed="false"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</row>
    <row r="1074" customFormat="false" ht="12.75" hidden="false" customHeight="false" outlineLevel="0" collapsed="false"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</row>
    <row r="1075" customFormat="false" ht="12.75" hidden="false" customHeight="false" outlineLevel="0" collapsed="false"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</row>
    <row r="1076" customFormat="false" ht="12.75" hidden="false" customHeight="false" outlineLevel="0" collapsed="false"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</row>
    <row r="1077" customFormat="false" ht="12.75" hidden="false" customHeight="false" outlineLevel="0" collapsed="false"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</row>
    <row r="1078" customFormat="false" ht="12.75" hidden="false" customHeight="false" outlineLevel="0" collapsed="false"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</row>
    <row r="1079" customFormat="false" ht="12.75" hidden="false" customHeight="false" outlineLevel="0" collapsed="false"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</row>
    <row r="1080" customFormat="false" ht="12.75" hidden="false" customHeight="false" outlineLevel="0" collapsed="false"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</row>
    <row r="1081" customFormat="false" ht="12.75" hidden="false" customHeight="false" outlineLevel="0" collapsed="false"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</row>
    <row r="1082" customFormat="false" ht="12.75" hidden="false" customHeight="false" outlineLevel="0" collapsed="false"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</row>
    <row r="1083" customFormat="false" ht="12.75" hidden="false" customHeight="false" outlineLevel="0" collapsed="false"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</row>
    <row r="1084" customFormat="false" ht="12.75" hidden="false" customHeight="false" outlineLevel="0" collapsed="false"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</row>
    <row r="1085" customFormat="false" ht="12.75" hidden="false" customHeight="false" outlineLevel="0" collapsed="false"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</row>
    <row r="1086" customFormat="false" ht="12.75" hidden="false" customHeight="false" outlineLevel="0" collapsed="false"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</row>
    <row r="1087" customFormat="false" ht="12.75" hidden="false" customHeight="false" outlineLevel="0" collapsed="false"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</row>
    <row r="1088" customFormat="false" ht="12.75" hidden="false" customHeight="false" outlineLevel="0" collapsed="false"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</row>
    <row r="1089" customFormat="false" ht="12.75" hidden="false" customHeight="false" outlineLevel="0" collapsed="false"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</row>
    <row r="1090" customFormat="false" ht="12.75" hidden="false" customHeight="false" outlineLevel="0" collapsed="false"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</row>
    <row r="1091" customFormat="false" ht="12.75" hidden="false" customHeight="false" outlineLevel="0" collapsed="false"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</row>
    <row r="1092" customFormat="false" ht="12.75" hidden="false" customHeight="false" outlineLevel="0" collapsed="false"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</row>
    <row r="1093" customFormat="false" ht="12.75" hidden="false" customHeight="false" outlineLevel="0" collapsed="false"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</row>
    <row r="1094" customFormat="false" ht="12.75" hidden="false" customHeight="false" outlineLevel="0" collapsed="false"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</row>
    <row r="1095" customFormat="false" ht="12.75" hidden="false" customHeight="false" outlineLevel="0" collapsed="false"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</row>
    <row r="1096" customFormat="false" ht="12.75" hidden="false" customHeight="false" outlineLevel="0" collapsed="false"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</row>
    <row r="1097" customFormat="false" ht="12.75" hidden="false" customHeight="false" outlineLevel="0" collapsed="false"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</row>
    <row r="1098" customFormat="false" ht="12.75" hidden="false" customHeight="false" outlineLevel="0" collapsed="false"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</row>
    <row r="1099" customFormat="false" ht="12.75" hidden="false" customHeight="false" outlineLevel="0" collapsed="false"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</row>
    <row r="1100" customFormat="false" ht="12.75" hidden="false" customHeight="false" outlineLevel="0" collapsed="false"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</row>
    <row r="1101" customFormat="false" ht="12.75" hidden="false" customHeight="false" outlineLevel="0" collapsed="false"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</row>
    <row r="1102" customFormat="false" ht="12.75" hidden="false" customHeight="false" outlineLevel="0" collapsed="false"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</row>
    <row r="1103" customFormat="false" ht="12.75" hidden="false" customHeight="false" outlineLevel="0" collapsed="false"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</row>
    <row r="1104" customFormat="false" ht="12.75" hidden="false" customHeight="false" outlineLevel="0" collapsed="false"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</row>
    <row r="1105" customFormat="false" ht="12.75" hidden="false" customHeight="false" outlineLevel="0" collapsed="false"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</row>
    <row r="1106" customFormat="false" ht="12.75" hidden="false" customHeight="false" outlineLevel="0" collapsed="false"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</row>
    <row r="1107" customFormat="false" ht="12.75" hidden="false" customHeight="false" outlineLevel="0" collapsed="false"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</row>
    <row r="1108" customFormat="false" ht="12.75" hidden="false" customHeight="false" outlineLevel="0" collapsed="false"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</row>
    <row r="1109" customFormat="false" ht="12.75" hidden="false" customHeight="false" outlineLevel="0" collapsed="false"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</row>
    <row r="1110" customFormat="false" ht="12.75" hidden="false" customHeight="false" outlineLevel="0" collapsed="false"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</row>
    <row r="1111" customFormat="false" ht="12.75" hidden="false" customHeight="false" outlineLevel="0" collapsed="false"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</row>
    <row r="1112" customFormat="false" ht="12.75" hidden="false" customHeight="false" outlineLevel="0" collapsed="false"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</row>
    <row r="1113" customFormat="false" ht="12.75" hidden="false" customHeight="false" outlineLevel="0" collapsed="false"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</row>
    <row r="1114" customFormat="false" ht="12.75" hidden="false" customHeight="false" outlineLevel="0" collapsed="false"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</row>
    <row r="1115" customFormat="false" ht="12.75" hidden="false" customHeight="false" outlineLevel="0" collapsed="false"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</row>
    <row r="1116" customFormat="false" ht="12.75" hidden="false" customHeight="false" outlineLevel="0" collapsed="false"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</row>
    <row r="1117" customFormat="false" ht="12.75" hidden="false" customHeight="false" outlineLevel="0" collapsed="false"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</row>
    <row r="1118" customFormat="false" ht="12.75" hidden="false" customHeight="false" outlineLevel="0" collapsed="false"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</row>
    <row r="1119" customFormat="false" ht="12.75" hidden="false" customHeight="false" outlineLevel="0" collapsed="false"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</row>
    <row r="1120" customFormat="false" ht="12.75" hidden="false" customHeight="false" outlineLevel="0" collapsed="false"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</row>
    <row r="1121" customFormat="false" ht="12.75" hidden="false" customHeight="false" outlineLevel="0" collapsed="false"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</row>
    <row r="1122" customFormat="false" ht="12.75" hidden="false" customHeight="false" outlineLevel="0" collapsed="false"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</row>
    <row r="1123" customFormat="false" ht="12.75" hidden="false" customHeight="false" outlineLevel="0" collapsed="false"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</row>
    <row r="1124" customFormat="false" ht="12.75" hidden="false" customHeight="false" outlineLevel="0" collapsed="false"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</row>
    <row r="1125" customFormat="false" ht="12.75" hidden="false" customHeight="false" outlineLevel="0" collapsed="false"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</row>
    <row r="1126" customFormat="false" ht="12.75" hidden="false" customHeight="false" outlineLevel="0" collapsed="false"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&amp;C&amp;T&amp;D&amp;RZimin Lu x36388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1">
              <controlPr defaultSize="0" print="true" autoFill="0" autoPict="0" macro="xls.Module1.FetchCurves">
                <anchor moveWithCells="true" sizeWithCells="false">
                  <from>
                    <xdr:col>1</xdr:col>
                    <xdr:colOff>10800</xdr:colOff>
                    <xdr:row>8</xdr:row>
                    <xdr:rowOff>19080</xdr:rowOff>
                  </from>
                  <to>
                    <xdr:col>2</xdr:col>
                    <xdr:colOff>21960</xdr:colOff>
                    <xdr:row>10</xdr:row>
                    <xdr:rowOff>133560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9">
              <controlPr defaultSize="0" print="true" autoFill="0" autoPict="0" macro="xls.Module2.Macro1">
                <anchor moveWithCells="true" sizeWithCells="false">
                  <from>
                    <xdr:col>2</xdr:col>
                    <xdr:colOff>50760</xdr:colOff>
                    <xdr:row>8</xdr:row>
                    <xdr:rowOff>28440</xdr:rowOff>
                  </from>
                  <to>
                    <xdr:col>3</xdr:col>
                    <xdr:colOff>-38160</xdr:colOff>
                    <xdr:row>10</xdr:row>
                    <xdr:rowOff>133560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Injection">
              <controlPr defaultSize="0" locked="1" autoFill="0" autoLine="0" autoPict="0" print="true" altText="Check Box 51">
                <anchor moveWithCells="true" sizeWithCells="false">
                  <from>
                    <xdr:col>1</xdr:col>
                    <xdr:colOff>70560</xdr:colOff>
                    <xdr:row>14</xdr:row>
                    <xdr:rowOff>104760</xdr:rowOff>
                  </from>
                  <to>
                    <xdr:col>2</xdr:col>
                    <xdr:colOff>-309600</xdr:colOff>
                    <xdr:row>15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Withdraw">
              <controlPr defaultSize="0" locked="1" autoFill="0" autoLine="0" autoPict="0" print="true" altText="Check Box 52">
                <anchor moveWithCells="true" sizeWithCells="false">
                  <from>
                    <xdr:col>2</xdr:col>
                    <xdr:colOff>191880</xdr:colOff>
                    <xdr:row>14</xdr:row>
                    <xdr:rowOff>114480</xdr:rowOff>
                  </from>
                  <to>
                    <xdr:col>3</xdr:col>
                    <xdr:colOff>-38160</xdr:colOff>
                    <xdr:row>16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5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9" topLeftCell="BM10" activePane="bottomLeft" state="frozen"/>
      <selection pane="topLeft" activeCell="A1" activeCellId="0" sqref="A1"/>
      <selection pane="bottomLeft" activeCell="N8" activeCellId="0" sqref="N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1" width="17.28"/>
    <col collapsed="false" customWidth="true" hidden="false" outlineLevel="0" max="4" min="4" style="31" width="5.71"/>
    <col collapsed="false" customWidth="true" hidden="false" outlineLevel="0" max="5" min="5" style="31" width="8.28"/>
    <col collapsed="false" customWidth="true" hidden="false" outlineLevel="0" max="6" min="6" style="31" width="7.42"/>
  </cols>
  <sheetData>
    <row r="2" customFormat="false" ht="12.75" hidden="false" customHeight="false" outlineLevel="0" collapsed="false">
      <c r="I2" s="37" t="s">
        <v>58</v>
      </c>
      <c r="J2" s="38"/>
    </row>
    <row r="3" customFormat="false" ht="12.75" hidden="false" customHeight="false" outlineLevel="0" collapsed="false">
      <c r="I3" s="39" t="s">
        <v>59</v>
      </c>
      <c r="J3" s="40"/>
    </row>
    <row r="5" customFormat="false" ht="12.75" hidden="false" customHeight="false" outlineLevel="0" collapsed="false">
      <c r="I5" s="37" t="s">
        <v>60</v>
      </c>
      <c r="J5" s="38"/>
    </row>
    <row r="6" customFormat="false" ht="12.75" hidden="false" customHeight="false" outlineLevel="0" collapsed="false">
      <c r="I6" s="39" t="n">
        <v>0.001</v>
      </c>
      <c r="J6" s="40"/>
    </row>
    <row r="7" customFormat="false" ht="12.75" hidden="false" customHeight="false" outlineLevel="0" collapsed="false">
      <c r="A7" s="41"/>
      <c r="B7" s="41"/>
      <c r="C7" s="41"/>
      <c r="D7" s="41"/>
      <c r="E7" s="41"/>
      <c r="F7" s="41"/>
    </row>
    <row r="8" customFormat="false" ht="12.75" hidden="false" customHeight="false" outlineLevel="0" collapsed="false">
      <c r="A8" s="41"/>
      <c r="B8" s="41"/>
      <c r="C8" s="41"/>
      <c r="D8" s="41"/>
      <c r="E8" s="41"/>
      <c r="F8" s="41"/>
    </row>
    <row r="9" customFormat="false" ht="25.5" hidden="false" customHeight="false" outlineLevel="0" collapsed="false">
      <c r="A9" s="42" t="s">
        <v>61</v>
      </c>
      <c r="B9" s="43" t="s">
        <v>62</v>
      </c>
      <c r="C9" s="43" t="s">
        <v>63</v>
      </c>
      <c r="D9" s="43" t="s">
        <v>64</v>
      </c>
      <c r="E9" s="43" t="s">
        <v>65</v>
      </c>
      <c r="F9" s="43" t="s">
        <v>66</v>
      </c>
      <c r="G9" s="43" t="s">
        <v>67</v>
      </c>
      <c r="H9" s="43" t="s">
        <v>68</v>
      </c>
      <c r="I9" s="43" t="s">
        <v>69</v>
      </c>
    </row>
    <row r="10" customFormat="false" ht="12.75" hidden="false" customHeight="false" outlineLevel="0" collapsed="false">
      <c r="A10" s="36" t="n">
        <f aca="false">B10*PriceMod!$F$15</f>
        <v>0</v>
      </c>
      <c r="B10" s="36" t="n">
        <v>0</v>
      </c>
      <c r="C10" s="36" t="n">
        <v>1</v>
      </c>
      <c r="D10" s="36" t="n">
        <v>0.0005</v>
      </c>
      <c r="E10" s="36" t="n">
        <v>2.376861</v>
      </c>
      <c r="F10" s="36" t="n">
        <v>2.506907</v>
      </c>
      <c r="G10" s="36" t="str">
        <f aca="false">IF(AND($C10&gt;0,D10&gt;$I$6),$F10,"")</f>
        <v/>
      </c>
      <c r="H10" s="36" t="str">
        <f aca="false">IF(AND($C10=0,E10&gt;$I$6),$F10,"")</f>
        <v/>
      </c>
      <c r="I10" s="36" t="str">
        <f aca="false">IF(AND($C10&lt;0,F10&gt;$I$6),$F10,"")</f>
        <v/>
      </c>
    </row>
    <row r="11" customFormat="false" ht="12.75" hidden="false" customHeight="false" outlineLevel="0" collapsed="false">
      <c r="A11" s="36" t="n">
        <f aca="false">B11*PriceMod!$F$15</f>
        <v>0</v>
      </c>
      <c r="B11" s="36" t="n">
        <v>0</v>
      </c>
      <c r="C11" s="36" t="n">
        <v>1</v>
      </c>
      <c r="D11" s="36" t="n">
        <v>0.002</v>
      </c>
      <c r="E11" s="36" t="n">
        <v>2.621258</v>
      </c>
      <c r="F11" s="36" t="n">
        <v>2.700917</v>
      </c>
      <c r="G11" s="36" t="n">
        <f aca="false">IF(AND($C11&gt;0,D11&gt;$I$6),$F11,"")</f>
        <v>2.700917</v>
      </c>
      <c r="H11" s="36" t="str">
        <f aca="false">IF(AND($C11=0,E11&gt;$I$6),$F11,"")</f>
        <v/>
      </c>
      <c r="I11" s="36" t="str">
        <f aca="false">IF(AND($C11&lt;0,F11&gt;$I$6),$F11,"")</f>
        <v/>
      </c>
    </row>
    <row r="12" customFormat="false" ht="12.75" hidden="false" customHeight="false" outlineLevel="0" collapsed="false">
      <c r="A12" s="36" t="n">
        <f aca="false">B12*PriceMod!$F$15</f>
        <v>0</v>
      </c>
      <c r="B12" s="36" t="n">
        <v>0</v>
      </c>
      <c r="C12" s="36" t="n">
        <v>1</v>
      </c>
      <c r="D12" s="36" t="n">
        <v>0.001</v>
      </c>
      <c r="E12" s="36" t="n">
        <v>2.631169</v>
      </c>
      <c r="F12" s="36" t="n">
        <v>2.745391</v>
      </c>
      <c r="G12" s="36" t="str">
        <f aca="false">IF(AND($C12&gt;0,D12&gt;$I$6),$F12,"")</f>
        <v/>
      </c>
      <c r="H12" s="36" t="str">
        <f aca="false">IF(AND($C12=0,E12&gt;$I$6),$F12,"")</f>
        <v/>
      </c>
      <c r="I12" s="36" t="str">
        <f aca="false">IF(AND($C12&lt;0,F12&gt;$I$6),$F12,"")</f>
        <v/>
      </c>
    </row>
    <row r="13" customFormat="false" ht="12.75" hidden="false" customHeight="false" outlineLevel="0" collapsed="false">
      <c r="A13" s="36" t="n">
        <f aca="false">B13*PriceMod!$F$15</f>
        <v>0</v>
      </c>
      <c r="B13" s="36" t="n">
        <v>0</v>
      </c>
      <c r="C13" s="36" t="n">
        <v>1</v>
      </c>
      <c r="D13" s="36" t="n">
        <v>0.0155</v>
      </c>
      <c r="E13" s="36" t="n">
        <v>2.705764</v>
      </c>
      <c r="F13" s="36" t="n">
        <v>2.785185</v>
      </c>
      <c r="G13" s="36" t="n">
        <f aca="false">IF(AND($C13&gt;0,D13&gt;$I$6),$F13,"")</f>
        <v>2.785185</v>
      </c>
      <c r="H13" s="36" t="str">
        <f aca="false">IF(AND($C13=0,E13&gt;$I$6),$F13,"")</f>
        <v/>
      </c>
      <c r="I13" s="36" t="str">
        <f aca="false">IF(AND($C13&lt;0,F13&gt;$I$6),$F13,"")</f>
        <v/>
      </c>
    </row>
    <row r="14" customFormat="false" ht="12.75" hidden="false" customHeight="false" outlineLevel="0" collapsed="false">
      <c r="A14" s="36" t="n">
        <f aca="false">B14*PriceMod!$F$15</f>
        <v>0</v>
      </c>
      <c r="B14" s="36" t="n">
        <v>0</v>
      </c>
      <c r="C14" s="36" t="n">
        <v>1</v>
      </c>
      <c r="D14" s="36" t="n">
        <v>0.0015</v>
      </c>
      <c r="E14" s="36" t="n">
        <v>2.718283</v>
      </c>
      <c r="F14" s="36" t="n">
        <v>2.84515</v>
      </c>
      <c r="G14" s="36" t="n">
        <f aca="false">IF(AND($C14&gt;0,D14&gt;$I$6),$F14,"")</f>
        <v>2.84515</v>
      </c>
      <c r="H14" s="36" t="str">
        <f aca="false">IF(AND($C14=0,E14&gt;$I$6),$F14,"")</f>
        <v/>
      </c>
      <c r="I14" s="36" t="str">
        <f aca="false">IF(AND($C14&lt;0,F14&gt;$I$6),$F14,"")</f>
        <v/>
      </c>
    </row>
    <row r="15" customFormat="false" ht="12.75" hidden="false" customHeight="false" outlineLevel="0" collapsed="false">
      <c r="A15" s="36" t="n">
        <f aca="false">B15*PriceMod!$F$15</f>
        <v>0</v>
      </c>
      <c r="B15" s="36" t="n">
        <v>0</v>
      </c>
      <c r="C15" s="36" t="n">
        <v>1</v>
      </c>
      <c r="D15" s="36" t="n">
        <v>0.041</v>
      </c>
      <c r="E15" s="36" t="n">
        <v>2.822707</v>
      </c>
      <c r="F15" s="36" t="n">
        <v>2.88819</v>
      </c>
      <c r="G15" s="36" t="n">
        <f aca="false">IF(AND($C15&gt;0,D15&gt;$I$6),$F15,"")</f>
        <v>2.88819</v>
      </c>
      <c r="H15" s="36" t="str">
        <f aca="false">IF(AND($C15=0,E15&gt;$I$6),$F15,"")</f>
        <v/>
      </c>
      <c r="I15" s="36" t="str">
        <f aca="false">IF(AND($C15&lt;0,F15&gt;$I$6),$F15,"")</f>
        <v/>
      </c>
    </row>
    <row r="16" customFormat="false" ht="12.75" hidden="false" customHeight="false" outlineLevel="0" collapsed="false">
      <c r="A16" s="36" t="n">
        <f aca="false">B16*PriceMod!$F$15</f>
        <v>0</v>
      </c>
      <c r="B16" s="36" t="n">
        <v>0</v>
      </c>
      <c r="C16" s="36" t="n">
        <v>1</v>
      </c>
      <c r="D16" s="36" t="n">
        <v>0.0005</v>
      </c>
      <c r="E16" s="36" t="n">
        <v>2.835192</v>
      </c>
      <c r="F16" s="36" t="n">
        <v>2.956242</v>
      </c>
      <c r="G16" s="36" t="str">
        <f aca="false">IF(AND($C16&gt;0,D16&gt;$I$6),$F16,"")</f>
        <v/>
      </c>
      <c r="H16" s="36" t="str">
        <f aca="false">IF(AND($C16=0,E16&gt;$I$6),$F16,"")</f>
        <v/>
      </c>
      <c r="I16" s="36" t="str">
        <f aca="false">IF(AND($C16&lt;0,F16&gt;$I$6),$F16,"")</f>
        <v/>
      </c>
    </row>
    <row r="17" customFormat="false" ht="12.75" hidden="false" customHeight="false" outlineLevel="0" collapsed="false">
      <c r="A17" s="36" t="n">
        <f aca="false">B17*PriceMod!$F$15</f>
        <v>0</v>
      </c>
      <c r="B17" s="36" t="n">
        <v>0</v>
      </c>
      <c r="C17" s="36" t="n">
        <v>1</v>
      </c>
      <c r="D17" s="36" t="n">
        <v>0.0005</v>
      </c>
      <c r="E17" s="36" t="n">
        <v>2.880564</v>
      </c>
      <c r="F17" s="36" t="n">
        <v>2.867613</v>
      </c>
      <c r="G17" s="36" t="str">
        <f aca="false">IF(AND($C17&gt;0,D17&gt;$I$6),$F17,"")</f>
        <v/>
      </c>
      <c r="H17" s="36" t="str">
        <f aca="false">IF(AND($C17=0,E17&gt;$I$6),$F17,"")</f>
        <v/>
      </c>
      <c r="I17" s="36" t="str">
        <f aca="false">IF(AND($C17&lt;0,F17&gt;$I$6),$F17,"")</f>
        <v/>
      </c>
    </row>
    <row r="18" customFormat="false" ht="12.75" hidden="false" customHeight="false" outlineLevel="0" collapsed="false">
      <c r="A18" s="36" t="n">
        <f aca="false">B18*PriceMod!$F$15</f>
        <v>0</v>
      </c>
      <c r="B18" s="36" t="n">
        <v>0</v>
      </c>
      <c r="C18" s="36" t="n">
        <v>0</v>
      </c>
      <c r="D18" s="36" t="n">
        <v>0.1095</v>
      </c>
      <c r="E18" s="36" t="n">
        <v>2.946586</v>
      </c>
      <c r="F18" s="36" t="n">
        <v>2.998414</v>
      </c>
      <c r="G18" s="36" t="str">
        <f aca="false">IF(AND($C18&gt;0,D18&gt;$I$6),$F18,"")</f>
        <v/>
      </c>
      <c r="H18" s="36" t="n">
        <f aca="false">IF(AND($C18=0,E18&gt;$I$6),$F18,"")</f>
        <v>2.998414</v>
      </c>
      <c r="I18" s="36" t="str">
        <f aca="false">IF(AND($C18&lt;0,F18&gt;$I$6),$F18,"")</f>
        <v/>
      </c>
    </row>
    <row r="19" customFormat="false" ht="12.75" hidden="false" customHeight="false" outlineLevel="0" collapsed="false">
      <c r="A19" s="36" t="n">
        <f aca="false">B19*PriceMod!$F$15</f>
        <v>0</v>
      </c>
      <c r="B19" s="36" t="n">
        <v>0</v>
      </c>
      <c r="C19" s="36" t="n">
        <v>1</v>
      </c>
      <c r="D19" s="36" t="n">
        <v>0.001</v>
      </c>
      <c r="E19" s="36" t="n">
        <v>2.936479</v>
      </c>
      <c r="F19" s="36" t="n">
        <v>3.062616</v>
      </c>
      <c r="G19" s="36" t="str">
        <f aca="false">IF(AND($C19&gt;0,D19&gt;$I$6),$F19,"")</f>
        <v/>
      </c>
      <c r="H19" s="36" t="str">
        <f aca="false">IF(AND($C19=0,E19&gt;$I$6),$F19,"")</f>
        <v/>
      </c>
      <c r="I19" s="36" t="str">
        <f aca="false">IF(AND($C19&lt;0,F19&gt;$I$6),$F19,"")</f>
        <v/>
      </c>
    </row>
    <row r="20" customFormat="false" ht="12.75" hidden="false" customHeight="false" outlineLevel="0" collapsed="false">
      <c r="A20" s="36" t="n">
        <f aca="false">B20*PriceMod!$F$15</f>
        <v>0</v>
      </c>
      <c r="B20" s="36" t="n">
        <v>0</v>
      </c>
      <c r="C20" s="36" t="n">
        <v>0</v>
      </c>
      <c r="D20" s="36" t="n">
        <v>0.0135</v>
      </c>
      <c r="E20" s="36" t="n">
        <v>3.081292</v>
      </c>
      <c r="F20" s="36" t="n">
        <v>3.070327</v>
      </c>
      <c r="G20" s="36" t="str">
        <f aca="false">IF(AND($C20&gt;0,D20&gt;$I$6),$F20,"")</f>
        <v/>
      </c>
      <c r="H20" s="36" t="n">
        <f aca="false">IF(AND($C20=0,E20&gt;$I$6),$F20,"")</f>
        <v>3.070327</v>
      </c>
      <c r="I20" s="36" t="str">
        <f aca="false">IF(AND($C20&lt;0,F20&gt;$I$6),$F20,"")</f>
        <v/>
      </c>
    </row>
    <row r="21" customFormat="false" ht="12.75" hidden="false" customHeight="false" outlineLevel="0" collapsed="false">
      <c r="A21" s="36" t="n">
        <f aca="false">B21*PriceMod!$F$15</f>
        <v>0</v>
      </c>
      <c r="B21" s="36" t="n">
        <v>0</v>
      </c>
      <c r="C21" s="36" t="n">
        <v>0</v>
      </c>
      <c r="D21" s="36" t="n">
        <v>0.1965</v>
      </c>
      <c r="E21" s="36" t="n">
        <v>3.06915</v>
      </c>
      <c r="F21" s="36" t="n">
        <v>3.112205</v>
      </c>
      <c r="G21" s="36" t="str">
        <f aca="false">IF(AND($C21&gt;0,D21&gt;$I$6),$F21,"")</f>
        <v/>
      </c>
      <c r="H21" s="36" t="n">
        <f aca="false">IF(AND($C21=0,E21&gt;$I$6),$F21,"")</f>
        <v>3.112205</v>
      </c>
      <c r="I21" s="36" t="str">
        <f aca="false">IF(AND($C21&lt;0,F21&gt;$I$6),$F21,"")</f>
        <v/>
      </c>
    </row>
    <row r="22" customFormat="false" ht="12.75" hidden="false" customHeight="false" outlineLevel="0" collapsed="false">
      <c r="A22" s="36" t="n">
        <f aca="false">B22*PriceMod!$F$15</f>
        <v>0</v>
      </c>
      <c r="B22" s="36" t="n">
        <v>0</v>
      </c>
      <c r="C22" s="36" t="n">
        <v>0</v>
      </c>
      <c r="D22" s="36" t="n">
        <v>0.0375</v>
      </c>
      <c r="E22" s="36" t="n">
        <v>3.213597</v>
      </c>
      <c r="F22" s="36" t="n">
        <v>3.201661</v>
      </c>
      <c r="G22" s="36" t="str">
        <f aca="false">IF(AND($C22&gt;0,D22&gt;$I$6),$F22,"")</f>
        <v/>
      </c>
      <c r="H22" s="36" t="n">
        <f aca="false">IF(AND($C22=0,E22&gt;$I$6),$F22,"")</f>
        <v>3.201661</v>
      </c>
      <c r="I22" s="36" t="str">
        <f aca="false">IF(AND($C22&lt;0,F22&gt;$I$6),$F22,"")</f>
        <v/>
      </c>
    </row>
    <row r="23" customFormat="false" ht="12.75" hidden="false" customHeight="false" outlineLevel="0" collapsed="false">
      <c r="A23" s="36" t="n">
        <f aca="false">B23*PriceMod!$F$15</f>
        <v>0</v>
      </c>
      <c r="B23" s="36" t="n">
        <v>0</v>
      </c>
      <c r="C23" s="36" t="n">
        <v>0</v>
      </c>
      <c r="D23" s="36" t="n">
        <v>0.2015</v>
      </c>
      <c r="E23" s="36" t="n">
        <v>3.195982</v>
      </c>
      <c r="F23" s="36" t="n">
        <v>3.23007</v>
      </c>
      <c r="G23" s="36" t="str">
        <f aca="false">IF(AND($C23&gt;0,D23&gt;$I$6),$F23,"")</f>
        <v/>
      </c>
      <c r="H23" s="36" t="n">
        <f aca="false">IF(AND($C23=0,E23&gt;$I$6),$F23,"")</f>
        <v>3.23007</v>
      </c>
      <c r="I23" s="36" t="str">
        <f aca="false">IF(AND($C23&lt;0,F23&gt;$I$6),$F23,"")</f>
        <v/>
      </c>
    </row>
    <row r="24" customFormat="false" ht="12.75" hidden="false" customHeight="false" outlineLevel="0" collapsed="false">
      <c r="A24" s="36" t="n">
        <f aca="false">B24*PriceMod!$F$15</f>
        <v>0</v>
      </c>
      <c r="B24" s="36" t="n">
        <v>0</v>
      </c>
      <c r="C24" s="36" t="n">
        <v>0</v>
      </c>
      <c r="D24" s="36" t="n">
        <v>0.0775</v>
      </c>
      <c r="E24" s="36" t="n">
        <v>3.340664</v>
      </c>
      <c r="F24" s="36" t="n">
        <v>3.323194</v>
      </c>
      <c r="G24" s="36" t="str">
        <f aca="false">IF(AND($C24&gt;0,D24&gt;$I$6),$F24,"")</f>
        <v/>
      </c>
      <c r="H24" s="36" t="n">
        <f aca="false">IF(AND($C24=0,E24&gt;$I$6),$F24,"")</f>
        <v>3.323194</v>
      </c>
      <c r="I24" s="36" t="str">
        <f aca="false">IF(AND($C24&lt;0,F24&gt;$I$6),$F24,"")</f>
        <v/>
      </c>
    </row>
    <row r="25" customFormat="false" ht="12.75" hidden="false" customHeight="false" outlineLevel="0" collapsed="false">
      <c r="A25" s="36" t="n">
        <f aca="false">B25*PriceMod!$F$15</f>
        <v>0</v>
      </c>
      <c r="B25" s="36" t="n">
        <v>0</v>
      </c>
      <c r="C25" s="36" t="n">
        <v>0</v>
      </c>
      <c r="D25" s="36" t="n">
        <v>0.1305</v>
      </c>
      <c r="E25" s="36" t="n">
        <v>3.32712</v>
      </c>
      <c r="F25" s="36" t="n">
        <v>3.353943</v>
      </c>
      <c r="G25" s="36" t="str">
        <f aca="false">IF(AND($C25&gt;0,D25&gt;$I$6),$F25,"")</f>
        <v/>
      </c>
      <c r="H25" s="36" t="n">
        <f aca="false">IF(AND($C25=0,E25&gt;$I$6),$F25,"")</f>
        <v>3.353943</v>
      </c>
      <c r="I25" s="36" t="str">
        <f aca="false">IF(AND($C25&lt;0,F25&gt;$I$6),$F25,"")</f>
        <v/>
      </c>
    </row>
    <row r="26" customFormat="false" ht="12.75" hidden="false" customHeight="false" outlineLevel="0" collapsed="false">
      <c r="A26" s="36" t="n">
        <f aca="false">B26*PriceMod!$F$15</f>
        <v>0</v>
      </c>
      <c r="B26" s="36" t="n">
        <v>0</v>
      </c>
      <c r="C26" s="36" t="n">
        <v>0</v>
      </c>
      <c r="D26" s="36" t="n">
        <v>0.0745</v>
      </c>
      <c r="E26" s="36" t="n">
        <v>3.475977</v>
      </c>
      <c r="F26" s="36" t="n">
        <v>3.448049</v>
      </c>
      <c r="G26" s="36" t="str">
        <f aca="false">IF(AND($C26&gt;0,D26&gt;$I$6),$F26,"")</f>
        <v/>
      </c>
      <c r="H26" s="36" t="n">
        <f aca="false">IF(AND($C26=0,E26&gt;$I$6),$F26,"")</f>
        <v>3.448049</v>
      </c>
      <c r="I26" s="36" t="str">
        <f aca="false">IF(AND($C26&lt;0,F26&gt;$I$6),$F26,"")</f>
        <v/>
      </c>
    </row>
    <row r="27" customFormat="false" ht="12.75" hidden="false" customHeight="false" outlineLevel="0" collapsed="false">
      <c r="A27" s="36" t="n">
        <f aca="false">B27*PriceMod!$F$15</f>
        <v>0</v>
      </c>
      <c r="B27" s="36" t="n">
        <v>0</v>
      </c>
      <c r="C27" s="36" t="n">
        <v>0</v>
      </c>
      <c r="D27" s="36" t="n">
        <v>0.043</v>
      </c>
      <c r="E27" s="36" t="n">
        <v>3.466665</v>
      </c>
      <c r="F27" s="36" t="n">
        <v>3.488789</v>
      </c>
      <c r="G27" s="36" t="str">
        <f aca="false">IF(AND($C27&gt;0,D27&gt;$I$6),$F27,"")</f>
        <v/>
      </c>
      <c r="H27" s="36" t="n">
        <f aca="false">IF(AND($C27=0,E27&gt;$I$6),$F27,"")</f>
        <v>3.488789</v>
      </c>
      <c r="I27" s="36" t="str">
        <f aca="false">IF(AND($C27&lt;0,F27&gt;$I$6),$F27,"")</f>
        <v/>
      </c>
    </row>
    <row r="28" customFormat="false" ht="12.75" hidden="false" customHeight="false" outlineLevel="0" collapsed="false">
      <c r="A28" s="36" t="n">
        <f aca="false">B28*PriceMod!$F$15</f>
        <v>0</v>
      </c>
      <c r="B28" s="36" t="n">
        <v>0</v>
      </c>
      <c r="C28" s="36" t="n">
        <v>0</v>
      </c>
      <c r="D28" s="36" t="n">
        <v>0.031</v>
      </c>
      <c r="E28" s="36" t="n">
        <v>3.622737</v>
      </c>
      <c r="F28" s="36" t="n">
        <v>3.587015</v>
      </c>
      <c r="G28" s="36" t="str">
        <f aca="false">IF(AND($C28&gt;0,D28&gt;$I$6),$F28,"")</f>
        <v/>
      </c>
      <c r="H28" s="36" t="n">
        <f aca="false">IF(AND($C28=0,E28&gt;$I$6),$F28,"")</f>
        <v>3.587015</v>
      </c>
      <c r="I28" s="36" t="str">
        <f aca="false">IF(AND($C28&lt;0,F28&gt;$I$6),$F28,"")</f>
        <v/>
      </c>
    </row>
    <row r="29" customFormat="false" ht="12.75" hidden="false" customHeight="false" outlineLevel="0" collapsed="false">
      <c r="A29" s="36" t="n">
        <f aca="false">B29*PriceMod!$F$15</f>
        <v>0</v>
      </c>
      <c r="B29" s="36" t="n">
        <v>0</v>
      </c>
      <c r="C29" s="36" t="n">
        <v>0</v>
      </c>
      <c r="D29" s="36" t="n">
        <v>0.009</v>
      </c>
      <c r="E29" s="36" t="n">
        <v>3.614526</v>
      </c>
      <c r="F29" s="36" t="n">
        <v>3.634611</v>
      </c>
      <c r="G29" s="36" t="str">
        <f aca="false">IF(AND($C29&gt;0,D29&gt;$I$6),$F29,"")</f>
        <v/>
      </c>
      <c r="H29" s="36" t="n">
        <f aca="false">IF(AND($C29=0,E29&gt;$I$6),$F29,"")</f>
        <v>3.634611</v>
      </c>
      <c r="I29" s="36" t="str">
        <f aca="false">IF(AND($C29&lt;0,F29&gt;$I$6),$F29,"")</f>
        <v/>
      </c>
    </row>
    <row r="30" customFormat="false" ht="12.75" hidden="false" customHeight="false" outlineLevel="0" collapsed="false">
      <c r="A30" s="36" t="n">
        <f aca="false">B30*PriceMod!$F$15</f>
        <v>0</v>
      </c>
      <c r="B30" s="36" t="n">
        <v>0</v>
      </c>
      <c r="C30" s="36" t="n">
        <v>0</v>
      </c>
      <c r="D30" s="36" t="n">
        <v>0.0115</v>
      </c>
      <c r="E30" s="36" t="n">
        <v>3.767342</v>
      </c>
      <c r="F30" s="36" t="n">
        <v>3.724246</v>
      </c>
      <c r="G30" s="36" t="str">
        <f aca="false">IF(AND($C30&gt;0,D30&gt;$I$6),$F30,"")</f>
        <v/>
      </c>
      <c r="H30" s="36" t="n">
        <f aca="false">IF(AND($C30=0,E30&gt;$I$6),$F30,"")</f>
        <v>3.724246</v>
      </c>
      <c r="I30" s="36" t="str">
        <f aca="false">IF(AND($C30&lt;0,F30&gt;$I$6),$F30,"")</f>
        <v/>
      </c>
    </row>
    <row r="31" customFormat="false" ht="12.75" hidden="false" customHeight="false" outlineLevel="0" collapsed="false">
      <c r="A31" s="36" t="n">
        <f aca="false">B31*PriceMod!$F$15</f>
        <v>0</v>
      </c>
      <c r="B31" s="36" t="n">
        <v>0</v>
      </c>
      <c r="C31" s="36" t="n">
        <v>0</v>
      </c>
      <c r="D31" s="36" t="n">
        <v>0.0005</v>
      </c>
      <c r="E31" s="36" t="n">
        <v>3.735363</v>
      </c>
      <c r="F31" s="36" t="n">
        <v>3.739832</v>
      </c>
      <c r="G31" s="36" t="str">
        <f aca="false">IF(AND($C31&gt;0,D31&gt;$I$6),$F31,"")</f>
        <v/>
      </c>
      <c r="H31" s="36" t="n">
        <f aca="false">IF(AND($C31=0,E31&gt;$I$6),$F31,"")</f>
        <v>3.739832</v>
      </c>
      <c r="I31" s="36" t="str">
        <f aca="false">IF(AND($C31&lt;0,F31&gt;$I$6),$F31,"")</f>
        <v/>
      </c>
    </row>
    <row r="32" customFormat="false" ht="12.75" hidden="false" customHeight="false" outlineLevel="0" collapsed="false">
      <c r="A32" s="36" t="n">
        <f aca="false">B32*PriceMod!$F$15</f>
        <v>0</v>
      </c>
      <c r="B32" s="36" t="n">
        <v>0</v>
      </c>
      <c r="C32" s="36" t="n">
        <v>0</v>
      </c>
      <c r="D32" s="36" t="n">
        <v>0.0005</v>
      </c>
      <c r="E32" s="36" t="n">
        <v>3.907546</v>
      </c>
      <c r="F32" s="36" t="n">
        <v>3.854517</v>
      </c>
      <c r="G32" s="36" t="str">
        <f aca="false">IF(AND($C32&gt;0,D32&gt;$I$6),$F32,"")</f>
        <v/>
      </c>
      <c r="H32" s="36" t="n">
        <f aca="false">IF(AND($C32=0,E32&gt;$I$6),$F32,"")</f>
        <v>3.854517</v>
      </c>
      <c r="I32" s="36" t="str">
        <f aca="false">IF(AND($C32&lt;0,F32&gt;$I$6),$F32,"")</f>
        <v/>
      </c>
    </row>
    <row r="33" customFormat="false" ht="12.75" hidden="false" customHeight="false" outlineLevel="0" collapsed="false">
      <c r="A33" s="36" t="n">
        <f aca="false">B33*PriceMod!$F$15</f>
        <v>0.2</v>
      </c>
      <c r="B33" s="36" t="n">
        <v>1</v>
      </c>
      <c r="C33" s="36" t="n">
        <v>1</v>
      </c>
      <c r="D33" s="36" t="n">
        <v>0.0005</v>
      </c>
      <c r="E33" s="36" t="n">
        <v>2.376861</v>
      </c>
      <c r="F33" s="36" t="n">
        <v>2.506907</v>
      </c>
      <c r="G33" s="36" t="str">
        <f aca="false">IF(AND($C33&gt;0,D33&gt;$I$6),$F33,"")</f>
        <v/>
      </c>
      <c r="H33" s="36" t="str">
        <f aca="false">IF(AND($C33=0,E33&gt;$I$6),$F33,"")</f>
        <v/>
      </c>
      <c r="I33" s="36" t="str">
        <f aca="false">IF(AND($C33&lt;0,F33&gt;$I$6),$F33,"")</f>
        <v/>
      </c>
    </row>
    <row r="34" customFormat="false" ht="12.75" hidden="false" customHeight="false" outlineLevel="0" collapsed="false">
      <c r="A34" s="36" t="n">
        <f aca="false">B34*PriceMod!$F$15</f>
        <v>0.2</v>
      </c>
      <c r="B34" s="36" t="n">
        <v>1</v>
      </c>
      <c r="C34" s="36" t="n">
        <v>1</v>
      </c>
      <c r="D34" s="36" t="n">
        <v>0.002</v>
      </c>
      <c r="E34" s="36" t="n">
        <v>2.621258</v>
      </c>
      <c r="F34" s="36" t="n">
        <v>2.700917</v>
      </c>
      <c r="G34" s="36" t="n">
        <f aca="false">IF(AND($C34&gt;0,D34&gt;$I$6),$F34,"")</f>
        <v>2.700917</v>
      </c>
      <c r="H34" s="36" t="str">
        <f aca="false">IF(AND($C34=0,E34&gt;$I$6),$F34,"")</f>
        <v/>
      </c>
      <c r="I34" s="36" t="str">
        <f aca="false">IF(AND($C34&lt;0,F34&gt;$I$6),$F34,"")</f>
        <v/>
      </c>
    </row>
    <row r="35" customFormat="false" ht="12.75" hidden="false" customHeight="false" outlineLevel="0" collapsed="false">
      <c r="A35" s="36" t="n">
        <f aca="false">B35*PriceMod!$F$15</f>
        <v>0.2</v>
      </c>
      <c r="B35" s="36" t="n">
        <v>1</v>
      </c>
      <c r="C35" s="36" t="n">
        <v>1</v>
      </c>
      <c r="D35" s="36" t="n">
        <v>0.001</v>
      </c>
      <c r="E35" s="36" t="n">
        <v>2.631169</v>
      </c>
      <c r="F35" s="36" t="n">
        <v>2.745391</v>
      </c>
      <c r="G35" s="36" t="str">
        <f aca="false">IF(AND($C35&gt;0,D35&gt;$I$6),$F35,"")</f>
        <v/>
      </c>
      <c r="H35" s="36" t="str">
        <f aca="false">IF(AND($C35=0,E35&gt;$I$6),$F35,"")</f>
        <v/>
      </c>
      <c r="I35" s="36" t="str">
        <f aca="false">IF(AND($C35&lt;0,F35&gt;$I$6),$F35,"")</f>
        <v/>
      </c>
    </row>
    <row r="36" customFormat="false" ht="12.75" hidden="false" customHeight="false" outlineLevel="0" collapsed="false">
      <c r="A36" s="36" t="n">
        <f aca="false">B36*PriceMod!$F$15</f>
        <v>0.2</v>
      </c>
      <c r="B36" s="36" t="n">
        <v>1</v>
      </c>
      <c r="C36" s="36" t="n">
        <v>1</v>
      </c>
      <c r="D36" s="36" t="n">
        <v>0.0155</v>
      </c>
      <c r="E36" s="36" t="n">
        <v>2.705764</v>
      </c>
      <c r="F36" s="36" t="n">
        <v>2.785185</v>
      </c>
      <c r="G36" s="36" t="n">
        <f aca="false">IF(AND($C36&gt;0,D36&gt;$I$6),$F36,"")</f>
        <v>2.785185</v>
      </c>
      <c r="H36" s="36" t="str">
        <f aca="false">IF(AND($C36=0,E36&gt;$I$6),$F36,"")</f>
        <v/>
      </c>
      <c r="I36" s="36" t="str">
        <f aca="false">IF(AND($C36&lt;0,F36&gt;$I$6),$F36,"")</f>
        <v/>
      </c>
    </row>
    <row r="37" customFormat="false" ht="12.75" hidden="false" customHeight="false" outlineLevel="0" collapsed="false">
      <c r="A37" s="36" t="n">
        <f aca="false">B37*PriceMod!$F$15</f>
        <v>0.2</v>
      </c>
      <c r="B37" s="36" t="n">
        <v>1</v>
      </c>
      <c r="C37" s="36" t="n">
        <v>1</v>
      </c>
      <c r="D37" s="36" t="n">
        <v>0.0015</v>
      </c>
      <c r="E37" s="36" t="n">
        <v>2.718283</v>
      </c>
      <c r="F37" s="36" t="n">
        <v>2.84515</v>
      </c>
      <c r="G37" s="36" t="n">
        <f aca="false">IF(AND($C37&gt;0,D37&gt;$I$6),$F37,"")</f>
        <v>2.84515</v>
      </c>
      <c r="H37" s="36" t="str">
        <f aca="false">IF(AND($C37=0,E37&gt;$I$6),$F37,"")</f>
        <v/>
      </c>
      <c r="I37" s="36" t="str">
        <f aca="false">IF(AND($C37&lt;0,F37&gt;$I$6),$F37,"")</f>
        <v/>
      </c>
    </row>
    <row r="38" customFormat="false" ht="12.75" hidden="false" customHeight="false" outlineLevel="0" collapsed="false">
      <c r="A38" s="36" t="n">
        <f aca="false">B38*PriceMod!$F$15</f>
        <v>0.2</v>
      </c>
      <c r="B38" s="36" t="n">
        <v>1</v>
      </c>
      <c r="C38" s="36" t="n">
        <v>1</v>
      </c>
      <c r="D38" s="36" t="n">
        <v>0.041</v>
      </c>
      <c r="E38" s="36" t="n">
        <v>2.822707</v>
      </c>
      <c r="F38" s="36" t="n">
        <v>2.88819</v>
      </c>
      <c r="G38" s="36" t="n">
        <f aca="false">IF(AND($C38&gt;0,D38&gt;$I$6),$F38,"")</f>
        <v>2.88819</v>
      </c>
      <c r="H38" s="36" t="str">
        <f aca="false">IF(AND($C38=0,E38&gt;$I$6),$F38,"")</f>
        <v/>
      </c>
      <c r="I38" s="36" t="str">
        <f aca="false">IF(AND($C38&lt;0,F38&gt;$I$6),$F38,"")</f>
        <v/>
      </c>
    </row>
    <row r="39" customFormat="false" ht="12.75" hidden="false" customHeight="false" outlineLevel="0" collapsed="false">
      <c r="A39" s="36" t="n">
        <f aca="false">B39*PriceMod!$F$15</f>
        <v>0.2</v>
      </c>
      <c r="B39" s="36" t="n">
        <v>1</v>
      </c>
      <c r="C39" s="36" t="n">
        <v>1</v>
      </c>
      <c r="D39" s="36" t="n">
        <v>0.0005</v>
      </c>
      <c r="E39" s="36" t="n">
        <v>2.835192</v>
      </c>
      <c r="F39" s="36" t="n">
        <v>2.956242</v>
      </c>
      <c r="G39" s="36" t="str">
        <f aca="false">IF(AND($C39&gt;0,D39&gt;$I$6),$F39,"")</f>
        <v/>
      </c>
      <c r="H39" s="36" t="str">
        <f aca="false">IF(AND($C39=0,E39&gt;$I$6),$F39,"")</f>
        <v/>
      </c>
      <c r="I39" s="36" t="str">
        <f aca="false">IF(AND($C39&lt;0,F39&gt;$I$6),$F39,"")</f>
        <v/>
      </c>
    </row>
    <row r="40" customFormat="false" ht="12.75" hidden="false" customHeight="false" outlineLevel="0" collapsed="false">
      <c r="A40" s="36" t="n">
        <f aca="false">B40*PriceMod!$F$15</f>
        <v>0.2</v>
      </c>
      <c r="B40" s="36" t="n">
        <v>1</v>
      </c>
      <c r="C40" s="36" t="n">
        <v>1</v>
      </c>
      <c r="D40" s="36" t="n">
        <v>0.0005</v>
      </c>
      <c r="E40" s="36" t="n">
        <v>2.880564</v>
      </c>
      <c r="F40" s="36" t="n">
        <v>2.867613</v>
      </c>
      <c r="G40" s="36" t="str">
        <f aca="false">IF(AND($C40&gt;0,D40&gt;$I$6),$F40,"")</f>
        <v/>
      </c>
      <c r="H40" s="36" t="str">
        <f aca="false">IF(AND($C40=0,E40&gt;$I$6),$F40,"")</f>
        <v/>
      </c>
      <c r="I40" s="36" t="str">
        <f aca="false">IF(AND($C40&lt;0,F40&gt;$I$6),$F40,"")</f>
        <v/>
      </c>
    </row>
    <row r="41" customFormat="false" ht="12.75" hidden="false" customHeight="false" outlineLevel="0" collapsed="false">
      <c r="A41" s="36" t="n">
        <f aca="false">B41*PriceMod!$F$15</f>
        <v>0.2</v>
      </c>
      <c r="B41" s="36" t="n">
        <v>1</v>
      </c>
      <c r="C41" s="36" t="n">
        <v>0</v>
      </c>
      <c r="D41" s="36" t="n">
        <v>0.1095</v>
      </c>
      <c r="E41" s="36" t="n">
        <v>2.946586</v>
      </c>
      <c r="F41" s="36" t="n">
        <v>2.998414</v>
      </c>
      <c r="G41" s="36" t="str">
        <f aca="false">IF(AND($C41&gt;0,D41&gt;$I$6),$F41,"")</f>
        <v/>
      </c>
      <c r="H41" s="36" t="n">
        <f aca="false">IF(AND($C41=0,E41&gt;$I$6),$F41,"")</f>
        <v>2.998414</v>
      </c>
      <c r="I41" s="36" t="str">
        <f aca="false">IF(AND($C41&lt;0,F41&gt;$I$6),$F41,"")</f>
        <v/>
      </c>
    </row>
    <row r="42" customFormat="false" ht="12.75" hidden="false" customHeight="false" outlineLevel="0" collapsed="false">
      <c r="A42" s="36" t="n">
        <f aca="false">B42*PriceMod!$F$15</f>
        <v>0.2</v>
      </c>
      <c r="B42" s="36" t="n">
        <v>1</v>
      </c>
      <c r="C42" s="36" t="n">
        <v>1</v>
      </c>
      <c r="D42" s="36" t="n">
        <v>0.001</v>
      </c>
      <c r="E42" s="36" t="n">
        <v>2.936479</v>
      </c>
      <c r="F42" s="36" t="n">
        <v>3.062616</v>
      </c>
      <c r="G42" s="36" t="str">
        <f aca="false">IF(AND($C42&gt;0,D42&gt;$I$6),$F42,"")</f>
        <v/>
      </c>
      <c r="H42" s="36" t="str">
        <f aca="false">IF(AND($C42=0,E42&gt;$I$6),$F42,"")</f>
        <v/>
      </c>
      <c r="I42" s="36" t="str">
        <f aca="false">IF(AND($C42&lt;0,F42&gt;$I$6),$F42,"")</f>
        <v/>
      </c>
    </row>
    <row r="43" customFormat="false" ht="12.75" hidden="false" customHeight="false" outlineLevel="0" collapsed="false">
      <c r="A43" s="36" t="n">
        <f aca="false">B43*PriceMod!$F$15</f>
        <v>0.2</v>
      </c>
      <c r="B43" s="36" t="n">
        <v>1</v>
      </c>
      <c r="C43" s="36" t="n">
        <v>0</v>
      </c>
      <c r="D43" s="36" t="n">
        <v>0.0135</v>
      </c>
      <c r="E43" s="36" t="n">
        <v>3.081292</v>
      </c>
      <c r="F43" s="36" t="n">
        <v>3.070327</v>
      </c>
      <c r="G43" s="36" t="str">
        <f aca="false">IF(AND($C43&gt;0,D43&gt;$I$6),$F43,"")</f>
        <v/>
      </c>
      <c r="H43" s="36" t="n">
        <f aca="false">IF(AND($C43=0,E43&gt;$I$6),$F43,"")</f>
        <v>3.070327</v>
      </c>
      <c r="I43" s="36" t="str">
        <f aca="false">IF(AND($C43&lt;0,F43&gt;$I$6),$F43,"")</f>
        <v/>
      </c>
    </row>
    <row r="44" customFormat="false" ht="12.75" hidden="false" customHeight="false" outlineLevel="0" collapsed="false">
      <c r="A44" s="36" t="n">
        <f aca="false">B44*PriceMod!$F$15</f>
        <v>0.2</v>
      </c>
      <c r="B44" s="36" t="n">
        <v>1</v>
      </c>
      <c r="C44" s="36" t="n">
        <v>0</v>
      </c>
      <c r="D44" s="36" t="n">
        <v>0.1965</v>
      </c>
      <c r="E44" s="36" t="n">
        <v>3.06915</v>
      </c>
      <c r="F44" s="36" t="n">
        <v>3.112205</v>
      </c>
      <c r="G44" s="36" t="str">
        <f aca="false">IF(AND($C44&gt;0,D44&gt;$I$6),$F44,"")</f>
        <v/>
      </c>
      <c r="H44" s="36" t="n">
        <f aca="false">IF(AND($C44=0,E44&gt;$I$6),$F44,"")</f>
        <v>3.112205</v>
      </c>
      <c r="I44" s="36" t="str">
        <f aca="false">IF(AND($C44&lt;0,F44&gt;$I$6),$F44,"")</f>
        <v/>
      </c>
    </row>
    <row r="45" customFormat="false" ht="12.75" hidden="false" customHeight="false" outlineLevel="0" collapsed="false">
      <c r="A45" s="36" t="n">
        <f aca="false">B45*PriceMod!$F$15</f>
        <v>0.2</v>
      </c>
      <c r="B45" s="36" t="n">
        <v>1</v>
      </c>
      <c r="C45" s="36" t="n">
        <v>0</v>
      </c>
      <c r="D45" s="36" t="n">
        <v>0.0375</v>
      </c>
      <c r="E45" s="36" t="n">
        <v>3.213597</v>
      </c>
      <c r="F45" s="36" t="n">
        <v>3.201661</v>
      </c>
      <c r="G45" s="36" t="str">
        <f aca="false">IF(AND($C45&gt;0,D45&gt;$I$6),$F45,"")</f>
        <v/>
      </c>
      <c r="H45" s="36" t="n">
        <f aca="false">IF(AND($C45=0,E45&gt;$I$6),$F45,"")</f>
        <v>3.201661</v>
      </c>
      <c r="I45" s="36" t="str">
        <f aca="false">IF(AND($C45&lt;0,F45&gt;$I$6),$F45,"")</f>
        <v/>
      </c>
    </row>
    <row r="46" customFormat="false" ht="12.75" hidden="false" customHeight="false" outlineLevel="0" collapsed="false">
      <c r="A46" s="36" t="n">
        <f aca="false">B46*PriceMod!$F$15</f>
        <v>0.2</v>
      </c>
      <c r="B46" s="36" t="n">
        <v>1</v>
      </c>
      <c r="C46" s="36" t="n">
        <v>0</v>
      </c>
      <c r="D46" s="36" t="n">
        <v>0.2015</v>
      </c>
      <c r="E46" s="36" t="n">
        <v>3.195982</v>
      </c>
      <c r="F46" s="36" t="n">
        <v>3.23007</v>
      </c>
      <c r="G46" s="36" t="str">
        <f aca="false">IF(AND($C46&gt;0,D46&gt;$I$6),$F46,"")</f>
        <v/>
      </c>
      <c r="H46" s="36" t="n">
        <f aca="false">IF(AND($C46=0,E46&gt;$I$6),$F46,"")</f>
        <v>3.23007</v>
      </c>
      <c r="I46" s="36" t="str">
        <f aca="false">IF(AND($C46&lt;0,F46&gt;$I$6),$F46,"")</f>
        <v/>
      </c>
    </row>
    <row r="47" customFormat="false" ht="12.75" hidden="false" customHeight="false" outlineLevel="0" collapsed="false">
      <c r="A47" s="36" t="n">
        <f aca="false">B47*PriceMod!$F$15</f>
        <v>0.2</v>
      </c>
      <c r="B47" s="36" t="n">
        <v>1</v>
      </c>
      <c r="C47" s="36" t="n">
        <v>0</v>
      </c>
      <c r="D47" s="36" t="n">
        <v>0.0775</v>
      </c>
      <c r="E47" s="36" t="n">
        <v>3.340664</v>
      </c>
      <c r="F47" s="36" t="n">
        <v>3.323194</v>
      </c>
      <c r="G47" s="36" t="str">
        <f aca="false">IF(AND($C47&gt;0,D47&gt;$I$6),$F47,"")</f>
        <v/>
      </c>
      <c r="H47" s="36" t="n">
        <f aca="false">IF(AND($C47=0,E47&gt;$I$6),$F47,"")</f>
        <v>3.323194</v>
      </c>
      <c r="I47" s="36" t="str">
        <f aca="false">IF(AND($C47&lt;0,F47&gt;$I$6),$F47,"")</f>
        <v/>
      </c>
    </row>
    <row r="48" customFormat="false" ht="12.75" hidden="false" customHeight="false" outlineLevel="0" collapsed="false">
      <c r="A48" s="36" t="n">
        <f aca="false">B48*PriceMod!$F$15</f>
        <v>0.2</v>
      </c>
      <c r="B48" s="36" t="n">
        <v>1</v>
      </c>
      <c r="C48" s="36" t="n">
        <v>0</v>
      </c>
      <c r="D48" s="36" t="n">
        <v>0.1305</v>
      </c>
      <c r="E48" s="36" t="n">
        <v>3.32712</v>
      </c>
      <c r="F48" s="36" t="n">
        <v>3.353943</v>
      </c>
      <c r="G48" s="36" t="str">
        <f aca="false">IF(AND($C48&gt;0,D48&gt;$I$6),$F48,"")</f>
        <v/>
      </c>
      <c r="H48" s="36" t="n">
        <f aca="false">IF(AND($C48=0,E48&gt;$I$6),$F48,"")</f>
        <v>3.353943</v>
      </c>
      <c r="I48" s="36" t="str">
        <f aca="false">IF(AND($C48&lt;0,F48&gt;$I$6),$F48,"")</f>
        <v/>
      </c>
    </row>
    <row r="49" customFormat="false" ht="12.75" hidden="false" customHeight="false" outlineLevel="0" collapsed="false">
      <c r="A49" s="36" t="n">
        <f aca="false">B49*PriceMod!$F$15</f>
        <v>0.2</v>
      </c>
      <c r="B49" s="36" t="n">
        <v>1</v>
      </c>
      <c r="C49" s="36" t="n">
        <v>0</v>
      </c>
      <c r="D49" s="36" t="n">
        <v>0.0745</v>
      </c>
      <c r="E49" s="36" t="n">
        <v>3.475977</v>
      </c>
      <c r="F49" s="36" t="n">
        <v>3.448049</v>
      </c>
      <c r="G49" s="36" t="str">
        <f aca="false">IF(AND($C49&gt;0,D49&gt;$I$6),$F49,"")</f>
        <v/>
      </c>
      <c r="H49" s="36" t="n">
        <f aca="false">IF(AND($C49=0,E49&gt;$I$6),$F49,"")</f>
        <v>3.448049</v>
      </c>
      <c r="I49" s="36" t="str">
        <f aca="false">IF(AND($C49&lt;0,F49&gt;$I$6),$F49,"")</f>
        <v/>
      </c>
    </row>
    <row r="50" customFormat="false" ht="12.75" hidden="false" customHeight="false" outlineLevel="0" collapsed="false">
      <c r="A50" s="36" t="n">
        <f aca="false">B50*PriceMod!$F$15</f>
        <v>0.2</v>
      </c>
      <c r="B50" s="36" t="n">
        <v>1</v>
      </c>
      <c r="C50" s="36" t="n">
        <v>0</v>
      </c>
      <c r="D50" s="36" t="n">
        <v>0.043</v>
      </c>
      <c r="E50" s="36" t="n">
        <v>3.466665</v>
      </c>
      <c r="F50" s="36" t="n">
        <v>3.488789</v>
      </c>
      <c r="G50" s="36" t="str">
        <f aca="false">IF(AND($C50&gt;0,D50&gt;$I$6),$F50,"")</f>
        <v/>
      </c>
      <c r="H50" s="36" t="n">
        <f aca="false">IF(AND($C50=0,E50&gt;$I$6),$F50,"")</f>
        <v>3.488789</v>
      </c>
      <c r="I50" s="36" t="str">
        <f aca="false">IF(AND($C50&lt;0,F50&gt;$I$6),$F50,"")</f>
        <v/>
      </c>
    </row>
    <row r="51" customFormat="false" ht="12.75" hidden="false" customHeight="false" outlineLevel="0" collapsed="false">
      <c r="A51" s="36" t="n">
        <f aca="false">B51*PriceMod!$F$15</f>
        <v>0.2</v>
      </c>
      <c r="B51" s="36" t="n">
        <v>1</v>
      </c>
      <c r="C51" s="36" t="n">
        <v>0</v>
      </c>
      <c r="D51" s="36" t="n">
        <v>0.031</v>
      </c>
      <c r="E51" s="36" t="n">
        <v>3.622737</v>
      </c>
      <c r="F51" s="36" t="n">
        <v>3.587015</v>
      </c>
      <c r="G51" s="36" t="str">
        <f aca="false">IF(AND($C51&gt;0,D51&gt;$I$6),$F51,"")</f>
        <v/>
      </c>
      <c r="H51" s="36" t="n">
        <f aca="false">IF(AND($C51=0,E51&gt;$I$6),$F51,"")</f>
        <v>3.587015</v>
      </c>
      <c r="I51" s="36" t="str">
        <f aca="false">IF(AND($C51&lt;0,F51&gt;$I$6),$F51,"")</f>
        <v/>
      </c>
    </row>
    <row r="52" customFormat="false" ht="12.75" hidden="false" customHeight="false" outlineLevel="0" collapsed="false">
      <c r="A52" s="36" t="n">
        <f aca="false">B52*PriceMod!$F$15</f>
        <v>0.2</v>
      </c>
      <c r="B52" s="36" t="n">
        <v>1</v>
      </c>
      <c r="C52" s="36" t="n">
        <v>0</v>
      </c>
      <c r="D52" s="36" t="n">
        <v>0.009</v>
      </c>
      <c r="E52" s="36" t="n">
        <v>3.614526</v>
      </c>
      <c r="F52" s="36" t="n">
        <v>3.634611</v>
      </c>
      <c r="G52" s="36" t="str">
        <f aca="false">IF(AND($C52&gt;0,D52&gt;$I$6),$F52,"")</f>
        <v/>
      </c>
      <c r="H52" s="36" t="n">
        <f aca="false">IF(AND($C52=0,E52&gt;$I$6),$F52,"")</f>
        <v>3.634611</v>
      </c>
      <c r="I52" s="36" t="str">
        <f aca="false">IF(AND($C52&lt;0,F52&gt;$I$6),$F52,"")</f>
        <v/>
      </c>
    </row>
    <row r="53" customFormat="false" ht="12.75" hidden="false" customHeight="false" outlineLevel="0" collapsed="false">
      <c r="A53" s="36" t="n">
        <f aca="false">B53*PriceMod!$F$15</f>
        <v>0.2</v>
      </c>
      <c r="B53" s="36" t="n">
        <v>1</v>
      </c>
      <c r="C53" s="36" t="n">
        <v>0</v>
      </c>
      <c r="D53" s="36" t="n">
        <v>0.0115</v>
      </c>
      <c r="E53" s="36" t="n">
        <v>3.767342</v>
      </c>
      <c r="F53" s="36" t="n">
        <v>3.724246</v>
      </c>
      <c r="G53" s="36" t="str">
        <f aca="false">IF(AND($C53&gt;0,D53&gt;$I$6),$F53,"")</f>
        <v/>
      </c>
      <c r="H53" s="36" t="n">
        <f aca="false">IF(AND($C53=0,E53&gt;$I$6),$F53,"")</f>
        <v>3.724246</v>
      </c>
      <c r="I53" s="36" t="str">
        <f aca="false">IF(AND($C53&lt;0,F53&gt;$I$6),$F53,"")</f>
        <v/>
      </c>
    </row>
    <row r="54" customFormat="false" ht="12.75" hidden="false" customHeight="false" outlineLevel="0" collapsed="false">
      <c r="A54" s="36" t="n">
        <f aca="false">B54*PriceMod!$F$15</f>
        <v>0.2</v>
      </c>
      <c r="B54" s="36" t="n">
        <v>1</v>
      </c>
      <c r="C54" s="36" t="n">
        <v>-1</v>
      </c>
      <c r="D54" s="36" t="n">
        <v>0.0005</v>
      </c>
      <c r="E54" s="36" t="n">
        <v>3.735363</v>
      </c>
      <c r="F54" s="36" t="n">
        <v>3.739832</v>
      </c>
      <c r="G54" s="36" t="str">
        <f aca="false">IF(AND($C54&gt;0,D54&gt;$I$6),$F54,"")</f>
        <v/>
      </c>
      <c r="H54" s="36" t="str">
        <f aca="false">IF(AND($C54=0,E54&gt;$I$6),$F54,"")</f>
        <v/>
      </c>
      <c r="I54" s="36" t="n">
        <f aca="false">IF(AND($C54&lt;0,F54&gt;$I$6),$F54,"")</f>
        <v>3.739832</v>
      </c>
    </row>
    <row r="55" customFormat="false" ht="12.75" hidden="false" customHeight="false" outlineLevel="0" collapsed="false">
      <c r="A55" s="36" t="n">
        <f aca="false">B55*PriceMod!$F$15</f>
        <v>0.2</v>
      </c>
      <c r="B55" s="36" t="n">
        <v>1</v>
      </c>
      <c r="C55" s="36" t="n">
        <v>-1</v>
      </c>
      <c r="D55" s="36" t="n">
        <v>0.0005</v>
      </c>
      <c r="E55" s="36" t="n">
        <v>3.907546</v>
      </c>
      <c r="F55" s="36" t="n">
        <v>3.854517</v>
      </c>
      <c r="G55" s="36" t="str">
        <f aca="false">IF(AND($C55&gt;0,D55&gt;$I$6),$F55,"")</f>
        <v/>
      </c>
      <c r="H55" s="36" t="str">
        <f aca="false">IF(AND($C55=0,E55&gt;$I$6),$F55,"")</f>
        <v/>
      </c>
      <c r="I55" s="36" t="n">
        <f aca="false">IF(AND($C55&lt;0,F55&gt;$I$6),$F55,"")</f>
        <v>3.854517</v>
      </c>
    </row>
    <row r="56" customFormat="false" ht="12.75" hidden="false" customHeight="false" outlineLevel="0" collapsed="false">
      <c r="A56" s="36" t="n">
        <f aca="false">B56*PriceMod!$F$15</f>
        <v>0.4</v>
      </c>
      <c r="B56" s="36" t="n">
        <v>2</v>
      </c>
      <c r="C56" s="36" t="n">
        <v>1</v>
      </c>
      <c r="D56" s="36" t="n">
        <v>0.0005</v>
      </c>
      <c r="E56" s="36" t="n">
        <v>2.376861</v>
      </c>
      <c r="F56" s="36" t="n">
        <v>2.506907</v>
      </c>
      <c r="G56" s="36" t="str">
        <f aca="false">IF(AND($C56&gt;0,D56&gt;$I$6),$F56,"")</f>
        <v/>
      </c>
      <c r="H56" s="36" t="str">
        <f aca="false">IF(AND($C56=0,E56&gt;$I$6),$F56,"")</f>
        <v/>
      </c>
      <c r="I56" s="36" t="str">
        <f aca="false">IF(AND($C56&lt;0,F56&gt;$I$6),$F56,"")</f>
        <v/>
      </c>
    </row>
    <row r="57" customFormat="false" ht="12.75" hidden="false" customHeight="false" outlineLevel="0" collapsed="false">
      <c r="A57" s="36" t="n">
        <f aca="false">B57*PriceMod!$F$15</f>
        <v>0.4</v>
      </c>
      <c r="B57" s="36" t="n">
        <v>2</v>
      </c>
      <c r="C57" s="36" t="n">
        <v>1</v>
      </c>
      <c r="D57" s="36" t="n">
        <v>0.002</v>
      </c>
      <c r="E57" s="36" t="n">
        <v>2.621258</v>
      </c>
      <c r="F57" s="36" t="n">
        <v>2.700917</v>
      </c>
      <c r="G57" s="36" t="n">
        <f aca="false">IF(AND($C57&gt;0,D57&gt;$I$6),$F57,"")</f>
        <v>2.700917</v>
      </c>
      <c r="H57" s="36" t="str">
        <f aca="false">IF(AND($C57=0,E57&gt;$I$6),$F57,"")</f>
        <v/>
      </c>
      <c r="I57" s="36" t="str">
        <f aca="false">IF(AND($C57&lt;0,F57&gt;$I$6),$F57,"")</f>
        <v/>
      </c>
    </row>
    <row r="58" customFormat="false" ht="12.75" hidden="false" customHeight="false" outlineLevel="0" collapsed="false">
      <c r="A58" s="36" t="n">
        <f aca="false">B58*PriceMod!$F$15</f>
        <v>0.4</v>
      </c>
      <c r="B58" s="36" t="n">
        <v>2</v>
      </c>
      <c r="C58" s="36" t="n">
        <v>1</v>
      </c>
      <c r="D58" s="36" t="n">
        <v>0.001</v>
      </c>
      <c r="E58" s="36" t="n">
        <v>2.631169</v>
      </c>
      <c r="F58" s="36" t="n">
        <v>2.745391</v>
      </c>
      <c r="G58" s="36" t="str">
        <f aca="false">IF(AND($C58&gt;0,D58&gt;$I$6),$F58,"")</f>
        <v/>
      </c>
      <c r="H58" s="36" t="str">
        <f aca="false">IF(AND($C58=0,E58&gt;$I$6),$F58,"")</f>
        <v/>
      </c>
      <c r="I58" s="36" t="str">
        <f aca="false">IF(AND($C58&lt;0,F58&gt;$I$6),$F58,"")</f>
        <v/>
      </c>
    </row>
    <row r="59" customFormat="false" ht="12.75" hidden="false" customHeight="false" outlineLevel="0" collapsed="false">
      <c r="A59" s="36" t="n">
        <f aca="false">B59*PriceMod!$F$15</f>
        <v>0.4</v>
      </c>
      <c r="B59" s="36" t="n">
        <v>2</v>
      </c>
      <c r="C59" s="36" t="n">
        <v>1</v>
      </c>
      <c r="D59" s="36" t="n">
        <v>0.0155</v>
      </c>
      <c r="E59" s="36" t="n">
        <v>2.705764</v>
      </c>
      <c r="F59" s="36" t="n">
        <v>2.785185</v>
      </c>
      <c r="G59" s="36" t="n">
        <f aca="false">IF(AND($C59&gt;0,D59&gt;$I$6),$F59,"")</f>
        <v>2.785185</v>
      </c>
      <c r="H59" s="36" t="str">
        <f aca="false">IF(AND($C59=0,E59&gt;$I$6),$F59,"")</f>
        <v/>
      </c>
      <c r="I59" s="36" t="str">
        <f aca="false">IF(AND($C59&lt;0,F59&gt;$I$6),$F59,"")</f>
        <v/>
      </c>
    </row>
    <row r="60" customFormat="false" ht="12.75" hidden="false" customHeight="false" outlineLevel="0" collapsed="false">
      <c r="A60" s="36" t="n">
        <f aca="false">B60*PriceMod!$F$15</f>
        <v>0.4</v>
      </c>
      <c r="B60" s="36" t="n">
        <v>2</v>
      </c>
      <c r="C60" s="36" t="n">
        <v>1</v>
      </c>
      <c r="D60" s="36" t="n">
        <v>0.0015</v>
      </c>
      <c r="E60" s="36" t="n">
        <v>2.718283</v>
      </c>
      <c r="F60" s="36" t="n">
        <v>2.84515</v>
      </c>
      <c r="G60" s="36" t="n">
        <f aca="false">IF(AND($C60&gt;0,D60&gt;$I$6),$F60,"")</f>
        <v>2.84515</v>
      </c>
      <c r="H60" s="36" t="str">
        <f aca="false">IF(AND($C60=0,E60&gt;$I$6),$F60,"")</f>
        <v/>
      </c>
      <c r="I60" s="36" t="str">
        <f aca="false">IF(AND($C60&lt;0,F60&gt;$I$6),$F60,"")</f>
        <v/>
      </c>
    </row>
    <row r="61" customFormat="false" ht="12.75" hidden="false" customHeight="false" outlineLevel="0" collapsed="false">
      <c r="A61" s="36" t="n">
        <f aca="false">B61*PriceMod!$F$15</f>
        <v>0.4</v>
      </c>
      <c r="B61" s="36" t="n">
        <v>2</v>
      </c>
      <c r="C61" s="36" t="n">
        <v>1</v>
      </c>
      <c r="D61" s="36" t="n">
        <v>0.041</v>
      </c>
      <c r="E61" s="36" t="n">
        <v>2.822707</v>
      </c>
      <c r="F61" s="36" t="n">
        <v>2.88819</v>
      </c>
      <c r="G61" s="36" t="n">
        <f aca="false">IF(AND($C61&gt;0,D61&gt;$I$6),$F61,"")</f>
        <v>2.88819</v>
      </c>
      <c r="H61" s="36" t="str">
        <f aca="false">IF(AND($C61=0,E61&gt;$I$6),$F61,"")</f>
        <v/>
      </c>
      <c r="I61" s="36" t="str">
        <f aca="false">IF(AND($C61&lt;0,F61&gt;$I$6),$F61,"")</f>
        <v/>
      </c>
    </row>
    <row r="62" customFormat="false" ht="12.75" hidden="false" customHeight="false" outlineLevel="0" collapsed="false">
      <c r="A62" s="36" t="n">
        <f aca="false">B62*PriceMod!$F$15</f>
        <v>0.4</v>
      </c>
      <c r="B62" s="36" t="n">
        <v>2</v>
      </c>
      <c r="C62" s="36" t="n">
        <v>1</v>
      </c>
      <c r="D62" s="36" t="n">
        <v>0.0005</v>
      </c>
      <c r="E62" s="36" t="n">
        <v>2.835192</v>
      </c>
      <c r="F62" s="36" t="n">
        <v>2.956242</v>
      </c>
      <c r="G62" s="36" t="str">
        <f aca="false">IF(AND($C62&gt;0,D62&gt;$I$6),$F62,"")</f>
        <v/>
      </c>
      <c r="H62" s="36" t="str">
        <f aca="false">IF(AND($C62=0,E62&gt;$I$6),$F62,"")</f>
        <v/>
      </c>
      <c r="I62" s="36" t="str">
        <f aca="false">IF(AND($C62&lt;0,F62&gt;$I$6),$F62,"")</f>
        <v/>
      </c>
    </row>
    <row r="63" customFormat="false" ht="12.75" hidden="false" customHeight="false" outlineLevel="0" collapsed="false">
      <c r="A63" s="36" t="n">
        <f aca="false">B63*PriceMod!$F$15</f>
        <v>0.4</v>
      </c>
      <c r="B63" s="36" t="n">
        <v>2</v>
      </c>
      <c r="C63" s="36" t="n">
        <v>1</v>
      </c>
      <c r="D63" s="36" t="n">
        <v>0.0005</v>
      </c>
      <c r="E63" s="36" t="n">
        <v>2.880564</v>
      </c>
      <c r="F63" s="36" t="n">
        <v>2.867613</v>
      </c>
      <c r="G63" s="36" t="str">
        <f aca="false">IF(AND($C63&gt;0,D63&gt;$I$6),$F63,"")</f>
        <v/>
      </c>
      <c r="H63" s="36" t="str">
        <f aca="false">IF(AND($C63=0,E63&gt;$I$6),$F63,"")</f>
        <v/>
      </c>
      <c r="I63" s="36" t="str">
        <f aca="false">IF(AND($C63&lt;0,F63&gt;$I$6),$F63,"")</f>
        <v/>
      </c>
    </row>
    <row r="64" customFormat="false" ht="12.75" hidden="false" customHeight="false" outlineLevel="0" collapsed="false">
      <c r="A64" s="36" t="n">
        <f aca="false">B64*PriceMod!$F$15</f>
        <v>0.4</v>
      </c>
      <c r="B64" s="36" t="n">
        <v>2</v>
      </c>
      <c r="C64" s="36" t="n">
        <v>0</v>
      </c>
      <c r="D64" s="36" t="n">
        <v>0.1095</v>
      </c>
      <c r="E64" s="36" t="n">
        <v>2.946586</v>
      </c>
      <c r="F64" s="36" t="n">
        <v>2.998414</v>
      </c>
      <c r="G64" s="36" t="str">
        <f aca="false">IF(AND($C64&gt;0,D64&gt;$I$6),$F64,"")</f>
        <v/>
      </c>
      <c r="H64" s="36" t="n">
        <f aca="false">IF(AND($C64=0,E64&gt;$I$6),$F64,"")</f>
        <v>2.998414</v>
      </c>
      <c r="I64" s="36" t="str">
        <f aca="false">IF(AND($C64&lt;0,F64&gt;$I$6),$F64,"")</f>
        <v/>
      </c>
    </row>
    <row r="65" customFormat="false" ht="12.75" hidden="false" customHeight="false" outlineLevel="0" collapsed="false">
      <c r="A65" s="36" t="n">
        <f aca="false">B65*PriceMod!$F$15</f>
        <v>0.4</v>
      </c>
      <c r="B65" s="36" t="n">
        <v>2</v>
      </c>
      <c r="C65" s="36" t="n">
        <v>1</v>
      </c>
      <c r="D65" s="36" t="n">
        <v>0.001</v>
      </c>
      <c r="E65" s="36" t="n">
        <v>2.936479</v>
      </c>
      <c r="F65" s="36" t="n">
        <v>3.062616</v>
      </c>
      <c r="G65" s="36" t="str">
        <f aca="false">IF(AND($C65&gt;0,D65&gt;$I$6),$F65,"")</f>
        <v/>
      </c>
      <c r="H65" s="36" t="str">
        <f aca="false">IF(AND($C65=0,E65&gt;$I$6),$F65,"")</f>
        <v/>
      </c>
      <c r="I65" s="36" t="str">
        <f aca="false">IF(AND($C65&lt;0,F65&gt;$I$6),$F65,"")</f>
        <v/>
      </c>
    </row>
    <row r="66" customFormat="false" ht="12.75" hidden="false" customHeight="false" outlineLevel="0" collapsed="false">
      <c r="A66" s="36" t="n">
        <f aca="false">B66*PriceMod!$F$15</f>
        <v>0.4</v>
      </c>
      <c r="B66" s="36" t="n">
        <v>2</v>
      </c>
      <c r="C66" s="36" t="n">
        <v>0</v>
      </c>
      <c r="D66" s="36" t="n">
        <v>0.0135</v>
      </c>
      <c r="E66" s="36" t="n">
        <v>3.081292</v>
      </c>
      <c r="F66" s="36" t="n">
        <v>3.070327</v>
      </c>
      <c r="G66" s="36" t="str">
        <f aca="false">IF(AND($C66&gt;0,D66&gt;$I$6),$F66,"")</f>
        <v/>
      </c>
      <c r="H66" s="36" t="n">
        <f aca="false">IF(AND($C66=0,E66&gt;$I$6),$F66,"")</f>
        <v>3.070327</v>
      </c>
      <c r="I66" s="36" t="str">
        <f aca="false">IF(AND($C66&lt;0,F66&gt;$I$6),$F66,"")</f>
        <v/>
      </c>
    </row>
    <row r="67" customFormat="false" ht="12.75" hidden="false" customHeight="false" outlineLevel="0" collapsed="false">
      <c r="A67" s="36" t="n">
        <f aca="false">B67*PriceMod!$F$15</f>
        <v>0.4</v>
      </c>
      <c r="B67" s="36" t="n">
        <v>2</v>
      </c>
      <c r="C67" s="36" t="n">
        <v>0</v>
      </c>
      <c r="D67" s="36" t="n">
        <v>0.1965</v>
      </c>
      <c r="E67" s="36" t="n">
        <v>3.06915</v>
      </c>
      <c r="F67" s="36" t="n">
        <v>3.112205</v>
      </c>
      <c r="G67" s="36" t="str">
        <f aca="false">IF(AND($C67&gt;0,D67&gt;$I$6),$F67,"")</f>
        <v/>
      </c>
      <c r="H67" s="36" t="n">
        <f aca="false">IF(AND($C67=0,E67&gt;$I$6),$F67,"")</f>
        <v>3.112205</v>
      </c>
      <c r="I67" s="36" t="str">
        <f aca="false">IF(AND($C67&lt;0,F67&gt;$I$6),$F67,"")</f>
        <v/>
      </c>
    </row>
    <row r="68" customFormat="false" ht="12.75" hidden="false" customHeight="false" outlineLevel="0" collapsed="false">
      <c r="A68" s="36" t="n">
        <f aca="false">B68*PriceMod!$F$15</f>
        <v>0.4</v>
      </c>
      <c r="B68" s="36" t="n">
        <v>2</v>
      </c>
      <c r="C68" s="36" t="n">
        <v>0</v>
      </c>
      <c r="D68" s="36" t="n">
        <v>0.0375</v>
      </c>
      <c r="E68" s="36" t="n">
        <v>3.213597</v>
      </c>
      <c r="F68" s="36" t="n">
        <v>3.201661</v>
      </c>
      <c r="G68" s="36" t="str">
        <f aca="false">IF(AND($C68&gt;0,D68&gt;$I$6),$F68,"")</f>
        <v/>
      </c>
      <c r="H68" s="36" t="n">
        <f aca="false">IF(AND($C68=0,E68&gt;$I$6),$F68,"")</f>
        <v>3.201661</v>
      </c>
      <c r="I68" s="36" t="str">
        <f aca="false">IF(AND($C68&lt;0,F68&gt;$I$6),$F68,"")</f>
        <v/>
      </c>
    </row>
    <row r="69" customFormat="false" ht="12.75" hidden="false" customHeight="false" outlineLevel="0" collapsed="false">
      <c r="A69" s="36" t="n">
        <f aca="false">B69*PriceMod!$F$15</f>
        <v>0.4</v>
      </c>
      <c r="B69" s="36" t="n">
        <v>2</v>
      </c>
      <c r="C69" s="36" t="n">
        <v>0</v>
      </c>
      <c r="D69" s="36" t="n">
        <v>0.2015</v>
      </c>
      <c r="E69" s="36" t="n">
        <v>3.195982</v>
      </c>
      <c r="F69" s="36" t="n">
        <v>3.23007</v>
      </c>
      <c r="G69" s="36" t="str">
        <f aca="false">IF(AND($C69&gt;0,D69&gt;$I$6),$F69,"")</f>
        <v/>
      </c>
      <c r="H69" s="36" t="n">
        <f aca="false">IF(AND($C69=0,E69&gt;$I$6),$F69,"")</f>
        <v>3.23007</v>
      </c>
      <c r="I69" s="36" t="str">
        <f aca="false">IF(AND($C69&lt;0,F69&gt;$I$6),$F69,"")</f>
        <v/>
      </c>
    </row>
    <row r="70" customFormat="false" ht="12.75" hidden="false" customHeight="false" outlineLevel="0" collapsed="false">
      <c r="A70" s="36" t="n">
        <f aca="false">B70*PriceMod!$F$15</f>
        <v>0.4</v>
      </c>
      <c r="B70" s="36" t="n">
        <v>2</v>
      </c>
      <c r="C70" s="36" t="n">
        <v>0</v>
      </c>
      <c r="D70" s="36" t="n">
        <v>0.0775</v>
      </c>
      <c r="E70" s="36" t="n">
        <v>3.340664</v>
      </c>
      <c r="F70" s="36" t="n">
        <v>3.323194</v>
      </c>
      <c r="G70" s="36" t="str">
        <f aca="false">IF(AND($C70&gt;0,D70&gt;$I$6),$F70,"")</f>
        <v/>
      </c>
      <c r="H70" s="36" t="n">
        <f aca="false">IF(AND($C70=0,E70&gt;$I$6),$F70,"")</f>
        <v>3.323194</v>
      </c>
      <c r="I70" s="36" t="str">
        <f aca="false">IF(AND($C70&lt;0,F70&gt;$I$6),$F70,"")</f>
        <v/>
      </c>
    </row>
    <row r="71" customFormat="false" ht="12.75" hidden="false" customHeight="false" outlineLevel="0" collapsed="false">
      <c r="A71" s="36" t="n">
        <f aca="false">B71*PriceMod!$F$15</f>
        <v>0.4</v>
      </c>
      <c r="B71" s="36" t="n">
        <v>2</v>
      </c>
      <c r="C71" s="36" t="n">
        <v>0</v>
      </c>
      <c r="D71" s="36" t="n">
        <v>0.1305</v>
      </c>
      <c r="E71" s="36" t="n">
        <v>3.32712</v>
      </c>
      <c r="F71" s="36" t="n">
        <v>3.353943</v>
      </c>
      <c r="G71" s="36" t="str">
        <f aca="false">IF(AND($C71&gt;0,D71&gt;$I$6),$F71,"")</f>
        <v/>
      </c>
      <c r="H71" s="36" t="n">
        <f aca="false">IF(AND($C71=0,E71&gt;$I$6),$F71,"")</f>
        <v>3.353943</v>
      </c>
      <c r="I71" s="36" t="str">
        <f aca="false">IF(AND($C71&lt;0,F71&gt;$I$6),$F71,"")</f>
        <v/>
      </c>
    </row>
    <row r="72" customFormat="false" ht="12.75" hidden="false" customHeight="false" outlineLevel="0" collapsed="false">
      <c r="A72" s="36" t="n">
        <f aca="false">B72*PriceMod!$F$15</f>
        <v>0.4</v>
      </c>
      <c r="B72" s="36" t="n">
        <v>2</v>
      </c>
      <c r="C72" s="36" t="n">
        <v>0</v>
      </c>
      <c r="D72" s="36" t="n">
        <v>0.0745</v>
      </c>
      <c r="E72" s="36" t="n">
        <v>3.475977</v>
      </c>
      <c r="F72" s="36" t="n">
        <v>3.448049</v>
      </c>
      <c r="G72" s="36" t="str">
        <f aca="false">IF(AND($C72&gt;0,D72&gt;$I$6),$F72,"")</f>
        <v/>
      </c>
      <c r="H72" s="36" t="n">
        <f aca="false">IF(AND($C72=0,E72&gt;$I$6),$F72,"")</f>
        <v>3.448049</v>
      </c>
      <c r="I72" s="36" t="str">
        <f aca="false">IF(AND($C72&lt;0,F72&gt;$I$6),$F72,"")</f>
        <v/>
      </c>
    </row>
    <row r="73" customFormat="false" ht="12.75" hidden="false" customHeight="false" outlineLevel="0" collapsed="false">
      <c r="A73" s="36" t="n">
        <f aca="false">B73*PriceMod!$F$15</f>
        <v>0.4</v>
      </c>
      <c r="B73" s="36" t="n">
        <v>2</v>
      </c>
      <c r="C73" s="36" t="n">
        <v>0</v>
      </c>
      <c r="D73" s="36" t="n">
        <v>0.043</v>
      </c>
      <c r="E73" s="36" t="n">
        <v>3.466665</v>
      </c>
      <c r="F73" s="36" t="n">
        <v>3.488789</v>
      </c>
      <c r="G73" s="36" t="str">
        <f aca="false">IF(AND($C73&gt;0,D73&gt;$I$6),$F73,"")</f>
        <v/>
      </c>
      <c r="H73" s="36" t="n">
        <f aca="false">IF(AND($C73=0,E73&gt;$I$6),$F73,"")</f>
        <v>3.488789</v>
      </c>
      <c r="I73" s="36" t="str">
        <f aca="false">IF(AND($C73&lt;0,F73&gt;$I$6),$F73,"")</f>
        <v/>
      </c>
    </row>
    <row r="74" customFormat="false" ht="12.75" hidden="false" customHeight="false" outlineLevel="0" collapsed="false">
      <c r="A74" s="36" t="n">
        <f aca="false">B74*PriceMod!$F$15</f>
        <v>0.4</v>
      </c>
      <c r="B74" s="36" t="n">
        <v>2</v>
      </c>
      <c r="C74" s="36" t="n">
        <v>0</v>
      </c>
      <c r="D74" s="36" t="n">
        <v>0.031</v>
      </c>
      <c r="E74" s="36" t="n">
        <v>3.622737</v>
      </c>
      <c r="F74" s="36" t="n">
        <v>3.587015</v>
      </c>
      <c r="G74" s="36" t="str">
        <f aca="false">IF(AND($C74&gt;0,D74&gt;$I$6),$F74,"")</f>
        <v/>
      </c>
      <c r="H74" s="36" t="n">
        <f aca="false">IF(AND($C74=0,E74&gt;$I$6),$F74,"")</f>
        <v>3.587015</v>
      </c>
      <c r="I74" s="36" t="str">
        <f aca="false">IF(AND($C74&lt;0,F74&gt;$I$6),$F74,"")</f>
        <v/>
      </c>
    </row>
    <row r="75" customFormat="false" ht="12.75" hidden="false" customHeight="false" outlineLevel="0" collapsed="false">
      <c r="A75" s="36" t="n">
        <f aca="false">B75*PriceMod!$F$15</f>
        <v>0.4</v>
      </c>
      <c r="B75" s="36" t="n">
        <v>2</v>
      </c>
      <c r="C75" s="36" t="n">
        <v>0</v>
      </c>
      <c r="D75" s="36" t="n">
        <v>0.009</v>
      </c>
      <c r="E75" s="36" t="n">
        <v>3.614526</v>
      </c>
      <c r="F75" s="36" t="n">
        <v>3.634611</v>
      </c>
      <c r="G75" s="36" t="str">
        <f aca="false">IF(AND($C75&gt;0,D75&gt;$I$6),$F75,"")</f>
        <v/>
      </c>
      <c r="H75" s="36" t="n">
        <f aca="false">IF(AND($C75=0,E75&gt;$I$6),$F75,"")</f>
        <v>3.634611</v>
      </c>
      <c r="I75" s="36" t="str">
        <f aca="false">IF(AND($C75&lt;0,F75&gt;$I$6),$F75,"")</f>
        <v/>
      </c>
    </row>
    <row r="76" customFormat="false" ht="12.75" hidden="false" customHeight="false" outlineLevel="0" collapsed="false">
      <c r="A76" s="36" t="n">
        <f aca="false">B76*PriceMod!$F$15</f>
        <v>0.4</v>
      </c>
      <c r="B76" s="36" t="n">
        <v>2</v>
      </c>
      <c r="C76" s="36" t="n">
        <v>0</v>
      </c>
      <c r="D76" s="36" t="n">
        <v>0.0115</v>
      </c>
      <c r="E76" s="36" t="n">
        <v>3.767342</v>
      </c>
      <c r="F76" s="36" t="n">
        <v>3.724246</v>
      </c>
      <c r="G76" s="36" t="str">
        <f aca="false">IF(AND($C76&gt;0,D76&gt;$I$6),$F76,"")</f>
        <v/>
      </c>
      <c r="H76" s="36" t="n">
        <f aca="false">IF(AND($C76=0,E76&gt;$I$6),$F76,"")</f>
        <v>3.724246</v>
      </c>
      <c r="I76" s="36" t="str">
        <f aca="false">IF(AND($C76&lt;0,F76&gt;$I$6),$F76,"")</f>
        <v/>
      </c>
    </row>
    <row r="77" customFormat="false" ht="12.75" hidden="false" customHeight="false" outlineLevel="0" collapsed="false">
      <c r="A77" s="36" t="n">
        <f aca="false">B77*PriceMod!$F$15</f>
        <v>0.4</v>
      </c>
      <c r="B77" s="36" t="n">
        <v>2</v>
      </c>
      <c r="C77" s="36" t="n">
        <v>-2</v>
      </c>
      <c r="D77" s="36" t="n">
        <v>0.0005</v>
      </c>
      <c r="E77" s="36" t="n">
        <v>3.735363</v>
      </c>
      <c r="F77" s="36" t="n">
        <v>3.739832</v>
      </c>
      <c r="G77" s="36" t="str">
        <f aca="false">IF(AND($C77&gt;0,D77&gt;$I$6),$F77,"")</f>
        <v/>
      </c>
      <c r="H77" s="36" t="str">
        <f aca="false">IF(AND($C77=0,E77&gt;$I$6),$F77,"")</f>
        <v/>
      </c>
      <c r="I77" s="36" t="n">
        <f aca="false">IF(AND($C77&lt;0,F77&gt;$I$6),$F77,"")</f>
        <v>3.739832</v>
      </c>
    </row>
    <row r="78" customFormat="false" ht="12.75" hidden="false" customHeight="false" outlineLevel="0" collapsed="false">
      <c r="A78" s="36" t="n">
        <f aca="false">B78*PriceMod!$F$15</f>
        <v>0.4</v>
      </c>
      <c r="B78" s="36" t="n">
        <v>2</v>
      </c>
      <c r="C78" s="36" t="n">
        <v>-2</v>
      </c>
      <c r="D78" s="36" t="n">
        <v>0.0005</v>
      </c>
      <c r="E78" s="36" t="n">
        <v>3.907546</v>
      </c>
      <c r="F78" s="36" t="n">
        <v>3.854517</v>
      </c>
      <c r="G78" s="36" t="str">
        <f aca="false">IF(AND($C78&gt;0,D78&gt;$I$6),$F78,"")</f>
        <v/>
      </c>
      <c r="H78" s="36" t="str">
        <f aca="false">IF(AND($C78=0,E78&gt;$I$6),$F78,"")</f>
        <v/>
      </c>
      <c r="I78" s="36" t="n">
        <f aca="false">IF(AND($C78&lt;0,F78&gt;$I$6),$F78,"")</f>
        <v>3.854517</v>
      </c>
    </row>
    <row r="79" customFormat="false" ht="12.75" hidden="false" customHeight="false" outlineLevel="0" collapsed="false">
      <c r="A79" s="36" t="n">
        <f aca="false">B79*PriceMod!$F$15</f>
        <v>0.6</v>
      </c>
      <c r="B79" s="36" t="n">
        <v>3</v>
      </c>
      <c r="C79" s="36" t="n">
        <v>1</v>
      </c>
      <c r="D79" s="36" t="n">
        <v>0.0005</v>
      </c>
      <c r="E79" s="36" t="n">
        <v>2.376861</v>
      </c>
      <c r="F79" s="36" t="n">
        <v>2.506907</v>
      </c>
      <c r="G79" s="36" t="str">
        <f aca="false">IF(AND($C79&gt;0,D79&gt;$I$6),$F79,"")</f>
        <v/>
      </c>
      <c r="H79" s="36" t="str">
        <f aca="false">IF(AND($C79=0,E79&gt;$I$6),$F79,"")</f>
        <v/>
      </c>
      <c r="I79" s="36" t="str">
        <f aca="false">IF(AND($C79&lt;0,F79&gt;$I$6),$F79,"")</f>
        <v/>
      </c>
    </row>
    <row r="80" customFormat="false" ht="12.75" hidden="false" customHeight="false" outlineLevel="0" collapsed="false">
      <c r="A80" s="36" t="n">
        <f aca="false">B80*PriceMod!$F$15</f>
        <v>0.6</v>
      </c>
      <c r="B80" s="36" t="n">
        <v>3</v>
      </c>
      <c r="C80" s="36" t="n">
        <v>1</v>
      </c>
      <c r="D80" s="36" t="n">
        <v>0.002</v>
      </c>
      <c r="E80" s="36" t="n">
        <v>2.621258</v>
      </c>
      <c r="F80" s="36" t="n">
        <v>2.700917</v>
      </c>
      <c r="G80" s="36" t="n">
        <f aca="false">IF(AND($C80&gt;0,D80&gt;$I$6),$F80,"")</f>
        <v>2.700917</v>
      </c>
      <c r="H80" s="36" t="str">
        <f aca="false">IF(AND($C80=0,E80&gt;$I$6),$F80,"")</f>
        <v/>
      </c>
      <c r="I80" s="36" t="str">
        <f aca="false">IF(AND($C80&lt;0,F80&gt;$I$6),$F80,"")</f>
        <v/>
      </c>
    </row>
    <row r="81" customFormat="false" ht="12.75" hidden="false" customHeight="false" outlineLevel="0" collapsed="false">
      <c r="A81" s="36" t="n">
        <f aca="false">B81*PriceMod!$F$15</f>
        <v>0.6</v>
      </c>
      <c r="B81" s="36" t="n">
        <v>3</v>
      </c>
      <c r="C81" s="36" t="n">
        <v>1</v>
      </c>
      <c r="D81" s="36" t="n">
        <v>0.001</v>
      </c>
      <c r="E81" s="36" t="n">
        <v>2.631169</v>
      </c>
      <c r="F81" s="36" t="n">
        <v>2.745391</v>
      </c>
      <c r="G81" s="36" t="str">
        <f aca="false">IF(AND($C81&gt;0,D81&gt;$I$6),$F81,"")</f>
        <v/>
      </c>
      <c r="H81" s="36" t="str">
        <f aca="false">IF(AND($C81=0,E81&gt;$I$6),$F81,"")</f>
        <v/>
      </c>
      <c r="I81" s="36" t="str">
        <f aca="false">IF(AND($C81&lt;0,F81&gt;$I$6),$F81,"")</f>
        <v/>
      </c>
    </row>
    <row r="82" customFormat="false" ht="12.75" hidden="false" customHeight="false" outlineLevel="0" collapsed="false">
      <c r="A82" s="36" t="n">
        <f aca="false">B82*PriceMod!$F$15</f>
        <v>0.6</v>
      </c>
      <c r="B82" s="36" t="n">
        <v>3</v>
      </c>
      <c r="C82" s="36" t="n">
        <v>1</v>
      </c>
      <c r="D82" s="36" t="n">
        <v>0.0155</v>
      </c>
      <c r="E82" s="36" t="n">
        <v>2.705764</v>
      </c>
      <c r="F82" s="36" t="n">
        <v>2.785185</v>
      </c>
      <c r="G82" s="36" t="n">
        <f aca="false">IF(AND($C82&gt;0,D82&gt;$I$6),$F82,"")</f>
        <v>2.785185</v>
      </c>
      <c r="H82" s="36" t="str">
        <f aca="false">IF(AND($C82=0,E82&gt;$I$6),$F82,"")</f>
        <v/>
      </c>
      <c r="I82" s="36" t="str">
        <f aca="false">IF(AND($C82&lt;0,F82&gt;$I$6),$F82,"")</f>
        <v/>
      </c>
    </row>
    <row r="83" customFormat="false" ht="12.75" hidden="false" customHeight="false" outlineLevel="0" collapsed="false">
      <c r="A83" s="36" t="n">
        <f aca="false">B83*PriceMod!$F$15</f>
        <v>0.6</v>
      </c>
      <c r="B83" s="36" t="n">
        <v>3</v>
      </c>
      <c r="C83" s="36" t="n">
        <v>1</v>
      </c>
      <c r="D83" s="36" t="n">
        <v>0.0015</v>
      </c>
      <c r="E83" s="36" t="n">
        <v>2.718283</v>
      </c>
      <c r="F83" s="36" t="n">
        <v>2.84515</v>
      </c>
      <c r="G83" s="36" t="n">
        <f aca="false">IF(AND($C83&gt;0,D83&gt;$I$6),$F83,"")</f>
        <v>2.84515</v>
      </c>
      <c r="H83" s="36" t="str">
        <f aca="false">IF(AND($C83=0,E83&gt;$I$6),$F83,"")</f>
        <v/>
      </c>
      <c r="I83" s="36" t="str">
        <f aca="false">IF(AND($C83&lt;0,F83&gt;$I$6),$F83,"")</f>
        <v/>
      </c>
    </row>
    <row r="84" customFormat="false" ht="12.75" hidden="false" customHeight="false" outlineLevel="0" collapsed="false">
      <c r="A84" s="36" t="n">
        <f aca="false">B84*PriceMod!$F$15</f>
        <v>0.6</v>
      </c>
      <c r="B84" s="36" t="n">
        <v>3</v>
      </c>
      <c r="C84" s="36" t="n">
        <v>1</v>
      </c>
      <c r="D84" s="36" t="n">
        <v>0.041</v>
      </c>
      <c r="E84" s="36" t="n">
        <v>2.822707</v>
      </c>
      <c r="F84" s="36" t="n">
        <v>2.88819</v>
      </c>
      <c r="G84" s="36" t="n">
        <f aca="false">IF(AND($C84&gt;0,D84&gt;$I$6),$F84,"")</f>
        <v>2.88819</v>
      </c>
      <c r="H84" s="36" t="str">
        <f aca="false">IF(AND($C84=0,E84&gt;$I$6),$F84,"")</f>
        <v/>
      </c>
      <c r="I84" s="36" t="str">
        <f aca="false">IF(AND($C84&lt;0,F84&gt;$I$6),$F84,"")</f>
        <v/>
      </c>
    </row>
    <row r="85" customFormat="false" ht="12.75" hidden="false" customHeight="false" outlineLevel="0" collapsed="false">
      <c r="A85" s="36" t="n">
        <f aca="false">B85*PriceMod!$F$15</f>
        <v>0.6</v>
      </c>
      <c r="B85" s="36" t="n">
        <v>3</v>
      </c>
      <c r="C85" s="36" t="n">
        <v>1</v>
      </c>
      <c r="D85" s="36" t="n">
        <v>0.0005</v>
      </c>
      <c r="E85" s="36" t="n">
        <v>2.835192</v>
      </c>
      <c r="F85" s="36" t="n">
        <v>2.956242</v>
      </c>
      <c r="G85" s="36" t="str">
        <f aca="false">IF(AND($C85&gt;0,D85&gt;$I$6),$F85,"")</f>
        <v/>
      </c>
      <c r="H85" s="36" t="str">
        <f aca="false">IF(AND($C85=0,E85&gt;$I$6),$F85,"")</f>
        <v/>
      </c>
      <c r="I85" s="36" t="str">
        <f aca="false">IF(AND($C85&lt;0,F85&gt;$I$6),$F85,"")</f>
        <v/>
      </c>
    </row>
    <row r="86" customFormat="false" ht="12.75" hidden="false" customHeight="false" outlineLevel="0" collapsed="false">
      <c r="A86" s="36" t="n">
        <f aca="false">B86*PriceMod!$F$15</f>
        <v>0.6</v>
      </c>
      <c r="B86" s="36" t="n">
        <v>3</v>
      </c>
      <c r="C86" s="36" t="n">
        <v>1</v>
      </c>
      <c r="D86" s="36" t="n">
        <v>0.0005</v>
      </c>
      <c r="E86" s="36" t="n">
        <v>2.880564</v>
      </c>
      <c r="F86" s="36" t="n">
        <v>2.867613</v>
      </c>
      <c r="G86" s="36" t="str">
        <f aca="false">IF(AND($C86&gt;0,D86&gt;$I$6),$F86,"")</f>
        <v/>
      </c>
      <c r="H86" s="36" t="str">
        <f aca="false">IF(AND($C86=0,E86&gt;$I$6),$F86,"")</f>
        <v/>
      </c>
      <c r="I86" s="36" t="str">
        <f aca="false">IF(AND($C86&lt;0,F86&gt;$I$6),$F86,"")</f>
        <v/>
      </c>
    </row>
    <row r="87" customFormat="false" ht="12.75" hidden="false" customHeight="false" outlineLevel="0" collapsed="false">
      <c r="A87" s="36" t="n">
        <f aca="false">B87*PriceMod!$F$15</f>
        <v>0.6</v>
      </c>
      <c r="B87" s="36" t="n">
        <v>3</v>
      </c>
      <c r="C87" s="36" t="n">
        <v>0</v>
      </c>
      <c r="D87" s="36" t="n">
        <v>0.1095</v>
      </c>
      <c r="E87" s="36" t="n">
        <v>2.946586</v>
      </c>
      <c r="F87" s="36" t="n">
        <v>2.998414</v>
      </c>
      <c r="G87" s="36" t="str">
        <f aca="false">IF(AND($C87&gt;0,D87&gt;$I$6),$F87,"")</f>
        <v/>
      </c>
      <c r="H87" s="36" t="n">
        <f aca="false">IF(AND($C87=0,E87&gt;$I$6),$F87,"")</f>
        <v>2.998414</v>
      </c>
      <c r="I87" s="36" t="str">
        <f aca="false">IF(AND($C87&lt;0,F87&gt;$I$6),$F87,"")</f>
        <v/>
      </c>
    </row>
    <row r="88" customFormat="false" ht="12.75" hidden="false" customHeight="false" outlineLevel="0" collapsed="false">
      <c r="A88" s="36" t="n">
        <f aca="false">B88*PriceMod!$F$15</f>
        <v>0.6</v>
      </c>
      <c r="B88" s="36" t="n">
        <v>3</v>
      </c>
      <c r="C88" s="36" t="n">
        <v>1</v>
      </c>
      <c r="D88" s="36" t="n">
        <v>0.001</v>
      </c>
      <c r="E88" s="36" t="n">
        <v>2.936479</v>
      </c>
      <c r="F88" s="36" t="n">
        <v>3.062616</v>
      </c>
      <c r="G88" s="36" t="str">
        <f aca="false">IF(AND($C88&gt;0,D88&gt;$I$6),$F88,"")</f>
        <v/>
      </c>
      <c r="H88" s="36" t="str">
        <f aca="false">IF(AND($C88=0,E88&gt;$I$6),$F88,"")</f>
        <v/>
      </c>
      <c r="I88" s="36" t="str">
        <f aca="false">IF(AND($C88&lt;0,F88&gt;$I$6),$F88,"")</f>
        <v/>
      </c>
    </row>
    <row r="89" customFormat="false" ht="12.75" hidden="false" customHeight="false" outlineLevel="0" collapsed="false">
      <c r="A89" s="36" t="n">
        <f aca="false">B89*PriceMod!$F$15</f>
        <v>0.6</v>
      </c>
      <c r="B89" s="36" t="n">
        <v>3</v>
      </c>
      <c r="C89" s="36" t="n">
        <v>0</v>
      </c>
      <c r="D89" s="36" t="n">
        <v>0.0135</v>
      </c>
      <c r="E89" s="36" t="n">
        <v>3.081292</v>
      </c>
      <c r="F89" s="36" t="n">
        <v>3.070327</v>
      </c>
      <c r="G89" s="36" t="str">
        <f aca="false">IF(AND($C89&gt;0,D89&gt;$I$6),$F89,"")</f>
        <v/>
      </c>
      <c r="H89" s="36" t="n">
        <f aca="false">IF(AND($C89=0,E89&gt;$I$6),$F89,"")</f>
        <v>3.070327</v>
      </c>
      <c r="I89" s="36" t="str">
        <f aca="false">IF(AND($C89&lt;0,F89&gt;$I$6),$F89,"")</f>
        <v/>
      </c>
    </row>
    <row r="90" customFormat="false" ht="12.75" hidden="false" customHeight="false" outlineLevel="0" collapsed="false">
      <c r="A90" s="36" t="n">
        <f aca="false">B90*PriceMod!$F$15</f>
        <v>0.6</v>
      </c>
      <c r="B90" s="36" t="n">
        <v>3</v>
      </c>
      <c r="C90" s="36" t="n">
        <v>0</v>
      </c>
      <c r="D90" s="36" t="n">
        <v>0.1965</v>
      </c>
      <c r="E90" s="36" t="n">
        <v>3.06915</v>
      </c>
      <c r="F90" s="36" t="n">
        <v>3.112205</v>
      </c>
      <c r="G90" s="36" t="str">
        <f aca="false">IF(AND($C90&gt;0,D90&gt;$I$6),$F90,"")</f>
        <v/>
      </c>
      <c r="H90" s="36" t="n">
        <f aca="false">IF(AND($C90=0,E90&gt;$I$6),$F90,"")</f>
        <v>3.112205</v>
      </c>
      <c r="I90" s="36" t="str">
        <f aca="false">IF(AND($C90&lt;0,F90&gt;$I$6),$F90,"")</f>
        <v/>
      </c>
    </row>
    <row r="91" customFormat="false" ht="12.75" hidden="false" customHeight="false" outlineLevel="0" collapsed="false">
      <c r="A91" s="36" t="n">
        <f aca="false">B91*PriceMod!$F$15</f>
        <v>0.6</v>
      </c>
      <c r="B91" s="36" t="n">
        <v>3</v>
      </c>
      <c r="C91" s="36" t="n">
        <v>0</v>
      </c>
      <c r="D91" s="36" t="n">
        <v>0.0375</v>
      </c>
      <c r="E91" s="36" t="n">
        <v>3.213597</v>
      </c>
      <c r="F91" s="36" t="n">
        <v>3.201661</v>
      </c>
      <c r="G91" s="36" t="str">
        <f aca="false">IF(AND($C91&gt;0,D91&gt;$I$6),$F91,"")</f>
        <v/>
      </c>
      <c r="H91" s="36" t="n">
        <f aca="false">IF(AND($C91=0,E91&gt;$I$6),$F91,"")</f>
        <v>3.201661</v>
      </c>
      <c r="I91" s="36" t="str">
        <f aca="false">IF(AND($C91&lt;0,F91&gt;$I$6),$F91,"")</f>
        <v/>
      </c>
    </row>
    <row r="92" customFormat="false" ht="12.75" hidden="false" customHeight="false" outlineLevel="0" collapsed="false">
      <c r="A92" s="36" t="n">
        <f aca="false">B92*PriceMod!$F$15</f>
        <v>0.6</v>
      </c>
      <c r="B92" s="36" t="n">
        <v>3</v>
      </c>
      <c r="C92" s="36" t="n">
        <v>0</v>
      </c>
      <c r="D92" s="36" t="n">
        <v>0.2015</v>
      </c>
      <c r="E92" s="36" t="n">
        <v>3.195982</v>
      </c>
      <c r="F92" s="36" t="n">
        <v>3.23007</v>
      </c>
      <c r="G92" s="36" t="str">
        <f aca="false">IF(AND($C92&gt;0,D92&gt;$I$6),$F92,"")</f>
        <v/>
      </c>
      <c r="H92" s="36" t="n">
        <f aca="false">IF(AND($C92=0,E92&gt;$I$6),$F92,"")</f>
        <v>3.23007</v>
      </c>
      <c r="I92" s="36" t="str">
        <f aca="false">IF(AND($C92&lt;0,F92&gt;$I$6),$F92,"")</f>
        <v/>
      </c>
    </row>
    <row r="93" customFormat="false" ht="12.75" hidden="false" customHeight="false" outlineLevel="0" collapsed="false">
      <c r="A93" s="36" t="n">
        <f aca="false">B93*PriceMod!$F$15</f>
        <v>0.6</v>
      </c>
      <c r="B93" s="36" t="n">
        <v>3</v>
      </c>
      <c r="C93" s="36" t="n">
        <v>0</v>
      </c>
      <c r="D93" s="36" t="n">
        <v>0.0775</v>
      </c>
      <c r="E93" s="36" t="n">
        <v>3.340664</v>
      </c>
      <c r="F93" s="36" t="n">
        <v>3.323194</v>
      </c>
      <c r="G93" s="36" t="str">
        <f aca="false">IF(AND($C93&gt;0,D93&gt;$I$6),$F93,"")</f>
        <v/>
      </c>
      <c r="H93" s="36" t="n">
        <f aca="false">IF(AND($C93=0,E93&gt;$I$6),$F93,"")</f>
        <v>3.323194</v>
      </c>
      <c r="I93" s="36" t="str">
        <f aca="false">IF(AND($C93&lt;0,F93&gt;$I$6),$F93,"")</f>
        <v/>
      </c>
    </row>
    <row r="94" customFormat="false" ht="12.75" hidden="false" customHeight="false" outlineLevel="0" collapsed="false">
      <c r="A94" s="36" t="n">
        <f aca="false">B94*PriceMod!$F$15</f>
        <v>0.6</v>
      </c>
      <c r="B94" s="36" t="n">
        <v>3</v>
      </c>
      <c r="C94" s="36" t="n">
        <v>0</v>
      </c>
      <c r="D94" s="36" t="n">
        <v>0.1305</v>
      </c>
      <c r="E94" s="36" t="n">
        <v>3.32712</v>
      </c>
      <c r="F94" s="36" t="n">
        <v>3.353943</v>
      </c>
      <c r="G94" s="36" t="str">
        <f aca="false">IF(AND($C94&gt;0,D94&gt;$I$6),$F94,"")</f>
        <v/>
      </c>
      <c r="H94" s="36" t="n">
        <f aca="false">IF(AND($C94=0,E94&gt;$I$6),$F94,"")</f>
        <v>3.353943</v>
      </c>
      <c r="I94" s="36" t="str">
        <f aca="false">IF(AND($C94&lt;0,F94&gt;$I$6),$F94,"")</f>
        <v/>
      </c>
    </row>
    <row r="95" customFormat="false" ht="12.75" hidden="false" customHeight="false" outlineLevel="0" collapsed="false">
      <c r="A95" s="36" t="n">
        <f aca="false">B95*PriceMod!$F$15</f>
        <v>0.6</v>
      </c>
      <c r="B95" s="36" t="n">
        <v>3</v>
      </c>
      <c r="C95" s="36" t="n">
        <v>0</v>
      </c>
      <c r="D95" s="36" t="n">
        <v>0.0745</v>
      </c>
      <c r="E95" s="36" t="n">
        <v>3.475977</v>
      </c>
      <c r="F95" s="36" t="n">
        <v>3.448049</v>
      </c>
      <c r="G95" s="36" t="str">
        <f aca="false">IF(AND($C95&gt;0,D95&gt;$I$6),$F95,"")</f>
        <v/>
      </c>
      <c r="H95" s="36" t="n">
        <f aca="false">IF(AND($C95=0,E95&gt;$I$6),$F95,"")</f>
        <v>3.448049</v>
      </c>
      <c r="I95" s="36" t="str">
        <f aca="false">IF(AND($C95&lt;0,F95&gt;$I$6),$F95,"")</f>
        <v/>
      </c>
    </row>
    <row r="96" customFormat="false" ht="12.75" hidden="false" customHeight="false" outlineLevel="0" collapsed="false">
      <c r="A96" s="36" t="n">
        <f aca="false">B96*PriceMod!$F$15</f>
        <v>0.6</v>
      </c>
      <c r="B96" s="36" t="n">
        <v>3</v>
      </c>
      <c r="C96" s="36" t="n">
        <v>0</v>
      </c>
      <c r="D96" s="36" t="n">
        <v>0.043</v>
      </c>
      <c r="E96" s="36" t="n">
        <v>3.466665</v>
      </c>
      <c r="F96" s="36" t="n">
        <v>3.488789</v>
      </c>
      <c r="G96" s="36" t="str">
        <f aca="false">IF(AND($C96&gt;0,D96&gt;$I$6),$F96,"")</f>
        <v/>
      </c>
      <c r="H96" s="36" t="n">
        <f aca="false">IF(AND($C96=0,E96&gt;$I$6),$F96,"")</f>
        <v>3.488789</v>
      </c>
      <c r="I96" s="36" t="str">
        <f aca="false">IF(AND($C96&lt;0,F96&gt;$I$6),$F96,"")</f>
        <v/>
      </c>
    </row>
    <row r="97" customFormat="false" ht="12.75" hidden="false" customHeight="false" outlineLevel="0" collapsed="false">
      <c r="A97" s="36" t="n">
        <f aca="false">B97*PriceMod!$F$15</f>
        <v>0.6</v>
      </c>
      <c r="B97" s="36" t="n">
        <v>3</v>
      </c>
      <c r="C97" s="36" t="n">
        <v>0</v>
      </c>
      <c r="D97" s="36" t="n">
        <v>0.031</v>
      </c>
      <c r="E97" s="36" t="n">
        <v>3.622737</v>
      </c>
      <c r="F97" s="36" t="n">
        <v>3.587015</v>
      </c>
      <c r="G97" s="36" t="str">
        <f aca="false">IF(AND($C97&gt;0,D97&gt;$I$6),$F97,"")</f>
        <v/>
      </c>
      <c r="H97" s="36" t="n">
        <f aca="false">IF(AND($C97=0,E97&gt;$I$6),$F97,"")</f>
        <v>3.587015</v>
      </c>
      <c r="I97" s="36" t="str">
        <f aca="false">IF(AND($C97&lt;0,F97&gt;$I$6),$F97,"")</f>
        <v/>
      </c>
    </row>
    <row r="98" customFormat="false" ht="12.75" hidden="false" customHeight="false" outlineLevel="0" collapsed="false">
      <c r="A98" s="36" t="n">
        <f aca="false">B98*PriceMod!$F$15</f>
        <v>0.6</v>
      </c>
      <c r="B98" s="36" t="n">
        <v>3</v>
      </c>
      <c r="C98" s="36" t="n">
        <v>0</v>
      </c>
      <c r="D98" s="36" t="n">
        <v>0.009</v>
      </c>
      <c r="E98" s="36" t="n">
        <v>3.614526</v>
      </c>
      <c r="F98" s="36" t="n">
        <v>3.634611</v>
      </c>
      <c r="G98" s="36" t="str">
        <f aca="false">IF(AND($C98&gt;0,D98&gt;$I$6),$F98,"")</f>
        <v/>
      </c>
      <c r="H98" s="36" t="n">
        <f aca="false">IF(AND($C98=0,E98&gt;$I$6),$F98,"")</f>
        <v>3.634611</v>
      </c>
      <c r="I98" s="36" t="str">
        <f aca="false">IF(AND($C98&lt;0,F98&gt;$I$6),$F98,"")</f>
        <v/>
      </c>
    </row>
    <row r="99" customFormat="false" ht="12.75" hidden="false" customHeight="false" outlineLevel="0" collapsed="false">
      <c r="A99" s="36" t="n">
        <f aca="false">B99*PriceMod!$F$15</f>
        <v>0.6</v>
      </c>
      <c r="B99" s="36" t="n">
        <v>3</v>
      </c>
      <c r="C99" s="36" t="n">
        <v>-2</v>
      </c>
      <c r="D99" s="36" t="n">
        <v>0.0115</v>
      </c>
      <c r="E99" s="36" t="n">
        <v>3.767342</v>
      </c>
      <c r="F99" s="36" t="n">
        <v>3.724246</v>
      </c>
      <c r="G99" s="36" t="str">
        <f aca="false">IF(AND($C99&gt;0,D99&gt;$I$6),$F99,"")</f>
        <v/>
      </c>
      <c r="H99" s="36" t="str">
        <f aca="false">IF(AND($C99=0,E99&gt;$I$6),$F99,"")</f>
        <v/>
      </c>
      <c r="I99" s="36" t="n">
        <f aca="false">IF(AND($C99&lt;0,F99&gt;$I$6),$F99,"")</f>
        <v>3.724246</v>
      </c>
    </row>
    <row r="100" customFormat="false" ht="12.75" hidden="false" customHeight="false" outlineLevel="0" collapsed="false">
      <c r="A100" s="36" t="n">
        <f aca="false">B100*PriceMod!$F$15</f>
        <v>0.6</v>
      </c>
      <c r="B100" s="36" t="n">
        <v>3</v>
      </c>
      <c r="C100" s="36" t="n">
        <v>-2</v>
      </c>
      <c r="D100" s="36" t="n">
        <v>0.0005</v>
      </c>
      <c r="E100" s="36" t="n">
        <v>3.735363</v>
      </c>
      <c r="F100" s="36" t="n">
        <v>3.739832</v>
      </c>
      <c r="G100" s="36" t="str">
        <f aca="false">IF(AND($C100&gt;0,D100&gt;$I$6),$F100,"")</f>
        <v/>
      </c>
      <c r="H100" s="36" t="str">
        <f aca="false">IF(AND($C100=0,E100&gt;$I$6),$F100,"")</f>
        <v/>
      </c>
      <c r="I100" s="36" t="n">
        <f aca="false">IF(AND($C100&lt;0,F100&gt;$I$6),$F100,"")</f>
        <v>3.739832</v>
      </c>
    </row>
    <row r="101" customFormat="false" ht="12.75" hidden="false" customHeight="false" outlineLevel="0" collapsed="false">
      <c r="A101" s="36" t="n">
        <f aca="false">B101*PriceMod!$F$15</f>
        <v>0.6</v>
      </c>
      <c r="B101" s="36" t="n">
        <v>3</v>
      </c>
      <c r="C101" s="36" t="n">
        <v>-2</v>
      </c>
      <c r="D101" s="36" t="n">
        <v>0.0005</v>
      </c>
      <c r="E101" s="36" t="n">
        <v>3.907546</v>
      </c>
      <c r="F101" s="36" t="n">
        <v>3.854517</v>
      </c>
      <c r="G101" s="36" t="str">
        <f aca="false">IF(AND($C101&gt;0,D101&gt;$I$6),$F101,"")</f>
        <v/>
      </c>
      <c r="H101" s="36" t="str">
        <f aca="false">IF(AND($C101=0,E101&gt;$I$6),$F101,"")</f>
        <v/>
      </c>
      <c r="I101" s="36" t="n">
        <f aca="false">IF(AND($C101&lt;0,F101&gt;$I$6),$F101,"")</f>
        <v>3.854517</v>
      </c>
    </row>
    <row r="102" customFormat="false" ht="12.75" hidden="false" customHeight="false" outlineLevel="0" collapsed="false">
      <c r="A102" s="36" t="n">
        <f aca="false">B102*PriceMod!$F$15</f>
        <v>0.8</v>
      </c>
      <c r="B102" s="36" t="n">
        <v>4</v>
      </c>
      <c r="C102" s="36" t="n">
        <v>1</v>
      </c>
      <c r="D102" s="36" t="n">
        <v>0.0005</v>
      </c>
      <c r="E102" s="36" t="n">
        <v>2.376861</v>
      </c>
      <c r="F102" s="36" t="n">
        <v>2.506907</v>
      </c>
      <c r="G102" s="36" t="str">
        <f aca="false">IF(AND($C102&gt;0,D102&gt;$I$6),$F102,"")</f>
        <v/>
      </c>
      <c r="H102" s="36" t="str">
        <f aca="false">IF(AND($C102=0,E102&gt;$I$6),$F102,"")</f>
        <v/>
      </c>
      <c r="I102" s="36" t="str">
        <f aca="false">IF(AND($C102&lt;0,F102&gt;$I$6),$F102,"")</f>
        <v/>
      </c>
    </row>
    <row r="103" customFormat="false" ht="12.75" hidden="false" customHeight="false" outlineLevel="0" collapsed="false">
      <c r="A103" s="36" t="n">
        <f aca="false">B103*PriceMod!$F$15</f>
        <v>0.8</v>
      </c>
      <c r="B103" s="36" t="n">
        <v>4</v>
      </c>
      <c r="C103" s="36" t="n">
        <v>1</v>
      </c>
      <c r="D103" s="36" t="n">
        <v>0.002</v>
      </c>
      <c r="E103" s="36" t="n">
        <v>2.621258</v>
      </c>
      <c r="F103" s="36" t="n">
        <v>2.700917</v>
      </c>
      <c r="G103" s="36" t="n">
        <f aca="false">IF(AND($C103&gt;0,D103&gt;$I$6),$F103,"")</f>
        <v>2.700917</v>
      </c>
      <c r="H103" s="36" t="str">
        <f aca="false">IF(AND($C103=0,E103&gt;$I$6),$F103,"")</f>
        <v/>
      </c>
      <c r="I103" s="36" t="str">
        <f aca="false">IF(AND($C103&lt;0,F103&gt;$I$6),$F103,"")</f>
        <v/>
      </c>
    </row>
    <row r="104" customFormat="false" ht="12.75" hidden="false" customHeight="false" outlineLevel="0" collapsed="false">
      <c r="A104" s="36" t="n">
        <f aca="false">B104*PriceMod!$F$15</f>
        <v>0.8</v>
      </c>
      <c r="B104" s="36" t="n">
        <v>4</v>
      </c>
      <c r="C104" s="36" t="n">
        <v>1</v>
      </c>
      <c r="D104" s="36" t="n">
        <v>0.001</v>
      </c>
      <c r="E104" s="36" t="n">
        <v>2.631169</v>
      </c>
      <c r="F104" s="36" t="n">
        <v>2.745391</v>
      </c>
      <c r="G104" s="36" t="str">
        <f aca="false">IF(AND($C104&gt;0,D104&gt;$I$6),$F104,"")</f>
        <v/>
      </c>
      <c r="H104" s="36" t="str">
        <f aca="false">IF(AND($C104=0,E104&gt;$I$6),$F104,"")</f>
        <v/>
      </c>
      <c r="I104" s="36" t="str">
        <f aca="false">IF(AND($C104&lt;0,F104&gt;$I$6),$F104,"")</f>
        <v/>
      </c>
    </row>
    <row r="105" customFormat="false" ht="12.75" hidden="false" customHeight="false" outlineLevel="0" collapsed="false">
      <c r="A105" s="36" t="n">
        <f aca="false">B105*PriceMod!$F$15</f>
        <v>0.8</v>
      </c>
      <c r="B105" s="36" t="n">
        <v>4</v>
      </c>
      <c r="C105" s="36" t="n">
        <v>1</v>
      </c>
      <c r="D105" s="36" t="n">
        <v>0.0155</v>
      </c>
      <c r="E105" s="36" t="n">
        <v>2.705764</v>
      </c>
      <c r="F105" s="36" t="n">
        <v>2.785185</v>
      </c>
      <c r="G105" s="36" t="n">
        <f aca="false">IF(AND($C105&gt;0,D105&gt;$I$6),$F105,"")</f>
        <v>2.785185</v>
      </c>
      <c r="H105" s="36" t="str">
        <f aca="false">IF(AND($C105=0,E105&gt;$I$6),$F105,"")</f>
        <v/>
      </c>
      <c r="I105" s="36" t="str">
        <f aca="false">IF(AND($C105&lt;0,F105&gt;$I$6),$F105,"")</f>
        <v/>
      </c>
    </row>
    <row r="106" customFormat="false" ht="12.75" hidden="false" customHeight="false" outlineLevel="0" collapsed="false">
      <c r="A106" s="36" t="n">
        <f aca="false">B106*PriceMod!$F$15</f>
        <v>0.8</v>
      </c>
      <c r="B106" s="36" t="n">
        <v>4</v>
      </c>
      <c r="C106" s="36" t="n">
        <v>1</v>
      </c>
      <c r="D106" s="36" t="n">
        <v>0.0015</v>
      </c>
      <c r="E106" s="36" t="n">
        <v>2.718283</v>
      </c>
      <c r="F106" s="36" t="n">
        <v>2.84515</v>
      </c>
      <c r="G106" s="36" t="n">
        <f aca="false">IF(AND($C106&gt;0,D106&gt;$I$6),$F106,"")</f>
        <v>2.84515</v>
      </c>
      <c r="H106" s="36" t="str">
        <f aca="false">IF(AND($C106=0,E106&gt;$I$6),$F106,"")</f>
        <v/>
      </c>
      <c r="I106" s="36" t="str">
        <f aca="false">IF(AND($C106&lt;0,F106&gt;$I$6),$F106,"")</f>
        <v/>
      </c>
    </row>
    <row r="107" customFormat="false" ht="12.75" hidden="false" customHeight="false" outlineLevel="0" collapsed="false">
      <c r="A107" s="36" t="n">
        <f aca="false">B107*PriceMod!$F$15</f>
        <v>0.8</v>
      </c>
      <c r="B107" s="36" t="n">
        <v>4</v>
      </c>
      <c r="C107" s="36" t="n">
        <v>1</v>
      </c>
      <c r="D107" s="36" t="n">
        <v>0.041</v>
      </c>
      <c r="E107" s="36" t="n">
        <v>2.822707</v>
      </c>
      <c r="F107" s="36" t="n">
        <v>2.88819</v>
      </c>
      <c r="G107" s="36" t="n">
        <f aca="false">IF(AND($C107&gt;0,D107&gt;$I$6),$F107,"")</f>
        <v>2.88819</v>
      </c>
      <c r="H107" s="36" t="str">
        <f aca="false">IF(AND($C107=0,E107&gt;$I$6),$F107,"")</f>
        <v/>
      </c>
      <c r="I107" s="36" t="str">
        <f aca="false">IF(AND($C107&lt;0,F107&gt;$I$6),$F107,"")</f>
        <v/>
      </c>
    </row>
    <row r="108" customFormat="false" ht="12.75" hidden="false" customHeight="false" outlineLevel="0" collapsed="false">
      <c r="A108" s="36" t="n">
        <f aca="false">B108*PriceMod!$F$15</f>
        <v>0.8</v>
      </c>
      <c r="B108" s="36" t="n">
        <v>4</v>
      </c>
      <c r="C108" s="36" t="n">
        <v>1</v>
      </c>
      <c r="D108" s="36" t="n">
        <v>0.0005</v>
      </c>
      <c r="E108" s="36" t="n">
        <v>2.835192</v>
      </c>
      <c r="F108" s="36" t="n">
        <v>2.956242</v>
      </c>
      <c r="G108" s="36" t="str">
        <f aca="false">IF(AND($C108&gt;0,D108&gt;$I$6),$F108,"")</f>
        <v/>
      </c>
      <c r="H108" s="36" t="str">
        <f aca="false">IF(AND($C108=0,E108&gt;$I$6),$F108,"")</f>
        <v/>
      </c>
      <c r="I108" s="36" t="str">
        <f aca="false">IF(AND($C108&lt;0,F108&gt;$I$6),$F108,"")</f>
        <v/>
      </c>
    </row>
    <row r="109" customFormat="false" ht="12.75" hidden="false" customHeight="false" outlineLevel="0" collapsed="false">
      <c r="A109" s="36" t="n">
        <f aca="false">B109*PriceMod!$F$15</f>
        <v>0.8</v>
      </c>
      <c r="B109" s="36" t="n">
        <v>4</v>
      </c>
      <c r="C109" s="36" t="n">
        <v>1</v>
      </c>
      <c r="D109" s="36" t="n">
        <v>0.0005</v>
      </c>
      <c r="E109" s="36" t="n">
        <v>2.880564</v>
      </c>
      <c r="F109" s="36" t="n">
        <v>2.867613</v>
      </c>
      <c r="G109" s="36" t="str">
        <f aca="false">IF(AND($C109&gt;0,D109&gt;$I$6),$F109,"")</f>
        <v/>
      </c>
      <c r="H109" s="36" t="str">
        <f aca="false">IF(AND($C109=0,E109&gt;$I$6),$F109,"")</f>
        <v/>
      </c>
      <c r="I109" s="36" t="str">
        <f aca="false">IF(AND($C109&lt;0,F109&gt;$I$6),$F109,"")</f>
        <v/>
      </c>
    </row>
    <row r="110" customFormat="false" ht="12.75" hidden="false" customHeight="false" outlineLevel="0" collapsed="false">
      <c r="A110" s="36" t="n">
        <f aca="false">B110*PriceMod!$F$15</f>
        <v>0.8</v>
      </c>
      <c r="B110" s="36" t="n">
        <v>4</v>
      </c>
      <c r="C110" s="36" t="n">
        <v>0</v>
      </c>
      <c r="D110" s="36" t="n">
        <v>0.1095</v>
      </c>
      <c r="E110" s="36" t="n">
        <v>2.946586</v>
      </c>
      <c r="F110" s="36" t="n">
        <v>2.998414</v>
      </c>
      <c r="G110" s="36" t="str">
        <f aca="false">IF(AND($C110&gt;0,D110&gt;$I$6),$F110,"")</f>
        <v/>
      </c>
      <c r="H110" s="36" t="n">
        <f aca="false">IF(AND($C110=0,E110&gt;$I$6),$F110,"")</f>
        <v>2.998414</v>
      </c>
      <c r="I110" s="36" t="str">
        <f aca="false">IF(AND($C110&lt;0,F110&gt;$I$6),$F110,"")</f>
        <v/>
      </c>
    </row>
    <row r="111" customFormat="false" ht="12.75" hidden="false" customHeight="false" outlineLevel="0" collapsed="false">
      <c r="A111" s="36" t="n">
        <f aca="false">B111*PriceMod!$F$15</f>
        <v>0.8</v>
      </c>
      <c r="B111" s="36" t="n">
        <v>4</v>
      </c>
      <c r="C111" s="36" t="n">
        <v>1</v>
      </c>
      <c r="D111" s="36" t="n">
        <v>0.001</v>
      </c>
      <c r="E111" s="36" t="n">
        <v>2.936479</v>
      </c>
      <c r="F111" s="36" t="n">
        <v>3.062616</v>
      </c>
      <c r="G111" s="36" t="str">
        <f aca="false">IF(AND($C111&gt;0,D111&gt;$I$6),$F111,"")</f>
        <v/>
      </c>
      <c r="H111" s="36" t="str">
        <f aca="false">IF(AND($C111=0,E111&gt;$I$6),$F111,"")</f>
        <v/>
      </c>
      <c r="I111" s="36" t="str">
        <f aca="false">IF(AND($C111&lt;0,F111&gt;$I$6),$F111,"")</f>
        <v/>
      </c>
    </row>
    <row r="112" customFormat="false" ht="12.75" hidden="false" customHeight="false" outlineLevel="0" collapsed="false">
      <c r="A112" s="36" t="n">
        <f aca="false">B112*PriceMod!$F$15</f>
        <v>0.8</v>
      </c>
      <c r="B112" s="36" t="n">
        <v>4</v>
      </c>
      <c r="C112" s="36" t="n">
        <v>0</v>
      </c>
      <c r="D112" s="36" t="n">
        <v>0.0135</v>
      </c>
      <c r="E112" s="36" t="n">
        <v>3.081292</v>
      </c>
      <c r="F112" s="36" t="n">
        <v>3.070327</v>
      </c>
      <c r="G112" s="36" t="str">
        <f aca="false">IF(AND($C112&gt;0,D112&gt;$I$6),$F112,"")</f>
        <v/>
      </c>
      <c r="H112" s="36" t="n">
        <f aca="false">IF(AND($C112=0,E112&gt;$I$6),$F112,"")</f>
        <v>3.070327</v>
      </c>
      <c r="I112" s="36" t="str">
        <f aca="false">IF(AND($C112&lt;0,F112&gt;$I$6),$F112,"")</f>
        <v/>
      </c>
    </row>
    <row r="113" customFormat="false" ht="12.75" hidden="false" customHeight="false" outlineLevel="0" collapsed="false">
      <c r="A113" s="36" t="n">
        <f aca="false">B113*PriceMod!$F$15</f>
        <v>0.8</v>
      </c>
      <c r="B113" s="36" t="n">
        <v>4</v>
      </c>
      <c r="C113" s="36" t="n">
        <v>0</v>
      </c>
      <c r="D113" s="36" t="n">
        <v>0.1965</v>
      </c>
      <c r="E113" s="36" t="n">
        <v>3.06915</v>
      </c>
      <c r="F113" s="36" t="n">
        <v>3.112205</v>
      </c>
      <c r="G113" s="36" t="str">
        <f aca="false">IF(AND($C113&gt;0,D113&gt;$I$6),$F113,"")</f>
        <v/>
      </c>
      <c r="H113" s="36" t="n">
        <f aca="false">IF(AND($C113=0,E113&gt;$I$6),$F113,"")</f>
        <v>3.112205</v>
      </c>
      <c r="I113" s="36" t="str">
        <f aca="false">IF(AND($C113&lt;0,F113&gt;$I$6),$F113,"")</f>
        <v/>
      </c>
    </row>
    <row r="114" customFormat="false" ht="12.75" hidden="false" customHeight="false" outlineLevel="0" collapsed="false">
      <c r="A114" s="36" t="n">
        <f aca="false">B114*PriceMod!$F$15</f>
        <v>0.8</v>
      </c>
      <c r="B114" s="36" t="n">
        <v>4</v>
      </c>
      <c r="C114" s="36" t="n">
        <v>0</v>
      </c>
      <c r="D114" s="36" t="n">
        <v>0.0375</v>
      </c>
      <c r="E114" s="36" t="n">
        <v>3.213597</v>
      </c>
      <c r="F114" s="36" t="n">
        <v>3.201661</v>
      </c>
      <c r="G114" s="36" t="str">
        <f aca="false">IF(AND($C114&gt;0,D114&gt;$I$6),$F114,"")</f>
        <v/>
      </c>
      <c r="H114" s="36" t="n">
        <f aca="false">IF(AND($C114=0,E114&gt;$I$6),$F114,"")</f>
        <v>3.201661</v>
      </c>
      <c r="I114" s="36" t="str">
        <f aca="false">IF(AND($C114&lt;0,F114&gt;$I$6),$F114,"")</f>
        <v/>
      </c>
    </row>
    <row r="115" customFormat="false" ht="12.75" hidden="false" customHeight="false" outlineLevel="0" collapsed="false">
      <c r="A115" s="36" t="n">
        <f aca="false">B115*PriceMod!$F$15</f>
        <v>0.8</v>
      </c>
      <c r="B115" s="36" t="n">
        <v>4</v>
      </c>
      <c r="C115" s="36" t="n">
        <v>0</v>
      </c>
      <c r="D115" s="36" t="n">
        <v>0.2015</v>
      </c>
      <c r="E115" s="36" t="n">
        <v>3.195982</v>
      </c>
      <c r="F115" s="36" t="n">
        <v>3.23007</v>
      </c>
      <c r="G115" s="36" t="str">
        <f aca="false">IF(AND($C115&gt;0,D115&gt;$I$6),$F115,"")</f>
        <v/>
      </c>
      <c r="H115" s="36" t="n">
        <f aca="false">IF(AND($C115=0,E115&gt;$I$6),$F115,"")</f>
        <v>3.23007</v>
      </c>
      <c r="I115" s="36" t="str">
        <f aca="false">IF(AND($C115&lt;0,F115&gt;$I$6),$F115,"")</f>
        <v/>
      </c>
    </row>
    <row r="116" customFormat="false" ht="12.75" hidden="false" customHeight="false" outlineLevel="0" collapsed="false">
      <c r="A116" s="36" t="n">
        <f aca="false">B116*PriceMod!$F$15</f>
        <v>0.8</v>
      </c>
      <c r="B116" s="36" t="n">
        <v>4</v>
      </c>
      <c r="C116" s="36" t="n">
        <v>0</v>
      </c>
      <c r="D116" s="36" t="n">
        <v>0.0775</v>
      </c>
      <c r="E116" s="36" t="n">
        <v>3.340664</v>
      </c>
      <c r="F116" s="36" t="n">
        <v>3.323194</v>
      </c>
      <c r="G116" s="36" t="str">
        <f aca="false">IF(AND($C116&gt;0,D116&gt;$I$6),$F116,"")</f>
        <v/>
      </c>
      <c r="H116" s="36" t="n">
        <f aca="false">IF(AND($C116=0,E116&gt;$I$6),$F116,"")</f>
        <v>3.323194</v>
      </c>
      <c r="I116" s="36" t="str">
        <f aca="false">IF(AND($C116&lt;0,F116&gt;$I$6),$F116,"")</f>
        <v/>
      </c>
    </row>
    <row r="117" customFormat="false" ht="12.75" hidden="false" customHeight="false" outlineLevel="0" collapsed="false">
      <c r="A117" s="36" t="n">
        <f aca="false">B117*PriceMod!$F$15</f>
        <v>0.8</v>
      </c>
      <c r="B117" s="36" t="n">
        <v>4</v>
      </c>
      <c r="C117" s="36" t="n">
        <v>0</v>
      </c>
      <c r="D117" s="36" t="n">
        <v>0.1305</v>
      </c>
      <c r="E117" s="36" t="n">
        <v>3.32712</v>
      </c>
      <c r="F117" s="36" t="n">
        <v>3.353943</v>
      </c>
      <c r="G117" s="36" t="str">
        <f aca="false">IF(AND($C117&gt;0,D117&gt;$I$6),$F117,"")</f>
        <v/>
      </c>
      <c r="H117" s="36" t="n">
        <f aca="false">IF(AND($C117=0,E117&gt;$I$6),$F117,"")</f>
        <v>3.353943</v>
      </c>
      <c r="I117" s="36" t="str">
        <f aca="false">IF(AND($C117&lt;0,F117&gt;$I$6),$F117,"")</f>
        <v/>
      </c>
    </row>
    <row r="118" customFormat="false" ht="12.75" hidden="false" customHeight="false" outlineLevel="0" collapsed="false">
      <c r="A118" s="36" t="n">
        <f aca="false">B118*PriceMod!$F$15</f>
        <v>0.8</v>
      </c>
      <c r="B118" s="36" t="n">
        <v>4</v>
      </c>
      <c r="C118" s="36" t="n">
        <v>0</v>
      </c>
      <c r="D118" s="36" t="n">
        <v>0.0745</v>
      </c>
      <c r="E118" s="36" t="n">
        <v>3.475977</v>
      </c>
      <c r="F118" s="36" t="n">
        <v>3.448049</v>
      </c>
      <c r="G118" s="36" t="str">
        <f aca="false">IF(AND($C118&gt;0,D118&gt;$I$6),$F118,"")</f>
        <v/>
      </c>
      <c r="H118" s="36" t="n">
        <f aca="false">IF(AND($C118=0,E118&gt;$I$6),$F118,"")</f>
        <v>3.448049</v>
      </c>
      <c r="I118" s="36" t="str">
        <f aca="false">IF(AND($C118&lt;0,F118&gt;$I$6),$F118,"")</f>
        <v/>
      </c>
    </row>
    <row r="119" customFormat="false" ht="12.75" hidden="false" customHeight="false" outlineLevel="0" collapsed="false">
      <c r="A119" s="36" t="n">
        <f aca="false">B119*PriceMod!$F$15</f>
        <v>0.8</v>
      </c>
      <c r="B119" s="36" t="n">
        <v>4</v>
      </c>
      <c r="C119" s="36" t="n">
        <v>0</v>
      </c>
      <c r="D119" s="36" t="n">
        <v>0.043</v>
      </c>
      <c r="E119" s="36" t="n">
        <v>3.466665</v>
      </c>
      <c r="F119" s="36" t="n">
        <v>3.488789</v>
      </c>
      <c r="G119" s="36" t="str">
        <f aca="false">IF(AND($C119&gt;0,D119&gt;$I$6),$F119,"")</f>
        <v/>
      </c>
      <c r="H119" s="36" t="n">
        <f aca="false">IF(AND($C119=0,E119&gt;$I$6),$F119,"")</f>
        <v>3.488789</v>
      </c>
      <c r="I119" s="36" t="str">
        <f aca="false">IF(AND($C119&lt;0,F119&gt;$I$6),$F119,"")</f>
        <v/>
      </c>
    </row>
    <row r="120" customFormat="false" ht="12.75" hidden="false" customHeight="false" outlineLevel="0" collapsed="false">
      <c r="A120" s="36" t="n">
        <f aca="false">B120*PriceMod!$F$15</f>
        <v>0.8</v>
      </c>
      <c r="B120" s="36" t="n">
        <v>4</v>
      </c>
      <c r="C120" s="36" t="n">
        <v>0</v>
      </c>
      <c r="D120" s="36" t="n">
        <v>0.031</v>
      </c>
      <c r="E120" s="36" t="n">
        <v>3.622737</v>
      </c>
      <c r="F120" s="36" t="n">
        <v>3.587015</v>
      </c>
      <c r="G120" s="36" t="str">
        <f aca="false">IF(AND($C120&gt;0,D120&gt;$I$6),$F120,"")</f>
        <v/>
      </c>
      <c r="H120" s="36" t="n">
        <f aca="false">IF(AND($C120=0,E120&gt;$I$6),$F120,"")</f>
        <v>3.587015</v>
      </c>
      <c r="I120" s="36" t="str">
        <f aca="false">IF(AND($C120&lt;0,F120&gt;$I$6),$F120,"")</f>
        <v/>
      </c>
    </row>
    <row r="121" customFormat="false" ht="12.75" hidden="false" customHeight="false" outlineLevel="0" collapsed="false">
      <c r="A121" s="36" t="n">
        <f aca="false">B121*PriceMod!$F$15</f>
        <v>0.8</v>
      </c>
      <c r="B121" s="36" t="n">
        <v>4</v>
      </c>
      <c r="C121" s="36" t="n">
        <v>0</v>
      </c>
      <c r="D121" s="36" t="n">
        <v>0.009</v>
      </c>
      <c r="E121" s="36" t="n">
        <v>3.614526</v>
      </c>
      <c r="F121" s="36" t="n">
        <v>3.634611</v>
      </c>
      <c r="G121" s="36" t="str">
        <f aca="false">IF(AND($C121&gt;0,D121&gt;$I$6),$F121,"")</f>
        <v/>
      </c>
      <c r="H121" s="36" t="n">
        <f aca="false">IF(AND($C121=0,E121&gt;$I$6),$F121,"")</f>
        <v>3.634611</v>
      </c>
      <c r="I121" s="36" t="str">
        <f aca="false">IF(AND($C121&lt;0,F121&gt;$I$6),$F121,"")</f>
        <v/>
      </c>
    </row>
    <row r="122" customFormat="false" ht="12.75" hidden="false" customHeight="false" outlineLevel="0" collapsed="false">
      <c r="A122" s="36" t="n">
        <f aca="false">B122*PriceMod!$F$15</f>
        <v>0.8</v>
      </c>
      <c r="B122" s="36" t="n">
        <v>4</v>
      </c>
      <c r="C122" s="36" t="n">
        <v>-2</v>
      </c>
      <c r="D122" s="36" t="n">
        <v>0.0115</v>
      </c>
      <c r="E122" s="36" t="n">
        <v>3.767342</v>
      </c>
      <c r="F122" s="36" t="n">
        <v>3.724246</v>
      </c>
      <c r="G122" s="36" t="str">
        <f aca="false">IF(AND($C122&gt;0,D122&gt;$I$6),$F122,"")</f>
        <v/>
      </c>
      <c r="H122" s="36" t="str">
        <f aca="false">IF(AND($C122=0,E122&gt;$I$6),$F122,"")</f>
        <v/>
      </c>
      <c r="I122" s="36" t="n">
        <f aca="false">IF(AND($C122&lt;0,F122&gt;$I$6),$F122,"")</f>
        <v>3.724246</v>
      </c>
    </row>
    <row r="123" customFormat="false" ht="12.75" hidden="false" customHeight="false" outlineLevel="0" collapsed="false">
      <c r="A123" s="36" t="n">
        <f aca="false">B123*PriceMod!$F$15</f>
        <v>0.8</v>
      </c>
      <c r="B123" s="36" t="n">
        <v>4</v>
      </c>
      <c r="C123" s="36" t="n">
        <v>-2</v>
      </c>
      <c r="D123" s="36" t="n">
        <v>0.0005</v>
      </c>
      <c r="E123" s="36" t="n">
        <v>3.735363</v>
      </c>
      <c r="F123" s="36" t="n">
        <v>3.739832</v>
      </c>
      <c r="G123" s="36" t="str">
        <f aca="false">IF(AND($C123&gt;0,D123&gt;$I$6),$F123,"")</f>
        <v/>
      </c>
      <c r="H123" s="36" t="str">
        <f aca="false">IF(AND($C123=0,E123&gt;$I$6),$F123,"")</f>
        <v/>
      </c>
      <c r="I123" s="36" t="n">
        <f aca="false">IF(AND($C123&lt;0,F123&gt;$I$6),$F123,"")</f>
        <v>3.739832</v>
      </c>
    </row>
    <row r="124" customFormat="false" ht="12.75" hidden="false" customHeight="false" outlineLevel="0" collapsed="false">
      <c r="A124" s="36" t="n">
        <f aca="false">B124*PriceMod!$F$15</f>
        <v>0.8</v>
      </c>
      <c r="B124" s="36" t="n">
        <v>4</v>
      </c>
      <c r="C124" s="36" t="n">
        <v>-2</v>
      </c>
      <c r="D124" s="36" t="n">
        <v>0.0005</v>
      </c>
      <c r="E124" s="36" t="n">
        <v>3.907546</v>
      </c>
      <c r="F124" s="36" t="n">
        <v>3.854517</v>
      </c>
      <c r="G124" s="36" t="str">
        <f aca="false">IF(AND($C124&gt;0,D124&gt;$I$6),$F124,"")</f>
        <v/>
      </c>
      <c r="H124" s="36" t="str">
        <f aca="false">IF(AND($C124=0,E124&gt;$I$6),$F124,"")</f>
        <v/>
      </c>
      <c r="I124" s="36" t="n">
        <f aca="false">IF(AND($C124&lt;0,F124&gt;$I$6),$F124,"")</f>
        <v>3.854517</v>
      </c>
    </row>
    <row r="125" customFormat="false" ht="12.75" hidden="false" customHeight="false" outlineLevel="0" collapsed="false">
      <c r="A125" s="36" t="n">
        <f aca="false">B125*PriceMod!$F$15</f>
        <v>1</v>
      </c>
      <c r="B125" s="36" t="n">
        <v>5</v>
      </c>
      <c r="C125" s="36" t="n">
        <v>1</v>
      </c>
      <c r="D125" s="36" t="n">
        <v>0.0005</v>
      </c>
      <c r="E125" s="36" t="n">
        <v>2.376861</v>
      </c>
      <c r="F125" s="36" t="n">
        <v>2.506907</v>
      </c>
      <c r="G125" s="36" t="str">
        <f aca="false">IF(AND($C125&gt;0,D125&gt;$I$6),$F125,"")</f>
        <v/>
      </c>
      <c r="H125" s="36" t="str">
        <f aca="false">IF(AND($C125=0,E125&gt;$I$6),$F125,"")</f>
        <v/>
      </c>
      <c r="I125" s="36" t="str">
        <f aca="false">IF(AND($C125&lt;0,F125&gt;$I$6),$F125,"")</f>
        <v/>
      </c>
    </row>
    <row r="126" customFormat="false" ht="12.75" hidden="false" customHeight="false" outlineLevel="0" collapsed="false">
      <c r="A126" s="36" t="n">
        <f aca="false">B126*PriceMod!$F$15</f>
        <v>1</v>
      </c>
      <c r="B126" s="36" t="n">
        <v>5</v>
      </c>
      <c r="C126" s="36" t="n">
        <v>1</v>
      </c>
      <c r="D126" s="36" t="n">
        <v>0.002</v>
      </c>
      <c r="E126" s="36" t="n">
        <v>2.621258</v>
      </c>
      <c r="F126" s="36" t="n">
        <v>2.700917</v>
      </c>
      <c r="G126" s="36" t="n">
        <f aca="false">IF(AND($C126&gt;0,D126&gt;$I$6),$F126,"")</f>
        <v>2.700917</v>
      </c>
      <c r="H126" s="36" t="str">
        <f aca="false">IF(AND($C126=0,E126&gt;$I$6),$F126,"")</f>
        <v/>
      </c>
      <c r="I126" s="36" t="str">
        <f aca="false">IF(AND($C126&lt;0,F126&gt;$I$6),$F126,"")</f>
        <v/>
      </c>
    </row>
    <row r="127" customFormat="false" ht="12.75" hidden="false" customHeight="false" outlineLevel="0" collapsed="false">
      <c r="A127" s="36" t="n">
        <f aca="false">B127*PriceMod!$F$15</f>
        <v>1</v>
      </c>
      <c r="B127" s="36" t="n">
        <v>5</v>
      </c>
      <c r="C127" s="36" t="n">
        <v>1</v>
      </c>
      <c r="D127" s="36" t="n">
        <v>0.001</v>
      </c>
      <c r="E127" s="36" t="n">
        <v>2.631169</v>
      </c>
      <c r="F127" s="36" t="n">
        <v>2.745391</v>
      </c>
      <c r="G127" s="36" t="str">
        <f aca="false">IF(AND($C127&gt;0,D127&gt;$I$6),$F127,"")</f>
        <v/>
      </c>
      <c r="H127" s="36" t="str">
        <f aca="false">IF(AND($C127=0,E127&gt;$I$6),$F127,"")</f>
        <v/>
      </c>
      <c r="I127" s="36" t="str">
        <f aca="false">IF(AND($C127&lt;0,F127&gt;$I$6),$F127,"")</f>
        <v/>
      </c>
    </row>
    <row r="128" customFormat="false" ht="12.75" hidden="false" customHeight="false" outlineLevel="0" collapsed="false">
      <c r="A128" s="36" t="n">
        <f aca="false">B128*PriceMod!$F$15</f>
        <v>1</v>
      </c>
      <c r="B128" s="36" t="n">
        <v>5</v>
      </c>
      <c r="C128" s="36" t="n">
        <v>1</v>
      </c>
      <c r="D128" s="36" t="n">
        <v>0.0155</v>
      </c>
      <c r="E128" s="36" t="n">
        <v>2.705764</v>
      </c>
      <c r="F128" s="36" t="n">
        <v>2.785185</v>
      </c>
      <c r="G128" s="36" t="n">
        <f aca="false">IF(AND($C128&gt;0,D128&gt;$I$6),$F128,"")</f>
        <v>2.785185</v>
      </c>
      <c r="H128" s="36" t="str">
        <f aca="false">IF(AND($C128=0,E128&gt;$I$6),$F128,"")</f>
        <v/>
      </c>
      <c r="I128" s="36" t="str">
        <f aca="false">IF(AND($C128&lt;0,F128&gt;$I$6),$F128,"")</f>
        <v/>
      </c>
    </row>
    <row r="129" customFormat="false" ht="12.75" hidden="false" customHeight="false" outlineLevel="0" collapsed="false">
      <c r="A129" s="36" t="n">
        <f aca="false">B129*PriceMod!$F$15</f>
        <v>1</v>
      </c>
      <c r="B129" s="36" t="n">
        <v>5</v>
      </c>
      <c r="C129" s="36" t="n">
        <v>1</v>
      </c>
      <c r="D129" s="36" t="n">
        <v>0.0015</v>
      </c>
      <c r="E129" s="36" t="n">
        <v>2.718283</v>
      </c>
      <c r="F129" s="36" t="n">
        <v>2.84515</v>
      </c>
      <c r="G129" s="36" t="n">
        <f aca="false">IF(AND($C129&gt;0,D129&gt;$I$6),$F129,"")</f>
        <v>2.84515</v>
      </c>
      <c r="H129" s="36" t="str">
        <f aca="false">IF(AND($C129=0,E129&gt;$I$6),$F129,"")</f>
        <v/>
      </c>
      <c r="I129" s="36" t="str">
        <f aca="false">IF(AND($C129&lt;0,F129&gt;$I$6),$F129,"")</f>
        <v/>
      </c>
    </row>
    <row r="130" customFormat="false" ht="12.75" hidden="false" customHeight="false" outlineLevel="0" collapsed="false">
      <c r="A130" s="36" t="n">
        <f aca="false">B130*PriceMod!$F$15</f>
        <v>1</v>
      </c>
      <c r="B130" s="36" t="n">
        <v>5</v>
      </c>
      <c r="C130" s="36" t="n">
        <v>1</v>
      </c>
      <c r="D130" s="36" t="n">
        <v>0.041</v>
      </c>
      <c r="E130" s="36" t="n">
        <v>2.822707</v>
      </c>
      <c r="F130" s="36" t="n">
        <v>2.88819</v>
      </c>
      <c r="G130" s="36" t="n">
        <f aca="false">IF(AND($C130&gt;0,D130&gt;$I$6),$F130,"")</f>
        <v>2.88819</v>
      </c>
      <c r="H130" s="36" t="str">
        <f aca="false">IF(AND($C130=0,E130&gt;$I$6),$F130,"")</f>
        <v/>
      </c>
      <c r="I130" s="36" t="str">
        <f aca="false">IF(AND($C130&lt;0,F130&gt;$I$6),$F130,"")</f>
        <v/>
      </c>
    </row>
    <row r="131" customFormat="false" ht="12.75" hidden="false" customHeight="false" outlineLevel="0" collapsed="false">
      <c r="A131" s="36" t="n">
        <f aca="false">B131*PriceMod!$F$15</f>
        <v>1</v>
      </c>
      <c r="B131" s="36" t="n">
        <v>5</v>
      </c>
      <c r="C131" s="36" t="n">
        <v>1</v>
      </c>
      <c r="D131" s="36" t="n">
        <v>0.0005</v>
      </c>
      <c r="E131" s="36" t="n">
        <v>2.835192</v>
      </c>
      <c r="F131" s="36" t="n">
        <v>2.956242</v>
      </c>
      <c r="G131" s="36" t="str">
        <f aca="false">IF(AND($C131&gt;0,D131&gt;$I$6),$F131,"")</f>
        <v/>
      </c>
      <c r="H131" s="36" t="str">
        <f aca="false">IF(AND($C131=0,E131&gt;$I$6),$F131,"")</f>
        <v/>
      </c>
      <c r="I131" s="36" t="str">
        <f aca="false">IF(AND($C131&lt;0,F131&gt;$I$6),$F131,"")</f>
        <v/>
      </c>
    </row>
    <row r="132" customFormat="false" ht="12.75" hidden="false" customHeight="false" outlineLevel="0" collapsed="false">
      <c r="A132" s="36" t="n">
        <f aca="false">B132*PriceMod!$F$15</f>
        <v>1</v>
      </c>
      <c r="B132" s="36" t="n">
        <v>5</v>
      </c>
      <c r="C132" s="36" t="n">
        <v>1</v>
      </c>
      <c r="D132" s="36" t="n">
        <v>0.0005</v>
      </c>
      <c r="E132" s="36" t="n">
        <v>2.880564</v>
      </c>
      <c r="F132" s="36" t="n">
        <v>2.867613</v>
      </c>
      <c r="G132" s="36" t="str">
        <f aca="false">IF(AND($C132&gt;0,D132&gt;$I$6),$F132,"")</f>
        <v/>
      </c>
      <c r="H132" s="36" t="str">
        <f aca="false">IF(AND($C132=0,E132&gt;$I$6),$F132,"")</f>
        <v/>
      </c>
      <c r="I132" s="36" t="str">
        <f aca="false">IF(AND($C132&lt;0,F132&gt;$I$6),$F132,"")</f>
        <v/>
      </c>
    </row>
    <row r="133" customFormat="false" ht="12.75" hidden="false" customHeight="false" outlineLevel="0" collapsed="false">
      <c r="A133" s="36" t="n">
        <f aca="false">B133*PriceMod!$F$15</f>
        <v>1</v>
      </c>
      <c r="B133" s="36" t="n">
        <v>5</v>
      </c>
      <c r="C133" s="36" t="n">
        <v>0</v>
      </c>
      <c r="D133" s="36" t="n">
        <v>0.1095</v>
      </c>
      <c r="E133" s="36" t="n">
        <v>2.946586</v>
      </c>
      <c r="F133" s="36" t="n">
        <v>2.998414</v>
      </c>
      <c r="G133" s="36" t="str">
        <f aca="false">IF(AND($C133&gt;0,D133&gt;$I$6),$F133,"")</f>
        <v/>
      </c>
      <c r="H133" s="36" t="n">
        <f aca="false">IF(AND($C133=0,E133&gt;$I$6),$F133,"")</f>
        <v>2.998414</v>
      </c>
      <c r="I133" s="36" t="str">
        <f aca="false">IF(AND($C133&lt;0,F133&gt;$I$6),$F133,"")</f>
        <v/>
      </c>
    </row>
    <row r="134" customFormat="false" ht="12.75" hidden="false" customHeight="false" outlineLevel="0" collapsed="false">
      <c r="A134" s="36" t="n">
        <f aca="false">B134*PriceMod!$F$15</f>
        <v>1</v>
      </c>
      <c r="B134" s="36" t="n">
        <v>5</v>
      </c>
      <c r="C134" s="36" t="n">
        <v>1</v>
      </c>
      <c r="D134" s="36" t="n">
        <v>0.001</v>
      </c>
      <c r="E134" s="36" t="n">
        <v>2.936479</v>
      </c>
      <c r="F134" s="36" t="n">
        <v>3.062616</v>
      </c>
      <c r="G134" s="36" t="str">
        <f aca="false">IF(AND($C134&gt;0,D134&gt;$I$6),$F134,"")</f>
        <v/>
      </c>
      <c r="H134" s="36" t="str">
        <f aca="false">IF(AND($C134=0,E134&gt;$I$6),$F134,"")</f>
        <v/>
      </c>
      <c r="I134" s="36" t="str">
        <f aca="false">IF(AND($C134&lt;0,F134&gt;$I$6),$F134,"")</f>
        <v/>
      </c>
    </row>
    <row r="135" customFormat="false" ht="12.75" hidden="false" customHeight="false" outlineLevel="0" collapsed="false">
      <c r="A135" s="36" t="n">
        <f aca="false">B135*PriceMod!$F$15</f>
        <v>1</v>
      </c>
      <c r="B135" s="36" t="n">
        <v>5</v>
      </c>
      <c r="C135" s="36" t="n">
        <v>0</v>
      </c>
      <c r="D135" s="36" t="n">
        <v>0.0135</v>
      </c>
      <c r="E135" s="36" t="n">
        <v>3.081292</v>
      </c>
      <c r="F135" s="36" t="n">
        <v>3.070327</v>
      </c>
      <c r="G135" s="36" t="str">
        <f aca="false">IF(AND($C135&gt;0,D135&gt;$I$6),$F135,"")</f>
        <v/>
      </c>
      <c r="H135" s="36" t="n">
        <f aca="false">IF(AND($C135=0,E135&gt;$I$6),$F135,"")</f>
        <v>3.070327</v>
      </c>
      <c r="I135" s="36" t="str">
        <f aca="false">IF(AND($C135&lt;0,F135&gt;$I$6),$F135,"")</f>
        <v/>
      </c>
    </row>
    <row r="136" customFormat="false" ht="12.75" hidden="false" customHeight="false" outlineLevel="0" collapsed="false">
      <c r="A136" s="36" t="n">
        <f aca="false">B136*PriceMod!$F$15</f>
        <v>1</v>
      </c>
      <c r="B136" s="36" t="n">
        <v>5</v>
      </c>
      <c r="C136" s="36" t="n">
        <v>0</v>
      </c>
      <c r="D136" s="36" t="n">
        <v>0.1965</v>
      </c>
      <c r="E136" s="36" t="n">
        <v>3.06915</v>
      </c>
      <c r="F136" s="36" t="n">
        <v>3.112205</v>
      </c>
      <c r="G136" s="36" t="str">
        <f aca="false">IF(AND($C136&gt;0,D136&gt;$I$6),$F136,"")</f>
        <v/>
      </c>
      <c r="H136" s="36" t="n">
        <f aca="false">IF(AND($C136=0,E136&gt;$I$6),$F136,"")</f>
        <v>3.112205</v>
      </c>
      <c r="I136" s="36" t="str">
        <f aca="false">IF(AND($C136&lt;0,F136&gt;$I$6),$F136,"")</f>
        <v/>
      </c>
    </row>
    <row r="137" customFormat="false" ht="12.75" hidden="false" customHeight="false" outlineLevel="0" collapsed="false">
      <c r="A137" s="36" t="n">
        <f aca="false">B137*PriceMod!$F$15</f>
        <v>1</v>
      </c>
      <c r="B137" s="36" t="n">
        <v>5</v>
      </c>
      <c r="C137" s="36" t="n">
        <v>0</v>
      </c>
      <c r="D137" s="36" t="n">
        <v>0.0375</v>
      </c>
      <c r="E137" s="36" t="n">
        <v>3.213597</v>
      </c>
      <c r="F137" s="36" t="n">
        <v>3.201661</v>
      </c>
      <c r="G137" s="36" t="str">
        <f aca="false">IF(AND($C137&gt;0,D137&gt;$I$6),$F137,"")</f>
        <v/>
      </c>
      <c r="H137" s="36" t="n">
        <f aca="false">IF(AND($C137=0,E137&gt;$I$6),$F137,"")</f>
        <v>3.201661</v>
      </c>
      <c r="I137" s="36" t="str">
        <f aca="false">IF(AND($C137&lt;0,F137&gt;$I$6),$F137,"")</f>
        <v/>
      </c>
    </row>
    <row r="138" customFormat="false" ht="12.75" hidden="false" customHeight="false" outlineLevel="0" collapsed="false">
      <c r="A138" s="36" t="n">
        <f aca="false">B138*PriceMod!$F$15</f>
        <v>1</v>
      </c>
      <c r="B138" s="36" t="n">
        <v>5</v>
      </c>
      <c r="C138" s="36" t="n">
        <v>0</v>
      </c>
      <c r="D138" s="36" t="n">
        <v>0.2015</v>
      </c>
      <c r="E138" s="36" t="n">
        <v>3.195982</v>
      </c>
      <c r="F138" s="36" t="n">
        <v>3.23007</v>
      </c>
      <c r="G138" s="36" t="str">
        <f aca="false">IF(AND($C138&gt;0,D138&gt;$I$6),$F138,"")</f>
        <v/>
      </c>
      <c r="H138" s="36" t="n">
        <f aca="false">IF(AND($C138=0,E138&gt;$I$6),$F138,"")</f>
        <v>3.23007</v>
      </c>
      <c r="I138" s="36" t="str">
        <f aca="false">IF(AND($C138&lt;0,F138&gt;$I$6),$F138,"")</f>
        <v/>
      </c>
    </row>
    <row r="139" customFormat="false" ht="12.75" hidden="false" customHeight="false" outlineLevel="0" collapsed="false">
      <c r="A139" s="36" t="n">
        <f aca="false">B139*PriceMod!$F$15</f>
        <v>1</v>
      </c>
      <c r="B139" s="36" t="n">
        <v>5</v>
      </c>
      <c r="C139" s="36" t="n">
        <v>0</v>
      </c>
      <c r="D139" s="36" t="n">
        <v>0.0775</v>
      </c>
      <c r="E139" s="36" t="n">
        <v>3.340664</v>
      </c>
      <c r="F139" s="36" t="n">
        <v>3.323194</v>
      </c>
      <c r="G139" s="36" t="str">
        <f aca="false">IF(AND($C139&gt;0,D139&gt;$I$6),$F139,"")</f>
        <v/>
      </c>
      <c r="H139" s="36" t="n">
        <f aca="false">IF(AND($C139=0,E139&gt;$I$6),$F139,"")</f>
        <v>3.323194</v>
      </c>
      <c r="I139" s="36" t="str">
        <f aca="false">IF(AND($C139&lt;0,F139&gt;$I$6),$F139,"")</f>
        <v/>
      </c>
    </row>
    <row r="140" customFormat="false" ht="12.75" hidden="false" customHeight="false" outlineLevel="0" collapsed="false">
      <c r="A140" s="36" t="n">
        <f aca="false">B140*PriceMod!$F$15</f>
        <v>1</v>
      </c>
      <c r="B140" s="36" t="n">
        <v>5</v>
      </c>
      <c r="C140" s="36" t="n">
        <v>0</v>
      </c>
      <c r="D140" s="36" t="n">
        <v>0.1305</v>
      </c>
      <c r="E140" s="36" t="n">
        <v>3.32712</v>
      </c>
      <c r="F140" s="36" t="n">
        <v>3.353943</v>
      </c>
      <c r="G140" s="36" t="str">
        <f aca="false">IF(AND($C140&gt;0,D140&gt;$I$6),$F140,"")</f>
        <v/>
      </c>
      <c r="H140" s="36" t="n">
        <f aca="false">IF(AND($C140=0,E140&gt;$I$6),$F140,"")</f>
        <v>3.353943</v>
      </c>
      <c r="I140" s="36" t="str">
        <f aca="false">IF(AND($C140&lt;0,F140&gt;$I$6),$F140,"")</f>
        <v/>
      </c>
    </row>
    <row r="141" customFormat="false" ht="12.75" hidden="false" customHeight="false" outlineLevel="0" collapsed="false">
      <c r="A141" s="36" t="n">
        <f aca="false">B141*PriceMod!$F$15</f>
        <v>1</v>
      </c>
      <c r="B141" s="36" t="n">
        <v>5</v>
      </c>
      <c r="C141" s="36" t="n">
        <v>0</v>
      </c>
      <c r="D141" s="36" t="n">
        <v>0.0745</v>
      </c>
      <c r="E141" s="36" t="n">
        <v>3.475977</v>
      </c>
      <c r="F141" s="36" t="n">
        <v>3.448049</v>
      </c>
      <c r="G141" s="36" t="str">
        <f aca="false">IF(AND($C141&gt;0,D141&gt;$I$6),$F141,"")</f>
        <v/>
      </c>
      <c r="H141" s="36" t="n">
        <f aca="false">IF(AND($C141=0,E141&gt;$I$6),$F141,"")</f>
        <v>3.448049</v>
      </c>
      <c r="I141" s="36" t="str">
        <f aca="false">IF(AND($C141&lt;0,F141&gt;$I$6),$F141,"")</f>
        <v/>
      </c>
    </row>
    <row r="142" customFormat="false" ht="12.75" hidden="false" customHeight="false" outlineLevel="0" collapsed="false">
      <c r="A142" s="36" t="n">
        <f aca="false">B142*PriceMod!$F$15</f>
        <v>1</v>
      </c>
      <c r="B142" s="36" t="n">
        <v>5</v>
      </c>
      <c r="C142" s="36" t="n">
        <v>0</v>
      </c>
      <c r="D142" s="36" t="n">
        <v>0.043</v>
      </c>
      <c r="E142" s="36" t="n">
        <v>3.466665</v>
      </c>
      <c r="F142" s="36" t="n">
        <v>3.488789</v>
      </c>
      <c r="G142" s="36" t="str">
        <f aca="false">IF(AND($C142&gt;0,D142&gt;$I$6),$F142,"")</f>
        <v/>
      </c>
      <c r="H142" s="36" t="n">
        <f aca="false">IF(AND($C142=0,E142&gt;$I$6),$F142,"")</f>
        <v>3.488789</v>
      </c>
      <c r="I142" s="36" t="str">
        <f aca="false">IF(AND($C142&lt;0,F142&gt;$I$6),$F142,"")</f>
        <v/>
      </c>
    </row>
    <row r="143" customFormat="false" ht="12.75" hidden="false" customHeight="false" outlineLevel="0" collapsed="false">
      <c r="A143" s="36" t="n">
        <f aca="false">B143*PriceMod!$F$15</f>
        <v>1</v>
      </c>
      <c r="B143" s="36" t="n">
        <v>5</v>
      </c>
      <c r="C143" s="36" t="n">
        <v>0</v>
      </c>
      <c r="D143" s="36" t="n">
        <v>0.031</v>
      </c>
      <c r="E143" s="36" t="n">
        <v>3.622737</v>
      </c>
      <c r="F143" s="36" t="n">
        <v>3.587015</v>
      </c>
      <c r="G143" s="36" t="str">
        <f aca="false">IF(AND($C143&gt;0,D143&gt;$I$6),$F143,"")</f>
        <v/>
      </c>
      <c r="H143" s="36" t="n">
        <f aca="false">IF(AND($C143=0,E143&gt;$I$6),$F143,"")</f>
        <v>3.587015</v>
      </c>
      <c r="I143" s="36" t="str">
        <f aca="false">IF(AND($C143&lt;0,F143&gt;$I$6),$F143,"")</f>
        <v/>
      </c>
    </row>
    <row r="144" customFormat="false" ht="12.75" hidden="false" customHeight="false" outlineLevel="0" collapsed="false">
      <c r="A144" s="36" t="n">
        <f aca="false">B144*PriceMod!$F$15</f>
        <v>1</v>
      </c>
      <c r="B144" s="36" t="n">
        <v>5</v>
      </c>
      <c r="C144" s="36" t="n">
        <v>0</v>
      </c>
      <c r="D144" s="36" t="n">
        <v>0.009</v>
      </c>
      <c r="E144" s="36" t="n">
        <v>3.614526</v>
      </c>
      <c r="F144" s="36" t="n">
        <v>3.634611</v>
      </c>
      <c r="G144" s="36" t="str">
        <f aca="false">IF(AND($C144&gt;0,D144&gt;$I$6),$F144,"")</f>
        <v/>
      </c>
      <c r="H144" s="36" t="n">
        <f aca="false">IF(AND($C144=0,E144&gt;$I$6),$F144,"")</f>
        <v>3.634611</v>
      </c>
      <c r="I144" s="36" t="str">
        <f aca="false">IF(AND($C144&lt;0,F144&gt;$I$6),$F144,"")</f>
        <v/>
      </c>
    </row>
    <row r="145" customFormat="false" ht="12.75" hidden="false" customHeight="false" outlineLevel="0" collapsed="false">
      <c r="A145" s="36" t="n">
        <f aca="false">B145*PriceMod!$F$15</f>
        <v>1</v>
      </c>
      <c r="B145" s="36" t="n">
        <v>5</v>
      </c>
      <c r="C145" s="36" t="n">
        <v>-2</v>
      </c>
      <c r="D145" s="36" t="n">
        <v>0.0115</v>
      </c>
      <c r="E145" s="36" t="n">
        <v>3.767342</v>
      </c>
      <c r="F145" s="36" t="n">
        <v>3.724246</v>
      </c>
      <c r="G145" s="36" t="str">
        <f aca="false">IF(AND($C145&gt;0,D145&gt;$I$6),$F145,"")</f>
        <v/>
      </c>
      <c r="H145" s="36" t="str">
        <f aca="false">IF(AND($C145=0,E145&gt;$I$6),$F145,"")</f>
        <v/>
      </c>
      <c r="I145" s="36" t="n">
        <f aca="false">IF(AND($C145&lt;0,F145&gt;$I$6),$F145,"")</f>
        <v>3.724246</v>
      </c>
    </row>
    <row r="146" customFormat="false" ht="12.75" hidden="false" customHeight="false" outlineLevel="0" collapsed="false">
      <c r="A146" s="36" t="n">
        <f aca="false">B146*PriceMod!$F$15</f>
        <v>1</v>
      </c>
      <c r="B146" s="36" t="n">
        <v>5</v>
      </c>
      <c r="C146" s="36" t="n">
        <v>-2</v>
      </c>
      <c r="D146" s="36" t="n">
        <v>0.0005</v>
      </c>
      <c r="E146" s="36" t="n">
        <v>3.735363</v>
      </c>
      <c r="F146" s="36" t="n">
        <v>3.739832</v>
      </c>
      <c r="G146" s="36" t="str">
        <f aca="false">IF(AND($C146&gt;0,D146&gt;$I$6),$F146,"")</f>
        <v/>
      </c>
      <c r="H146" s="36" t="str">
        <f aca="false">IF(AND($C146=0,E146&gt;$I$6),$F146,"")</f>
        <v/>
      </c>
      <c r="I146" s="36" t="n">
        <f aca="false">IF(AND($C146&lt;0,F146&gt;$I$6),$F146,"")</f>
        <v>3.739832</v>
      </c>
    </row>
    <row r="147" customFormat="false" ht="12.75" hidden="false" customHeight="false" outlineLevel="0" collapsed="false">
      <c r="A147" s="36" t="n">
        <f aca="false">B147*PriceMod!$F$15</f>
        <v>1</v>
      </c>
      <c r="B147" s="36" t="n">
        <v>5</v>
      </c>
      <c r="C147" s="36" t="n">
        <v>-2</v>
      </c>
      <c r="D147" s="36" t="n">
        <v>0.0005</v>
      </c>
      <c r="E147" s="36" t="n">
        <v>3.907546</v>
      </c>
      <c r="F147" s="36" t="n">
        <v>3.854517</v>
      </c>
      <c r="G147" s="36" t="str">
        <f aca="false">IF(AND($C147&gt;0,D147&gt;$I$6),$F147,"")</f>
        <v/>
      </c>
      <c r="H147" s="36" t="str">
        <f aca="false">IF(AND($C147=0,E147&gt;$I$6),$F147,"")</f>
        <v/>
      </c>
      <c r="I147" s="36" t="n">
        <f aca="false">IF(AND($C147&lt;0,F147&gt;$I$6),$F147,"")</f>
        <v>3.854517</v>
      </c>
    </row>
    <row r="148" customFormat="false" ht="12.75" hidden="false" customHeight="false" outlineLevel="0" collapsed="false">
      <c r="A148" s="36" t="n">
        <f aca="false">B148*PriceMod!$F$15</f>
        <v>1.2</v>
      </c>
      <c r="B148" s="36" t="n">
        <v>6</v>
      </c>
      <c r="C148" s="36" t="n">
        <v>1</v>
      </c>
      <c r="D148" s="36" t="n">
        <v>0.0005</v>
      </c>
      <c r="E148" s="36" t="n">
        <v>2.376861</v>
      </c>
      <c r="F148" s="36" t="n">
        <v>2.506907</v>
      </c>
      <c r="G148" s="36" t="str">
        <f aca="false">IF(AND($C148&gt;0,D148&gt;$I$6),$F148,"")</f>
        <v/>
      </c>
      <c r="H148" s="36" t="str">
        <f aca="false">IF(AND($C148=0,E148&gt;$I$6),$F148,"")</f>
        <v/>
      </c>
      <c r="I148" s="36" t="str">
        <f aca="false">IF(AND($C148&lt;0,F148&gt;$I$6),$F148,"")</f>
        <v/>
      </c>
    </row>
    <row r="149" customFormat="false" ht="12.75" hidden="false" customHeight="false" outlineLevel="0" collapsed="false">
      <c r="A149" s="36" t="n">
        <f aca="false">B149*PriceMod!$F$15</f>
        <v>1.2</v>
      </c>
      <c r="B149" s="36" t="n">
        <v>6</v>
      </c>
      <c r="C149" s="36" t="n">
        <v>1</v>
      </c>
      <c r="D149" s="36" t="n">
        <v>0.002</v>
      </c>
      <c r="E149" s="36" t="n">
        <v>2.621258</v>
      </c>
      <c r="F149" s="36" t="n">
        <v>2.700917</v>
      </c>
      <c r="G149" s="36" t="n">
        <f aca="false">IF(AND($C149&gt;0,D149&gt;$I$6),$F149,"")</f>
        <v>2.700917</v>
      </c>
      <c r="H149" s="36" t="str">
        <f aca="false">IF(AND($C149=0,E149&gt;$I$6),$F149,"")</f>
        <v/>
      </c>
      <c r="I149" s="36" t="str">
        <f aca="false">IF(AND($C149&lt;0,F149&gt;$I$6),$F149,"")</f>
        <v/>
      </c>
    </row>
    <row r="150" customFormat="false" ht="12.75" hidden="false" customHeight="false" outlineLevel="0" collapsed="false">
      <c r="A150" s="36" t="n">
        <f aca="false">B150*PriceMod!$F$15</f>
        <v>1.2</v>
      </c>
      <c r="B150" s="36" t="n">
        <v>6</v>
      </c>
      <c r="C150" s="36" t="n">
        <v>1</v>
      </c>
      <c r="D150" s="36" t="n">
        <v>0.001</v>
      </c>
      <c r="E150" s="36" t="n">
        <v>2.631169</v>
      </c>
      <c r="F150" s="36" t="n">
        <v>2.745391</v>
      </c>
      <c r="G150" s="36" t="str">
        <f aca="false">IF(AND($C150&gt;0,D150&gt;$I$6),$F150,"")</f>
        <v/>
      </c>
      <c r="H150" s="36" t="str">
        <f aca="false">IF(AND($C150=0,E150&gt;$I$6),$F150,"")</f>
        <v/>
      </c>
      <c r="I150" s="36" t="str">
        <f aca="false">IF(AND($C150&lt;0,F150&gt;$I$6),$F150,"")</f>
        <v/>
      </c>
    </row>
    <row r="151" customFormat="false" ht="12.75" hidden="false" customHeight="false" outlineLevel="0" collapsed="false">
      <c r="A151" s="36" t="n">
        <f aca="false">B151*PriceMod!$F$15</f>
        <v>1.2</v>
      </c>
      <c r="B151" s="36" t="n">
        <v>6</v>
      </c>
      <c r="C151" s="36" t="n">
        <v>1</v>
      </c>
      <c r="D151" s="36" t="n">
        <v>0.0155</v>
      </c>
      <c r="E151" s="36" t="n">
        <v>2.705764</v>
      </c>
      <c r="F151" s="36" t="n">
        <v>2.785185</v>
      </c>
      <c r="G151" s="36" t="n">
        <f aca="false">IF(AND($C151&gt;0,D151&gt;$I$6),$F151,"")</f>
        <v>2.785185</v>
      </c>
      <c r="H151" s="36" t="str">
        <f aca="false">IF(AND($C151=0,E151&gt;$I$6),$F151,"")</f>
        <v/>
      </c>
      <c r="I151" s="36" t="str">
        <f aca="false">IF(AND($C151&lt;0,F151&gt;$I$6),$F151,"")</f>
        <v/>
      </c>
    </row>
    <row r="152" customFormat="false" ht="12.75" hidden="false" customHeight="false" outlineLevel="0" collapsed="false">
      <c r="A152" s="36" t="n">
        <f aca="false">B152*PriceMod!$F$15</f>
        <v>1.2</v>
      </c>
      <c r="B152" s="36" t="n">
        <v>6</v>
      </c>
      <c r="C152" s="36" t="n">
        <v>1</v>
      </c>
      <c r="D152" s="36" t="n">
        <v>0.0015</v>
      </c>
      <c r="E152" s="36" t="n">
        <v>2.718283</v>
      </c>
      <c r="F152" s="36" t="n">
        <v>2.84515</v>
      </c>
      <c r="G152" s="36" t="n">
        <f aca="false">IF(AND($C152&gt;0,D152&gt;$I$6),$F152,"")</f>
        <v>2.84515</v>
      </c>
      <c r="H152" s="36" t="str">
        <f aca="false">IF(AND($C152=0,E152&gt;$I$6),$F152,"")</f>
        <v/>
      </c>
      <c r="I152" s="36" t="str">
        <f aca="false">IF(AND($C152&lt;0,F152&gt;$I$6),$F152,"")</f>
        <v/>
      </c>
    </row>
    <row r="153" customFormat="false" ht="12.75" hidden="false" customHeight="false" outlineLevel="0" collapsed="false">
      <c r="A153" s="36" t="n">
        <f aca="false">B153*PriceMod!$F$15</f>
        <v>1.2</v>
      </c>
      <c r="B153" s="36" t="n">
        <v>6</v>
      </c>
      <c r="C153" s="36" t="n">
        <v>1</v>
      </c>
      <c r="D153" s="36" t="n">
        <v>0.041</v>
      </c>
      <c r="E153" s="36" t="n">
        <v>2.822707</v>
      </c>
      <c r="F153" s="36" t="n">
        <v>2.88819</v>
      </c>
      <c r="G153" s="36" t="n">
        <f aca="false">IF(AND($C153&gt;0,D153&gt;$I$6),$F153,"")</f>
        <v>2.88819</v>
      </c>
      <c r="H153" s="36" t="str">
        <f aca="false">IF(AND($C153=0,E153&gt;$I$6),$F153,"")</f>
        <v/>
      </c>
      <c r="I153" s="36" t="str">
        <f aca="false">IF(AND($C153&lt;0,F153&gt;$I$6),$F153,"")</f>
        <v/>
      </c>
    </row>
    <row r="154" customFormat="false" ht="12.75" hidden="false" customHeight="false" outlineLevel="0" collapsed="false">
      <c r="A154" s="36" t="n">
        <f aca="false">B154*PriceMod!$F$15</f>
        <v>1.2</v>
      </c>
      <c r="B154" s="36" t="n">
        <v>6</v>
      </c>
      <c r="C154" s="36" t="n">
        <v>1</v>
      </c>
      <c r="D154" s="36" t="n">
        <v>0.0005</v>
      </c>
      <c r="E154" s="36" t="n">
        <v>2.835192</v>
      </c>
      <c r="F154" s="36" t="n">
        <v>2.956242</v>
      </c>
      <c r="G154" s="36" t="str">
        <f aca="false">IF(AND($C154&gt;0,D154&gt;$I$6),$F154,"")</f>
        <v/>
      </c>
      <c r="H154" s="36" t="str">
        <f aca="false">IF(AND($C154=0,E154&gt;$I$6),$F154,"")</f>
        <v/>
      </c>
      <c r="I154" s="36" t="str">
        <f aca="false">IF(AND($C154&lt;0,F154&gt;$I$6),$F154,"")</f>
        <v/>
      </c>
    </row>
    <row r="155" customFormat="false" ht="12.75" hidden="false" customHeight="false" outlineLevel="0" collapsed="false">
      <c r="A155" s="36" t="n">
        <f aca="false">B155*PriceMod!$F$15</f>
        <v>1.2</v>
      </c>
      <c r="B155" s="36" t="n">
        <v>6</v>
      </c>
      <c r="C155" s="36" t="n">
        <v>1</v>
      </c>
      <c r="D155" s="36" t="n">
        <v>0.0005</v>
      </c>
      <c r="E155" s="36" t="n">
        <v>2.880564</v>
      </c>
      <c r="F155" s="36" t="n">
        <v>2.867613</v>
      </c>
      <c r="G155" s="36" t="str">
        <f aca="false">IF(AND($C155&gt;0,D155&gt;$I$6),$F155,"")</f>
        <v/>
      </c>
      <c r="H155" s="36" t="str">
        <f aca="false">IF(AND($C155=0,E155&gt;$I$6),$F155,"")</f>
        <v/>
      </c>
      <c r="I155" s="36" t="str">
        <f aca="false">IF(AND($C155&lt;0,F155&gt;$I$6),$F155,"")</f>
        <v/>
      </c>
    </row>
    <row r="156" customFormat="false" ht="12.75" hidden="false" customHeight="false" outlineLevel="0" collapsed="false">
      <c r="A156" s="36" t="n">
        <f aca="false">B156*PriceMod!$F$15</f>
        <v>1.2</v>
      </c>
      <c r="B156" s="36" t="n">
        <v>6</v>
      </c>
      <c r="C156" s="36" t="n">
        <v>0</v>
      </c>
      <c r="D156" s="36" t="n">
        <v>0.1095</v>
      </c>
      <c r="E156" s="36" t="n">
        <v>2.946586</v>
      </c>
      <c r="F156" s="36" t="n">
        <v>2.998414</v>
      </c>
      <c r="G156" s="36" t="str">
        <f aca="false">IF(AND($C156&gt;0,D156&gt;$I$6),$F156,"")</f>
        <v/>
      </c>
      <c r="H156" s="36" t="n">
        <f aca="false">IF(AND($C156=0,E156&gt;$I$6),$F156,"")</f>
        <v>2.998414</v>
      </c>
      <c r="I156" s="36" t="str">
        <f aca="false">IF(AND($C156&lt;0,F156&gt;$I$6),$F156,"")</f>
        <v/>
      </c>
    </row>
    <row r="157" customFormat="false" ht="12.75" hidden="false" customHeight="false" outlineLevel="0" collapsed="false">
      <c r="A157" s="36" t="n">
        <f aca="false">B157*PriceMod!$F$15</f>
        <v>1.2</v>
      </c>
      <c r="B157" s="36" t="n">
        <v>6</v>
      </c>
      <c r="C157" s="36" t="n">
        <v>1</v>
      </c>
      <c r="D157" s="36" t="n">
        <v>0.001</v>
      </c>
      <c r="E157" s="36" t="n">
        <v>2.936479</v>
      </c>
      <c r="F157" s="36" t="n">
        <v>3.062616</v>
      </c>
      <c r="G157" s="36" t="str">
        <f aca="false">IF(AND($C157&gt;0,D157&gt;$I$6),$F157,"")</f>
        <v/>
      </c>
      <c r="H157" s="36" t="str">
        <f aca="false">IF(AND($C157=0,E157&gt;$I$6),$F157,"")</f>
        <v/>
      </c>
      <c r="I157" s="36" t="str">
        <f aca="false">IF(AND($C157&lt;0,F157&gt;$I$6),$F157,"")</f>
        <v/>
      </c>
    </row>
    <row r="158" customFormat="false" ht="12.75" hidden="false" customHeight="false" outlineLevel="0" collapsed="false">
      <c r="A158" s="36" t="n">
        <f aca="false">B158*PriceMod!$F$15</f>
        <v>1.2</v>
      </c>
      <c r="B158" s="36" t="n">
        <v>6</v>
      </c>
      <c r="C158" s="36" t="n">
        <v>0</v>
      </c>
      <c r="D158" s="36" t="n">
        <v>0.0135</v>
      </c>
      <c r="E158" s="36" t="n">
        <v>3.081292</v>
      </c>
      <c r="F158" s="36" t="n">
        <v>3.070327</v>
      </c>
      <c r="G158" s="36" t="str">
        <f aca="false">IF(AND($C158&gt;0,D158&gt;$I$6),$F158,"")</f>
        <v/>
      </c>
      <c r="H158" s="36" t="n">
        <f aca="false">IF(AND($C158=0,E158&gt;$I$6),$F158,"")</f>
        <v>3.070327</v>
      </c>
      <c r="I158" s="36" t="str">
        <f aca="false">IF(AND($C158&lt;0,F158&gt;$I$6),$F158,"")</f>
        <v/>
      </c>
    </row>
    <row r="159" customFormat="false" ht="12.75" hidden="false" customHeight="false" outlineLevel="0" collapsed="false">
      <c r="A159" s="36" t="n">
        <f aca="false">B159*PriceMod!$F$15</f>
        <v>1.2</v>
      </c>
      <c r="B159" s="36" t="n">
        <v>6</v>
      </c>
      <c r="C159" s="36" t="n">
        <v>0</v>
      </c>
      <c r="D159" s="36" t="n">
        <v>0.1965</v>
      </c>
      <c r="E159" s="36" t="n">
        <v>3.06915</v>
      </c>
      <c r="F159" s="36" t="n">
        <v>3.112205</v>
      </c>
      <c r="G159" s="36" t="str">
        <f aca="false">IF(AND($C159&gt;0,D159&gt;$I$6),$F159,"")</f>
        <v/>
      </c>
      <c r="H159" s="36" t="n">
        <f aca="false">IF(AND($C159=0,E159&gt;$I$6),$F159,"")</f>
        <v>3.112205</v>
      </c>
      <c r="I159" s="36" t="str">
        <f aca="false">IF(AND($C159&lt;0,F159&gt;$I$6),$F159,"")</f>
        <v/>
      </c>
    </row>
    <row r="160" customFormat="false" ht="12.75" hidden="false" customHeight="false" outlineLevel="0" collapsed="false">
      <c r="A160" s="36" t="n">
        <f aca="false">B160*PriceMod!$F$15</f>
        <v>1.2</v>
      </c>
      <c r="B160" s="36" t="n">
        <v>6</v>
      </c>
      <c r="C160" s="36" t="n">
        <v>0</v>
      </c>
      <c r="D160" s="36" t="n">
        <v>0.0375</v>
      </c>
      <c r="E160" s="36" t="n">
        <v>3.213597</v>
      </c>
      <c r="F160" s="36" t="n">
        <v>3.201661</v>
      </c>
      <c r="G160" s="36" t="str">
        <f aca="false">IF(AND($C160&gt;0,D160&gt;$I$6),$F160,"")</f>
        <v/>
      </c>
      <c r="H160" s="36" t="n">
        <f aca="false">IF(AND($C160=0,E160&gt;$I$6),$F160,"")</f>
        <v>3.201661</v>
      </c>
      <c r="I160" s="36" t="str">
        <f aca="false">IF(AND($C160&lt;0,F160&gt;$I$6),$F160,"")</f>
        <v/>
      </c>
    </row>
    <row r="161" customFormat="false" ht="12.75" hidden="false" customHeight="false" outlineLevel="0" collapsed="false">
      <c r="A161" s="36" t="n">
        <f aca="false">B161*PriceMod!$F$15</f>
        <v>1.2</v>
      </c>
      <c r="B161" s="36" t="n">
        <v>6</v>
      </c>
      <c r="C161" s="36" t="n">
        <v>0</v>
      </c>
      <c r="D161" s="36" t="n">
        <v>0.2015</v>
      </c>
      <c r="E161" s="36" t="n">
        <v>3.195982</v>
      </c>
      <c r="F161" s="36" t="n">
        <v>3.23007</v>
      </c>
      <c r="G161" s="36" t="str">
        <f aca="false">IF(AND($C161&gt;0,D161&gt;$I$6),$F161,"")</f>
        <v/>
      </c>
      <c r="H161" s="36" t="n">
        <f aca="false">IF(AND($C161=0,E161&gt;$I$6),$F161,"")</f>
        <v>3.23007</v>
      </c>
      <c r="I161" s="36" t="str">
        <f aca="false">IF(AND($C161&lt;0,F161&gt;$I$6),$F161,"")</f>
        <v/>
      </c>
    </row>
    <row r="162" customFormat="false" ht="12.75" hidden="false" customHeight="false" outlineLevel="0" collapsed="false">
      <c r="A162" s="36" t="n">
        <f aca="false">B162*PriceMod!$F$15</f>
        <v>1.2</v>
      </c>
      <c r="B162" s="36" t="n">
        <v>6</v>
      </c>
      <c r="C162" s="36" t="n">
        <v>0</v>
      </c>
      <c r="D162" s="36" t="n">
        <v>0.0775</v>
      </c>
      <c r="E162" s="36" t="n">
        <v>3.340664</v>
      </c>
      <c r="F162" s="36" t="n">
        <v>3.323194</v>
      </c>
      <c r="G162" s="36" t="str">
        <f aca="false">IF(AND($C162&gt;0,D162&gt;$I$6),$F162,"")</f>
        <v/>
      </c>
      <c r="H162" s="36" t="n">
        <f aca="false">IF(AND($C162=0,E162&gt;$I$6),$F162,"")</f>
        <v>3.323194</v>
      </c>
      <c r="I162" s="36" t="str">
        <f aca="false">IF(AND($C162&lt;0,F162&gt;$I$6),$F162,"")</f>
        <v/>
      </c>
    </row>
    <row r="163" customFormat="false" ht="12.75" hidden="false" customHeight="false" outlineLevel="0" collapsed="false">
      <c r="A163" s="36" t="n">
        <f aca="false">B163*PriceMod!$F$15</f>
        <v>1.2</v>
      </c>
      <c r="B163" s="36" t="n">
        <v>6</v>
      </c>
      <c r="C163" s="36" t="n">
        <v>0</v>
      </c>
      <c r="D163" s="36" t="n">
        <v>0.1305</v>
      </c>
      <c r="E163" s="36" t="n">
        <v>3.32712</v>
      </c>
      <c r="F163" s="36" t="n">
        <v>3.353943</v>
      </c>
      <c r="G163" s="36" t="str">
        <f aca="false">IF(AND($C163&gt;0,D163&gt;$I$6),$F163,"")</f>
        <v/>
      </c>
      <c r="H163" s="36" t="n">
        <f aca="false">IF(AND($C163=0,E163&gt;$I$6),$F163,"")</f>
        <v>3.353943</v>
      </c>
      <c r="I163" s="36" t="str">
        <f aca="false">IF(AND($C163&lt;0,F163&gt;$I$6),$F163,"")</f>
        <v/>
      </c>
    </row>
    <row r="164" customFormat="false" ht="12.75" hidden="false" customHeight="false" outlineLevel="0" collapsed="false">
      <c r="A164" s="36" t="n">
        <f aca="false">B164*PriceMod!$F$15</f>
        <v>1.2</v>
      </c>
      <c r="B164" s="36" t="n">
        <v>6</v>
      </c>
      <c r="C164" s="36" t="n">
        <v>0</v>
      </c>
      <c r="D164" s="36" t="n">
        <v>0.0745</v>
      </c>
      <c r="E164" s="36" t="n">
        <v>3.475977</v>
      </c>
      <c r="F164" s="36" t="n">
        <v>3.448049</v>
      </c>
      <c r="G164" s="36" t="str">
        <f aca="false">IF(AND($C164&gt;0,D164&gt;$I$6),$F164,"")</f>
        <v/>
      </c>
      <c r="H164" s="36" t="n">
        <f aca="false">IF(AND($C164=0,E164&gt;$I$6),$F164,"")</f>
        <v>3.448049</v>
      </c>
      <c r="I164" s="36" t="str">
        <f aca="false">IF(AND($C164&lt;0,F164&gt;$I$6),$F164,"")</f>
        <v/>
      </c>
    </row>
    <row r="165" customFormat="false" ht="12.75" hidden="false" customHeight="false" outlineLevel="0" collapsed="false">
      <c r="A165" s="36" t="n">
        <f aca="false">B165*PriceMod!$F$15</f>
        <v>1.2</v>
      </c>
      <c r="B165" s="36" t="n">
        <v>6</v>
      </c>
      <c r="C165" s="36" t="n">
        <v>0</v>
      </c>
      <c r="D165" s="36" t="n">
        <v>0.043</v>
      </c>
      <c r="E165" s="36" t="n">
        <v>3.466665</v>
      </c>
      <c r="F165" s="36" t="n">
        <v>3.488789</v>
      </c>
      <c r="G165" s="36" t="str">
        <f aca="false">IF(AND($C165&gt;0,D165&gt;$I$6),$F165,"")</f>
        <v/>
      </c>
      <c r="H165" s="36" t="n">
        <f aca="false">IF(AND($C165=0,E165&gt;$I$6),$F165,"")</f>
        <v>3.488789</v>
      </c>
      <c r="I165" s="36" t="str">
        <f aca="false">IF(AND($C165&lt;0,F165&gt;$I$6),$F165,"")</f>
        <v/>
      </c>
    </row>
    <row r="166" customFormat="false" ht="12.75" hidden="false" customHeight="false" outlineLevel="0" collapsed="false">
      <c r="A166" s="36" t="n">
        <f aca="false">B166*PriceMod!$F$15</f>
        <v>1.2</v>
      </c>
      <c r="B166" s="36" t="n">
        <v>6</v>
      </c>
      <c r="C166" s="36" t="n">
        <v>0</v>
      </c>
      <c r="D166" s="36" t="n">
        <v>0.031</v>
      </c>
      <c r="E166" s="36" t="n">
        <v>3.622737</v>
      </c>
      <c r="F166" s="36" t="n">
        <v>3.587015</v>
      </c>
      <c r="G166" s="36" t="str">
        <f aca="false">IF(AND($C166&gt;0,D166&gt;$I$6),$F166,"")</f>
        <v/>
      </c>
      <c r="H166" s="36" t="n">
        <f aca="false">IF(AND($C166=0,E166&gt;$I$6),$F166,"")</f>
        <v>3.587015</v>
      </c>
      <c r="I166" s="36" t="str">
        <f aca="false">IF(AND($C166&lt;0,F166&gt;$I$6),$F166,"")</f>
        <v/>
      </c>
    </row>
    <row r="167" customFormat="false" ht="12.75" hidden="false" customHeight="false" outlineLevel="0" collapsed="false">
      <c r="A167" s="36" t="n">
        <f aca="false">B167*PriceMod!$F$15</f>
        <v>1.2</v>
      </c>
      <c r="B167" s="36" t="n">
        <v>6</v>
      </c>
      <c r="C167" s="36" t="n">
        <v>-2</v>
      </c>
      <c r="D167" s="36" t="n">
        <v>0.009</v>
      </c>
      <c r="E167" s="36" t="n">
        <v>3.614526</v>
      </c>
      <c r="F167" s="36" t="n">
        <v>3.634611</v>
      </c>
      <c r="G167" s="36" t="str">
        <f aca="false">IF(AND($C167&gt;0,D167&gt;$I$6),$F167,"")</f>
        <v/>
      </c>
      <c r="H167" s="36" t="str">
        <f aca="false">IF(AND($C167=0,E167&gt;$I$6),$F167,"")</f>
        <v/>
      </c>
      <c r="I167" s="36" t="n">
        <f aca="false">IF(AND($C167&lt;0,F167&gt;$I$6),$F167,"")</f>
        <v>3.634611</v>
      </c>
    </row>
    <row r="168" customFormat="false" ht="12.75" hidden="false" customHeight="false" outlineLevel="0" collapsed="false">
      <c r="A168" s="36" t="n">
        <f aca="false">B168*PriceMod!$F$15</f>
        <v>1.2</v>
      </c>
      <c r="B168" s="36" t="n">
        <v>6</v>
      </c>
      <c r="C168" s="36" t="n">
        <v>-2</v>
      </c>
      <c r="D168" s="36" t="n">
        <v>0.0115</v>
      </c>
      <c r="E168" s="36" t="n">
        <v>3.767342</v>
      </c>
      <c r="F168" s="36" t="n">
        <v>3.724246</v>
      </c>
      <c r="G168" s="36" t="str">
        <f aca="false">IF(AND($C168&gt;0,D168&gt;$I$6),$F168,"")</f>
        <v/>
      </c>
      <c r="H168" s="36" t="str">
        <f aca="false">IF(AND($C168=0,E168&gt;$I$6),$F168,"")</f>
        <v/>
      </c>
      <c r="I168" s="36" t="n">
        <f aca="false">IF(AND($C168&lt;0,F168&gt;$I$6),$F168,"")</f>
        <v>3.724246</v>
      </c>
    </row>
    <row r="169" customFormat="false" ht="12.75" hidden="false" customHeight="false" outlineLevel="0" collapsed="false">
      <c r="A169" s="36" t="n">
        <f aca="false">B169*PriceMod!$F$15</f>
        <v>1.2</v>
      </c>
      <c r="B169" s="36" t="n">
        <v>6</v>
      </c>
      <c r="C169" s="36" t="n">
        <v>-2</v>
      </c>
      <c r="D169" s="36" t="n">
        <v>0.0005</v>
      </c>
      <c r="E169" s="36" t="n">
        <v>3.735363</v>
      </c>
      <c r="F169" s="36" t="n">
        <v>3.739832</v>
      </c>
      <c r="G169" s="36" t="str">
        <f aca="false">IF(AND($C169&gt;0,D169&gt;$I$6),$F169,"")</f>
        <v/>
      </c>
      <c r="H169" s="36" t="str">
        <f aca="false">IF(AND($C169=0,E169&gt;$I$6),$F169,"")</f>
        <v/>
      </c>
      <c r="I169" s="36" t="n">
        <f aca="false">IF(AND($C169&lt;0,F169&gt;$I$6),$F169,"")</f>
        <v>3.739832</v>
      </c>
    </row>
    <row r="170" customFormat="false" ht="12.75" hidden="false" customHeight="false" outlineLevel="0" collapsed="false">
      <c r="A170" s="36" t="n">
        <f aca="false">B170*PriceMod!$F$15</f>
        <v>1.2</v>
      </c>
      <c r="B170" s="36" t="n">
        <v>6</v>
      </c>
      <c r="C170" s="36" t="n">
        <v>-2</v>
      </c>
      <c r="D170" s="36" t="n">
        <v>0.0005</v>
      </c>
      <c r="E170" s="36" t="n">
        <v>3.907546</v>
      </c>
      <c r="F170" s="36" t="n">
        <v>3.854517</v>
      </c>
      <c r="G170" s="36" t="str">
        <f aca="false">IF(AND($C170&gt;0,D170&gt;$I$6),$F170,"")</f>
        <v/>
      </c>
      <c r="H170" s="36" t="str">
        <f aca="false">IF(AND($C170=0,E170&gt;$I$6),$F170,"")</f>
        <v/>
      </c>
      <c r="I170" s="36" t="n">
        <f aca="false">IF(AND($C170&lt;0,F170&gt;$I$6),$F170,"")</f>
        <v>3.854517</v>
      </c>
    </row>
    <row r="171" customFormat="false" ht="12.75" hidden="false" customHeight="false" outlineLevel="0" collapsed="false">
      <c r="A171" s="36" t="n">
        <f aca="false">B171*PriceMod!$F$15</f>
        <v>1.4</v>
      </c>
      <c r="B171" s="36" t="n">
        <v>7</v>
      </c>
      <c r="C171" s="36" t="n">
        <v>1</v>
      </c>
      <c r="D171" s="36" t="n">
        <v>0.0005</v>
      </c>
      <c r="E171" s="36" t="n">
        <v>2.376861</v>
      </c>
      <c r="F171" s="36" t="n">
        <v>2.506907</v>
      </c>
      <c r="G171" s="36" t="str">
        <f aca="false">IF(AND($C171&gt;0,D171&gt;$I$6),$F171,"")</f>
        <v/>
      </c>
      <c r="H171" s="36" t="str">
        <f aca="false">IF(AND($C171=0,E171&gt;$I$6),$F171,"")</f>
        <v/>
      </c>
      <c r="I171" s="36" t="str">
        <f aca="false">IF(AND($C171&lt;0,F171&gt;$I$6),$F171,"")</f>
        <v/>
      </c>
    </row>
    <row r="172" customFormat="false" ht="12.75" hidden="false" customHeight="false" outlineLevel="0" collapsed="false">
      <c r="A172" s="36" t="n">
        <f aca="false">B172*PriceMod!$F$15</f>
        <v>1.4</v>
      </c>
      <c r="B172" s="36" t="n">
        <v>7</v>
      </c>
      <c r="C172" s="36" t="n">
        <v>1</v>
      </c>
      <c r="D172" s="36" t="n">
        <v>0.002</v>
      </c>
      <c r="E172" s="36" t="n">
        <v>2.621258</v>
      </c>
      <c r="F172" s="36" t="n">
        <v>2.700917</v>
      </c>
      <c r="G172" s="36" t="n">
        <f aca="false">IF(AND($C172&gt;0,D172&gt;$I$6),$F172,"")</f>
        <v>2.700917</v>
      </c>
      <c r="H172" s="36" t="str">
        <f aca="false">IF(AND($C172=0,E172&gt;$I$6),$F172,"")</f>
        <v/>
      </c>
      <c r="I172" s="36" t="str">
        <f aca="false">IF(AND($C172&lt;0,F172&gt;$I$6),$F172,"")</f>
        <v/>
      </c>
    </row>
    <row r="173" customFormat="false" ht="12.75" hidden="false" customHeight="false" outlineLevel="0" collapsed="false">
      <c r="A173" s="36" t="n">
        <f aca="false">B173*PriceMod!$F$15</f>
        <v>1.4</v>
      </c>
      <c r="B173" s="36" t="n">
        <v>7</v>
      </c>
      <c r="C173" s="36" t="n">
        <v>1</v>
      </c>
      <c r="D173" s="36" t="n">
        <v>0.001</v>
      </c>
      <c r="E173" s="36" t="n">
        <v>2.631169</v>
      </c>
      <c r="F173" s="36" t="n">
        <v>2.745391</v>
      </c>
      <c r="G173" s="36" t="str">
        <f aca="false">IF(AND($C173&gt;0,D173&gt;$I$6),$F173,"")</f>
        <v/>
      </c>
      <c r="H173" s="36" t="str">
        <f aca="false">IF(AND($C173=0,E173&gt;$I$6),$F173,"")</f>
        <v/>
      </c>
      <c r="I173" s="36" t="str">
        <f aca="false">IF(AND($C173&lt;0,F173&gt;$I$6),$F173,"")</f>
        <v/>
      </c>
    </row>
    <row r="174" customFormat="false" ht="12.75" hidden="false" customHeight="false" outlineLevel="0" collapsed="false">
      <c r="A174" s="36" t="n">
        <f aca="false">B174*PriceMod!$F$15</f>
        <v>1.4</v>
      </c>
      <c r="B174" s="36" t="n">
        <v>7</v>
      </c>
      <c r="C174" s="36" t="n">
        <v>1</v>
      </c>
      <c r="D174" s="36" t="n">
        <v>0.0155</v>
      </c>
      <c r="E174" s="36" t="n">
        <v>2.705764</v>
      </c>
      <c r="F174" s="36" t="n">
        <v>2.785185</v>
      </c>
      <c r="G174" s="36" t="n">
        <f aca="false">IF(AND($C174&gt;0,D174&gt;$I$6),$F174,"")</f>
        <v>2.785185</v>
      </c>
      <c r="H174" s="36" t="str">
        <f aca="false">IF(AND($C174=0,E174&gt;$I$6),$F174,"")</f>
        <v/>
      </c>
      <c r="I174" s="36" t="str">
        <f aca="false">IF(AND($C174&lt;0,F174&gt;$I$6),$F174,"")</f>
        <v/>
      </c>
    </row>
    <row r="175" customFormat="false" ht="12.75" hidden="false" customHeight="false" outlineLevel="0" collapsed="false">
      <c r="A175" s="36" t="n">
        <f aca="false">B175*PriceMod!$F$15</f>
        <v>1.4</v>
      </c>
      <c r="B175" s="36" t="n">
        <v>7</v>
      </c>
      <c r="C175" s="36" t="n">
        <v>1</v>
      </c>
      <c r="D175" s="36" t="n">
        <v>0.0015</v>
      </c>
      <c r="E175" s="36" t="n">
        <v>2.718283</v>
      </c>
      <c r="F175" s="36" t="n">
        <v>2.84515</v>
      </c>
      <c r="G175" s="36" t="n">
        <f aca="false">IF(AND($C175&gt;0,D175&gt;$I$6),$F175,"")</f>
        <v>2.84515</v>
      </c>
      <c r="H175" s="36" t="str">
        <f aca="false">IF(AND($C175=0,E175&gt;$I$6),$F175,"")</f>
        <v/>
      </c>
      <c r="I175" s="36" t="str">
        <f aca="false">IF(AND($C175&lt;0,F175&gt;$I$6),$F175,"")</f>
        <v/>
      </c>
    </row>
    <row r="176" customFormat="false" ht="12.75" hidden="false" customHeight="false" outlineLevel="0" collapsed="false">
      <c r="A176" s="36" t="n">
        <f aca="false">B176*PriceMod!$F$15</f>
        <v>1.4</v>
      </c>
      <c r="B176" s="36" t="n">
        <v>7</v>
      </c>
      <c r="C176" s="36" t="n">
        <v>1</v>
      </c>
      <c r="D176" s="36" t="n">
        <v>0.041</v>
      </c>
      <c r="E176" s="36" t="n">
        <v>2.822707</v>
      </c>
      <c r="F176" s="36" t="n">
        <v>2.88819</v>
      </c>
      <c r="G176" s="36" t="n">
        <f aca="false">IF(AND($C176&gt;0,D176&gt;$I$6),$F176,"")</f>
        <v>2.88819</v>
      </c>
      <c r="H176" s="36" t="str">
        <f aca="false">IF(AND($C176=0,E176&gt;$I$6),$F176,"")</f>
        <v/>
      </c>
      <c r="I176" s="36" t="str">
        <f aca="false">IF(AND($C176&lt;0,F176&gt;$I$6),$F176,"")</f>
        <v/>
      </c>
    </row>
    <row r="177" customFormat="false" ht="12.75" hidden="false" customHeight="false" outlineLevel="0" collapsed="false">
      <c r="A177" s="36" t="n">
        <f aca="false">B177*PriceMod!$F$15</f>
        <v>1.4</v>
      </c>
      <c r="B177" s="36" t="n">
        <v>7</v>
      </c>
      <c r="C177" s="36" t="n">
        <v>0</v>
      </c>
      <c r="D177" s="36" t="n">
        <v>0.0005</v>
      </c>
      <c r="E177" s="36" t="n">
        <v>2.835192</v>
      </c>
      <c r="F177" s="36" t="n">
        <v>2.956242</v>
      </c>
      <c r="G177" s="36" t="str">
        <f aca="false">IF(AND($C177&gt;0,D177&gt;$I$6),$F177,"")</f>
        <v/>
      </c>
      <c r="H177" s="36" t="n">
        <f aca="false">IF(AND($C177=0,E177&gt;$I$6),$F177,"")</f>
        <v>2.956242</v>
      </c>
      <c r="I177" s="36" t="str">
        <f aca="false">IF(AND($C177&lt;0,F177&gt;$I$6),$F177,"")</f>
        <v/>
      </c>
    </row>
    <row r="178" customFormat="false" ht="12.75" hidden="false" customHeight="false" outlineLevel="0" collapsed="false">
      <c r="A178" s="36" t="n">
        <f aca="false">B178*PriceMod!$F$15</f>
        <v>1.4</v>
      </c>
      <c r="B178" s="36" t="n">
        <v>7</v>
      </c>
      <c r="C178" s="36" t="n">
        <v>1</v>
      </c>
      <c r="D178" s="36" t="n">
        <v>0.0005</v>
      </c>
      <c r="E178" s="36" t="n">
        <v>2.880564</v>
      </c>
      <c r="F178" s="36" t="n">
        <v>2.867613</v>
      </c>
      <c r="G178" s="36" t="str">
        <f aca="false">IF(AND($C178&gt;0,D178&gt;$I$6),$F178,"")</f>
        <v/>
      </c>
      <c r="H178" s="36" t="str">
        <f aca="false">IF(AND($C178=0,E178&gt;$I$6),$F178,"")</f>
        <v/>
      </c>
      <c r="I178" s="36" t="str">
        <f aca="false">IF(AND($C178&lt;0,F178&gt;$I$6),$F178,"")</f>
        <v/>
      </c>
    </row>
    <row r="179" customFormat="false" ht="12.75" hidden="false" customHeight="false" outlineLevel="0" collapsed="false">
      <c r="A179" s="36" t="n">
        <f aca="false">B179*PriceMod!$F$15</f>
        <v>1.4</v>
      </c>
      <c r="B179" s="36" t="n">
        <v>7</v>
      </c>
      <c r="C179" s="36" t="n">
        <v>0</v>
      </c>
      <c r="D179" s="36" t="n">
        <v>0.1095</v>
      </c>
      <c r="E179" s="36" t="n">
        <v>2.946586</v>
      </c>
      <c r="F179" s="36" t="n">
        <v>2.998414</v>
      </c>
      <c r="G179" s="36" t="str">
        <f aca="false">IF(AND($C179&gt;0,D179&gt;$I$6),$F179,"")</f>
        <v/>
      </c>
      <c r="H179" s="36" t="n">
        <f aca="false">IF(AND($C179=0,E179&gt;$I$6),$F179,"")</f>
        <v>2.998414</v>
      </c>
      <c r="I179" s="36" t="str">
        <f aca="false">IF(AND($C179&lt;0,F179&gt;$I$6),$F179,"")</f>
        <v/>
      </c>
    </row>
    <row r="180" customFormat="false" ht="12.75" hidden="false" customHeight="false" outlineLevel="0" collapsed="false">
      <c r="A180" s="36" t="n">
        <f aca="false">B180*PriceMod!$F$15</f>
        <v>1.4</v>
      </c>
      <c r="B180" s="36" t="n">
        <v>7</v>
      </c>
      <c r="C180" s="36" t="n">
        <v>1</v>
      </c>
      <c r="D180" s="36" t="n">
        <v>0.001</v>
      </c>
      <c r="E180" s="36" t="n">
        <v>2.936479</v>
      </c>
      <c r="F180" s="36" t="n">
        <v>3.062616</v>
      </c>
      <c r="G180" s="36" t="str">
        <f aca="false">IF(AND($C180&gt;0,D180&gt;$I$6),$F180,"")</f>
        <v/>
      </c>
      <c r="H180" s="36" t="str">
        <f aca="false">IF(AND($C180=0,E180&gt;$I$6),$F180,"")</f>
        <v/>
      </c>
      <c r="I180" s="36" t="str">
        <f aca="false">IF(AND($C180&lt;0,F180&gt;$I$6),$F180,"")</f>
        <v/>
      </c>
    </row>
    <row r="181" customFormat="false" ht="12.75" hidden="false" customHeight="false" outlineLevel="0" collapsed="false">
      <c r="A181" s="36" t="n">
        <f aca="false">B181*PriceMod!$F$15</f>
        <v>1.4</v>
      </c>
      <c r="B181" s="36" t="n">
        <v>7</v>
      </c>
      <c r="C181" s="36" t="n">
        <v>0</v>
      </c>
      <c r="D181" s="36" t="n">
        <v>0.0135</v>
      </c>
      <c r="E181" s="36" t="n">
        <v>3.081292</v>
      </c>
      <c r="F181" s="36" t="n">
        <v>3.070327</v>
      </c>
      <c r="G181" s="36" t="str">
        <f aca="false">IF(AND($C181&gt;0,D181&gt;$I$6),$F181,"")</f>
        <v/>
      </c>
      <c r="H181" s="36" t="n">
        <f aca="false">IF(AND($C181=0,E181&gt;$I$6),$F181,"")</f>
        <v>3.070327</v>
      </c>
      <c r="I181" s="36" t="str">
        <f aca="false">IF(AND($C181&lt;0,F181&gt;$I$6),$F181,"")</f>
        <v/>
      </c>
    </row>
    <row r="182" customFormat="false" ht="12.75" hidden="false" customHeight="false" outlineLevel="0" collapsed="false">
      <c r="A182" s="36" t="n">
        <f aca="false">B182*PriceMod!$F$15</f>
        <v>1.4</v>
      </c>
      <c r="B182" s="36" t="n">
        <v>7</v>
      </c>
      <c r="C182" s="36" t="n">
        <v>0</v>
      </c>
      <c r="D182" s="36" t="n">
        <v>0.1965</v>
      </c>
      <c r="E182" s="36" t="n">
        <v>3.06915</v>
      </c>
      <c r="F182" s="36" t="n">
        <v>3.112205</v>
      </c>
      <c r="G182" s="36" t="str">
        <f aca="false">IF(AND($C182&gt;0,D182&gt;$I$6),$F182,"")</f>
        <v/>
      </c>
      <c r="H182" s="36" t="n">
        <f aca="false">IF(AND($C182=0,E182&gt;$I$6),$F182,"")</f>
        <v>3.112205</v>
      </c>
      <c r="I182" s="36" t="str">
        <f aca="false">IF(AND($C182&lt;0,F182&gt;$I$6),$F182,"")</f>
        <v/>
      </c>
    </row>
    <row r="183" customFormat="false" ht="12.75" hidden="false" customHeight="false" outlineLevel="0" collapsed="false">
      <c r="A183" s="36" t="n">
        <f aca="false">B183*PriceMod!$F$15</f>
        <v>1.4</v>
      </c>
      <c r="B183" s="36" t="n">
        <v>7</v>
      </c>
      <c r="C183" s="36" t="n">
        <v>0</v>
      </c>
      <c r="D183" s="36" t="n">
        <v>0.0375</v>
      </c>
      <c r="E183" s="36" t="n">
        <v>3.213597</v>
      </c>
      <c r="F183" s="36" t="n">
        <v>3.201661</v>
      </c>
      <c r="G183" s="36" t="str">
        <f aca="false">IF(AND($C183&gt;0,D183&gt;$I$6),$F183,"")</f>
        <v/>
      </c>
      <c r="H183" s="36" t="n">
        <f aca="false">IF(AND($C183=0,E183&gt;$I$6),$F183,"")</f>
        <v>3.201661</v>
      </c>
      <c r="I183" s="36" t="str">
        <f aca="false">IF(AND($C183&lt;0,F183&gt;$I$6),$F183,"")</f>
        <v/>
      </c>
    </row>
    <row r="184" customFormat="false" ht="12.75" hidden="false" customHeight="false" outlineLevel="0" collapsed="false">
      <c r="A184" s="36" t="n">
        <f aca="false">B184*PriceMod!$F$15</f>
        <v>1.4</v>
      </c>
      <c r="B184" s="36" t="n">
        <v>7</v>
      </c>
      <c r="C184" s="36" t="n">
        <v>0</v>
      </c>
      <c r="D184" s="36" t="n">
        <v>0.2015</v>
      </c>
      <c r="E184" s="36" t="n">
        <v>3.195982</v>
      </c>
      <c r="F184" s="36" t="n">
        <v>3.23007</v>
      </c>
      <c r="G184" s="36" t="str">
        <f aca="false">IF(AND($C184&gt;0,D184&gt;$I$6),$F184,"")</f>
        <v/>
      </c>
      <c r="H184" s="36" t="n">
        <f aca="false">IF(AND($C184=0,E184&gt;$I$6),$F184,"")</f>
        <v>3.23007</v>
      </c>
      <c r="I184" s="36" t="str">
        <f aca="false">IF(AND($C184&lt;0,F184&gt;$I$6),$F184,"")</f>
        <v/>
      </c>
    </row>
    <row r="185" customFormat="false" ht="12.75" hidden="false" customHeight="false" outlineLevel="0" collapsed="false">
      <c r="A185" s="36" t="n">
        <f aca="false">B185*PriceMod!$F$15</f>
        <v>1.4</v>
      </c>
      <c r="B185" s="36" t="n">
        <v>7</v>
      </c>
      <c r="C185" s="36" t="n">
        <v>0</v>
      </c>
      <c r="D185" s="36" t="n">
        <v>0.0775</v>
      </c>
      <c r="E185" s="36" t="n">
        <v>3.340664</v>
      </c>
      <c r="F185" s="36" t="n">
        <v>3.323194</v>
      </c>
      <c r="G185" s="36" t="str">
        <f aca="false">IF(AND($C185&gt;0,D185&gt;$I$6),$F185,"")</f>
        <v/>
      </c>
      <c r="H185" s="36" t="n">
        <f aca="false">IF(AND($C185=0,E185&gt;$I$6),$F185,"")</f>
        <v>3.323194</v>
      </c>
      <c r="I185" s="36" t="str">
        <f aca="false">IF(AND($C185&lt;0,F185&gt;$I$6),$F185,"")</f>
        <v/>
      </c>
    </row>
    <row r="186" customFormat="false" ht="12.75" hidden="false" customHeight="false" outlineLevel="0" collapsed="false">
      <c r="A186" s="36" t="n">
        <f aca="false">B186*PriceMod!$F$15</f>
        <v>1.4</v>
      </c>
      <c r="B186" s="36" t="n">
        <v>7</v>
      </c>
      <c r="C186" s="36" t="n">
        <v>0</v>
      </c>
      <c r="D186" s="36" t="n">
        <v>0.1305</v>
      </c>
      <c r="E186" s="36" t="n">
        <v>3.32712</v>
      </c>
      <c r="F186" s="36" t="n">
        <v>3.353943</v>
      </c>
      <c r="G186" s="36" t="str">
        <f aca="false">IF(AND($C186&gt;0,D186&gt;$I$6),$F186,"")</f>
        <v/>
      </c>
      <c r="H186" s="36" t="n">
        <f aca="false">IF(AND($C186=0,E186&gt;$I$6),$F186,"")</f>
        <v>3.353943</v>
      </c>
      <c r="I186" s="36" t="str">
        <f aca="false">IF(AND($C186&lt;0,F186&gt;$I$6),$F186,"")</f>
        <v/>
      </c>
    </row>
    <row r="187" customFormat="false" ht="12.75" hidden="false" customHeight="false" outlineLevel="0" collapsed="false">
      <c r="A187" s="36" t="n">
        <f aca="false">B187*PriceMod!$F$15</f>
        <v>1.4</v>
      </c>
      <c r="B187" s="36" t="n">
        <v>7</v>
      </c>
      <c r="C187" s="36" t="n">
        <v>0</v>
      </c>
      <c r="D187" s="36" t="n">
        <v>0.0745</v>
      </c>
      <c r="E187" s="36" t="n">
        <v>3.475977</v>
      </c>
      <c r="F187" s="36" t="n">
        <v>3.448049</v>
      </c>
      <c r="G187" s="36" t="str">
        <f aca="false">IF(AND($C187&gt;0,D187&gt;$I$6),$F187,"")</f>
        <v/>
      </c>
      <c r="H187" s="36" t="n">
        <f aca="false">IF(AND($C187=0,E187&gt;$I$6),$F187,"")</f>
        <v>3.448049</v>
      </c>
      <c r="I187" s="36" t="str">
        <f aca="false">IF(AND($C187&lt;0,F187&gt;$I$6),$F187,"")</f>
        <v/>
      </c>
    </row>
    <row r="188" customFormat="false" ht="12.75" hidden="false" customHeight="false" outlineLevel="0" collapsed="false">
      <c r="A188" s="36" t="n">
        <f aca="false">B188*PriceMod!$F$15</f>
        <v>1.4</v>
      </c>
      <c r="B188" s="36" t="n">
        <v>7</v>
      </c>
      <c r="C188" s="36" t="n">
        <v>0</v>
      </c>
      <c r="D188" s="36" t="n">
        <v>0.043</v>
      </c>
      <c r="E188" s="36" t="n">
        <v>3.466665</v>
      </c>
      <c r="F188" s="36" t="n">
        <v>3.488789</v>
      </c>
      <c r="G188" s="36" t="str">
        <f aca="false">IF(AND($C188&gt;0,D188&gt;$I$6),$F188,"")</f>
        <v/>
      </c>
      <c r="H188" s="36" t="n">
        <f aca="false">IF(AND($C188=0,E188&gt;$I$6),$F188,"")</f>
        <v>3.488789</v>
      </c>
      <c r="I188" s="36" t="str">
        <f aca="false">IF(AND($C188&lt;0,F188&gt;$I$6),$F188,"")</f>
        <v/>
      </c>
    </row>
    <row r="189" customFormat="false" ht="12.75" hidden="false" customHeight="false" outlineLevel="0" collapsed="false">
      <c r="A189" s="36" t="n">
        <f aca="false">B189*PriceMod!$F$15</f>
        <v>1.4</v>
      </c>
      <c r="B189" s="36" t="n">
        <v>7</v>
      </c>
      <c r="C189" s="36" t="n">
        <v>0</v>
      </c>
      <c r="D189" s="36" t="n">
        <v>0.031</v>
      </c>
      <c r="E189" s="36" t="n">
        <v>3.622737</v>
      </c>
      <c r="F189" s="36" t="n">
        <v>3.587015</v>
      </c>
      <c r="G189" s="36" t="str">
        <f aca="false">IF(AND($C189&gt;0,D189&gt;$I$6),$F189,"")</f>
        <v/>
      </c>
      <c r="H189" s="36" t="n">
        <f aca="false">IF(AND($C189=0,E189&gt;$I$6),$F189,"")</f>
        <v>3.587015</v>
      </c>
      <c r="I189" s="36" t="str">
        <f aca="false">IF(AND($C189&lt;0,F189&gt;$I$6),$F189,"")</f>
        <v/>
      </c>
    </row>
    <row r="190" customFormat="false" ht="12.75" hidden="false" customHeight="false" outlineLevel="0" collapsed="false">
      <c r="A190" s="36" t="n">
        <f aca="false">B190*PriceMod!$F$15</f>
        <v>1.4</v>
      </c>
      <c r="B190" s="36" t="n">
        <v>7</v>
      </c>
      <c r="C190" s="36" t="n">
        <v>-2</v>
      </c>
      <c r="D190" s="36" t="n">
        <v>0.009</v>
      </c>
      <c r="E190" s="36" t="n">
        <v>3.614526</v>
      </c>
      <c r="F190" s="36" t="n">
        <v>3.634611</v>
      </c>
      <c r="G190" s="36" t="str">
        <f aca="false">IF(AND($C190&gt;0,D190&gt;$I$6),$F190,"")</f>
        <v/>
      </c>
      <c r="H190" s="36" t="str">
        <f aca="false">IF(AND($C190=0,E190&gt;$I$6),$F190,"")</f>
        <v/>
      </c>
      <c r="I190" s="36" t="n">
        <f aca="false">IF(AND($C190&lt;0,F190&gt;$I$6),$F190,"")</f>
        <v>3.634611</v>
      </c>
    </row>
    <row r="191" customFormat="false" ht="12.75" hidden="false" customHeight="false" outlineLevel="0" collapsed="false">
      <c r="A191" s="36" t="n">
        <f aca="false">B191*PriceMod!$F$15</f>
        <v>1.4</v>
      </c>
      <c r="B191" s="36" t="n">
        <v>7</v>
      </c>
      <c r="C191" s="36" t="n">
        <v>-2</v>
      </c>
      <c r="D191" s="36" t="n">
        <v>0.0115</v>
      </c>
      <c r="E191" s="36" t="n">
        <v>3.767342</v>
      </c>
      <c r="F191" s="36" t="n">
        <v>3.724246</v>
      </c>
      <c r="G191" s="36" t="str">
        <f aca="false">IF(AND($C191&gt;0,D191&gt;$I$6),$F191,"")</f>
        <v/>
      </c>
      <c r="H191" s="36" t="str">
        <f aca="false">IF(AND($C191=0,E191&gt;$I$6),$F191,"")</f>
        <v/>
      </c>
      <c r="I191" s="36" t="n">
        <f aca="false">IF(AND($C191&lt;0,F191&gt;$I$6),$F191,"")</f>
        <v>3.724246</v>
      </c>
    </row>
    <row r="192" customFormat="false" ht="12.75" hidden="false" customHeight="false" outlineLevel="0" collapsed="false">
      <c r="A192" s="36" t="n">
        <f aca="false">B192*PriceMod!$F$15</f>
        <v>1.4</v>
      </c>
      <c r="B192" s="36" t="n">
        <v>7</v>
      </c>
      <c r="C192" s="36" t="n">
        <v>-2</v>
      </c>
      <c r="D192" s="36" t="n">
        <v>0.0005</v>
      </c>
      <c r="E192" s="36" t="n">
        <v>3.735363</v>
      </c>
      <c r="F192" s="36" t="n">
        <v>3.739832</v>
      </c>
      <c r="G192" s="36" t="str">
        <f aca="false">IF(AND($C192&gt;0,D192&gt;$I$6),$F192,"")</f>
        <v/>
      </c>
      <c r="H192" s="36" t="str">
        <f aca="false">IF(AND($C192=0,E192&gt;$I$6),$F192,"")</f>
        <v/>
      </c>
      <c r="I192" s="36" t="n">
        <f aca="false">IF(AND($C192&lt;0,F192&gt;$I$6),$F192,"")</f>
        <v>3.739832</v>
      </c>
    </row>
    <row r="193" customFormat="false" ht="12.75" hidden="false" customHeight="false" outlineLevel="0" collapsed="false">
      <c r="A193" s="36" t="n">
        <f aca="false">B193*PriceMod!$F$15</f>
        <v>1.4</v>
      </c>
      <c r="B193" s="36" t="n">
        <v>7</v>
      </c>
      <c r="C193" s="36" t="n">
        <v>-2</v>
      </c>
      <c r="D193" s="36" t="n">
        <v>0.0005</v>
      </c>
      <c r="E193" s="36" t="n">
        <v>3.907546</v>
      </c>
      <c r="F193" s="36" t="n">
        <v>3.854517</v>
      </c>
      <c r="G193" s="36" t="str">
        <f aca="false">IF(AND($C193&gt;0,D193&gt;$I$6),$F193,"")</f>
        <v/>
      </c>
      <c r="H193" s="36" t="str">
        <f aca="false">IF(AND($C193=0,E193&gt;$I$6),$F193,"")</f>
        <v/>
      </c>
      <c r="I193" s="36" t="n">
        <f aca="false">IF(AND($C193&lt;0,F193&gt;$I$6),$F193,"")</f>
        <v>3.854517</v>
      </c>
    </row>
    <row r="194" customFormat="false" ht="12.75" hidden="false" customHeight="false" outlineLevel="0" collapsed="false">
      <c r="A194" s="36" t="n">
        <f aca="false">B194*PriceMod!$F$15</f>
        <v>1.6</v>
      </c>
      <c r="B194" s="36" t="n">
        <v>8</v>
      </c>
      <c r="C194" s="36" t="n">
        <v>1</v>
      </c>
      <c r="D194" s="36" t="n">
        <v>0.0005</v>
      </c>
      <c r="E194" s="36" t="n">
        <v>2.376861</v>
      </c>
      <c r="F194" s="36" t="n">
        <v>2.506907</v>
      </c>
      <c r="G194" s="36" t="str">
        <f aca="false">IF(AND($C194&gt;0,D194&gt;$I$6),$F194,"")</f>
        <v/>
      </c>
      <c r="H194" s="36" t="str">
        <f aca="false">IF(AND($C194=0,E194&gt;$I$6),$F194,"")</f>
        <v/>
      </c>
      <c r="I194" s="36" t="str">
        <f aca="false">IF(AND($C194&lt;0,F194&gt;$I$6),$F194,"")</f>
        <v/>
      </c>
    </row>
    <row r="195" customFormat="false" ht="12.75" hidden="false" customHeight="false" outlineLevel="0" collapsed="false">
      <c r="A195" s="36" t="n">
        <f aca="false">B195*PriceMod!$F$15</f>
        <v>1.6</v>
      </c>
      <c r="B195" s="36" t="n">
        <v>8</v>
      </c>
      <c r="C195" s="36" t="n">
        <v>1</v>
      </c>
      <c r="D195" s="36" t="n">
        <v>0.002</v>
      </c>
      <c r="E195" s="36" t="n">
        <v>2.621258</v>
      </c>
      <c r="F195" s="36" t="n">
        <v>2.700917</v>
      </c>
      <c r="G195" s="36" t="n">
        <f aca="false">IF(AND($C195&gt;0,D195&gt;$I$6),$F195,"")</f>
        <v>2.700917</v>
      </c>
      <c r="H195" s="36" t="str">
        <f aca="false">IF(AND($C195=0,E195&gt;$I$6),$F195,"")</f>
        <v/>
      </c>
      <c r="I195" s="36" t="str">
        <f aca="false">IF(AND($C195&lt;0,F195&gt;$I$6),$F195,"")</f>
        <v/>
      </c>
    </row>
    <row r="196" customFormat="false" ht="12.75" hidden="false" customHeight="false" outlineLevel="0" collapsed="false">
      <c r="A196" s="36" t="n">
        <f aca="false">B196*PriceMod!$F$15</f>
        <v>1.6</v>
      </c>
      <c r="B196" s="36" t="n">
        <v>8</v>
      </c>
      <c r="C196" s="36" t="n">
        <v>1</v>
      </c>
      <c r="D196" s="36" t="n">
        <v>0.001</v>
      </c>
      <c r="E196" s="36" t="n">
        <v>2.631169</v>
      </c>
      <c r="F196" s="36" t="n">
        <v>2.745391</v>
      </c>
      <c r="G196" s="36" t="str">
        <f aca="false">IF(AND($C196&gt;0,D196&gt;$I$6),$F196,"")</f>
        <v/>
      </c>
      <c r="H196" s="36" t="str">
        <f aca="false">IF(AND($C196=0,E196&gt;$I$6),$F196,"")</f>
        <v/>
      </c>
      <c r="I196" s="36" t="str">
        <f aca="false">IF(AND($C196&lt;0,F196&gt;$I$6),$F196,"")</f>
        <v/>
      </c>
    </row>
    <row r="197" customFormat="false" ht="12.75" hidden="false" customHeight="false" outlineLevel="0" collapsed="false">
      <c r="A197" s="36" t="n">
        <f aca="false">B197*PriceMod!$F$15</f>
        <v>1.6</v>
      </c>
      <c r="B197" s="36" t="n">
        <v>8</v>
      </c>
      <c r="C197" s="36" t="n">
        <v>1</v>
      </c>
      <c r="D197" s="36" t="n">
        <v>0.0155</v>
      </c>
      <c r="E197" s="36" t="n">
        <v>2.705764</v>
      </c>
      <c r="F197" s="36" t="n">
        <v>2.785185</v>
      </c>
      <c r="G197" s="36" t="n">
        <f aca="false">IF(AND($C197&gt;0,D197&gt;$I$6),$F197,"")</f>
        <v>2.785185</v>
      </c>
      <c r="H197" s="36" t="str">
        <f aca="false">IF(AND($C197=0,E197&gt;$I$6),$F197,"")</f>
        <v/>
      </c>
      <c r="I197" s="36" t="str">
        <f aca="false">IF(AND($C197&lt;0,F197&gt;$I$6),$F197,"")</f>
        <v/>
      </c>
    </row>
    <row r="198" customFormat="false" ht="12.75" hidden="false" customHeight="false" outlineLevel="0" collapsed="false">
      <c r="A198" s="36" t="n">
        <f aca="false">B198*PriceMod!$F$15</f>
        <v>1.6</v>
      </c>
      <c r="B198" s="36" t="n">
        <v>8</v>
      </c>
      <c r="C198" s="36" t="n">
        <v>1</v>
      </c>
      <c r="D198" s="36" t="n">
        <v>0.0015</v>
      </c>
      <c r="E198" s="36" t="n">
        <v>2.718283</v>
      </c>
      <c r="F198" s="36" t="n">
        <v>2.84515</v>
      </c>
      <c r="G198" s="36" t="n">
        <f aca="false">IF(AND($C198&gt;0,D198&gt;$I$6),$F198,"")</f>
        <v>2.84515</v>
      </c>
      <c r="H198" s="36" t="str">
        <f aca="false">IF(AND($C198=0,E198&gt;$I$6),$F198,"")</f>
        <v/>
      </c>
      <c r="I198" s="36" t="str">
        <f aca="false">IF(AND($C198&lt;0,F198&gt;$I$6),$F198,"")</f>
        <v/>
      </c>
    </row>
    <row r="199" customFormat="false" ht="12.75" hidden="false" customHeight="false" outlineLevel="0" collapsed="false">
      <c r="A199" s="36" t="n">
        <f aca="false">B199*PriceMod!$F$15</f>
        <v>1.6</v>
      </c>
      <c r="B199" s="36" t="n">
        <v>8</v>
      </c>
      <c r="C199" s="36" t="n">
        <v>1</v>
      </c>
      <c r="D199" s="36" t="n">
        <v>0.041</v>
      </c>
      <c r="E199" s="36" t="n">
        <v>2.822707</v>
      </c>
      <c r="F199" s="36" t="n">
        <v>2.88819</v>
      </c>
      <c r="G199" s="36" t="n">
        <f aca="false">IF(AND($C199&gt;0,D199&gt;$I$6),$F199,"")</f>
        <v>2.88819</v>
      </c>
      <c r="H199" s="36" t="str">
        <f aca="false">IF(AND($C199=0,E199&gt;$I$6),$F199,"")</f>
        <v/>
      </c>
      <c r="I199" s="36" t="str">
        <f aca="false">IF(AND($C199&lt;0,F199&gt;$I$6),$F199,"")</f>
        <v/>
      </c>
    </row>
    <row r="200" customFormat="false" ht="12.75" hidden="false" customHeight="false" outlineLevel="0" collapsed="false">
      <c r="A200" s="36" t="n">
        <f aca="false">B200*PriceMod!$F$15</f>
        <v>1.6</v>
      </c>
      <c r="B200" s="36" t="n">
        <v>8</v>
      </c>
      <c r="C200" s="36" t="n">
        <v>0</v>
      </c>
      <c r="D200" s="36" t="n">
        <v>0.0005</v>
      </c>
      <c r="E200" s="36" t="n">
        <v>2.835192</v>
      </c>
      <c r="F200" s="36" t="n">
        <v>2.956242</v>
      </c>
      <c r="G200" s="36" t="str">
        <f aca="false">IF(AND($C200&gt;0,D200&gt;$I$6),$F200,"")</f>
        <v/>
      </c>
      <c r="H200" s="36" t="n">
        <f aca="false">IF(AND($C200=0,E200&gt;$I$6),$F200,"")</f>
        <v>2.956242</v>
      </c>
      <c r="I200" s="36" t="str">
        <f aca="false">IF(AND($C200&lt;0,F200&gt;$I$6),$F200,"")</f>
        <v/>
      </c>
    </row>
    <row r="201" customFormat="false" ht="12.75" hidden="false" customHeight="false" outlineLevel="0" collapsed="false">
      <c r="A201" s="36" t="n">
        <f aca="false">B201*PriceMod!$F$15</f>
        <v>1.6</v>
      </c>
      <c r="B201" s="36" t="n">
        <v>8</v>
      </c>
      <c r="C201" s="36" t="n">
        <v>1</v>
      </c>
      <c r="D201" s="36" t="n">
        <v>0.0005</v>
      </c>
      <c r="E201" s="36" t="n">
        <v>2.880564</v>
      </c>
      <c r="F201" s="36" t="n">
        <v>2.867613</v>
      </c>
      <c r="G201" s="36" t="str">
        <f aca="false">IF(AND($C201&gt;0,D201&gt;$I$6),$F201,"")</f>
        <v/>
      </c>
      <c r="H201" s="36" t="str">
        <f aca="false">IF(AND($C201=0,E201&gt;$I$6),$F201,"")</f>
        <v/>
      </c>
      <c r="I201" s="36" t="str">
        <f aca="false">IF(AND($C201&lt;0,F201&gt;$I$6),$F201,"")</f>
        <v/>
      </c>
    </row>
    <row r="202" customFormat="false" ht="12.75" hidden="false" customHeight="false" outlineLevel="0" collapsed="false">
      <c r="A202" s="36" t="n">
        <f aca="false">B202*PriceMod!$F$15</f>
        <v>1.6</v>
      </c>
      <c r="B202" s="36" t="n">
        <v>8</v>
      </c>
      <c r="C202" s="36" t="n">
        <v>0</v>
      </c>
      <c r="D202" s="36" t="n">
        <v>0.1095</v>
      </c>
      <c r="E202" s="36" t="n">
        <v>2.946586</v>
      </c>
      <c r="F202" s="36" t="n">
        <v>2.998414</v>
      </c>
      <c r="G202" s="36" t="str">
        <f aca="false">IF(AND($C202&gt;0,D202&gt;$I$6),$F202,"")</f>
        <v/>
      </c>
      <c r="H202" s="36" t="n">
        <f aca="false">IF(AND($C202=0,E202&gt;$I$6),$F202,"")</f>
        <v>2.998414</v>
      </c>
      <c r="I202" s="36" t="str">
        <f aca="false">IF(AND($C202&lt;0,F202&gt;$I$6),$F202,"")</f>
        <v/>
      </c>
    </row>
    <row r="203" customFormat="false" ht="12.75" hidden="false" customHeight="false" outlineLevel="0" collapsed="false">
      <c r="A203" s="36" t="n">
        <f aca="false">B203*PriceMod!$F$15</f>
        <v>1.6</v>
      </c>
      <c r="B203" s="36" t="n">
        <v>8</v>
      </c>
      <c r="C203" s="36" t="n">
        <v>0</v>
      </c>
      <c r="D203" s="36" t="n">
        <v>0.001</v>
      </c>
      <c r="E203" s="36" t="n">
        <v>2.936479</v>
      </c>
      <c r="F203" s="36" t="n">
        <v>3.062616</v>
      </c>
      <c r="G203" s="36" t="str">
        <f aca="false">IF(AND($C203&gt;0,D203&gt;$I$6),$F203,"")</f>
        <v/>
      </c>
      <c r="H203" s="36" t="n">
        <f aca="false">IF(AND($C203=0,E203&gt;$I$6),$F203,"")</f>
        <v>3.062616</v>
      </c>
      <c r="I203" s="36" t="str">
        <f aca="false">IF(AND($C203&lt;0,F203&gt;$I$6),$F203,"")</f>
        <v/>
      </c>
    </row>
    <row r="204" customFormat="false" ht="12.75" hidden="false" customHeight="false" outlineLevel="0" collapsed="false">
      <c r="A204" s="36" t="n">
        <f aca="false">B204*PriceMod!$F$15</f>
        <v>1.6</v>
      </c>
      <c r="B204" s="36" t="n">
        <v>8</v>
      </c>
      <c r="C204" s="36" t="n">
        <v>0</v>
      </c>
      <c r="D204" s="36" t="n">
        <v>0.0135</v>
      </c>
      <c r="E204" s="36" t="n">
        <v>3.081292</v>
      </c>
      <c r="F204" s="36" t="n">
        <v>3.070327</v>
      </c>
      <c r="G204" s="36" t="str">
        <f aca="false">IF(AND($C204&gt;0,D204&gt;$I$6),$F204,"")</f>
        <v/>
      </c>
      <c r="H204" s="36" t="n">
        <f aca="false">IF(AND($C204=0,E204&gt;$I$6),$F204,"")</f>
        <v>3.070327</v>
      </c>
      <c r="I204" s="36" t="str">
        <f aca="false">IF(AND($C204&lt;0,F204&gt;$I$6),$F204,"")</f>
        <v/>
      </c>
    </row>
    <row r="205" customFormat="false" ht="12.75" hidden="false" customHeight="false" outlineLevel="0" collapsed="false">
      <c r="A205" s="36" t="n">
        <f aca="false">B205*PriceMod!$F$15</f>
        <v>1.6</v>
      </c>
      <c r="B205" s="36" t="n">
        <v>8</v>
      </c>
      <c r="C205" s="36" t="n">
        <v>0</v>
      </c>
      <c r="D205" s="36" t="n">
        <v>0.1965</v>
      </c>
      <c r="E205" s="36" t="n">
        <v>3.06915</v>
      </c>
      <c r="F205" s="36" t="n">
        <v>3.112205</v>
      </c>
      <c r="G205" s="36" t="str">
        <f aca="false">IF(AND($C205&gt;0,D205&gt;$I$6),$F205,"")</f>
        <v/>
      </c>
      <c r="H205" s="36" t="n">
        <f aca="false">IF(AND($C205=0,E205&gt;$I$6),$F205,"")</f>
        <v>3.112205</v>
      </c>
      <c r="I205" s="36" t="str">
        <f aca="false">IF(AND($C205&lt;0,F205&gt;$I$6),$F205,"")</f>
        <v/>
      </c>
    </row>
    <row r="206" customFormat="false" ht="12.75" hidden="false" customHeight="false" outlineLevel="0" collapsed="false">
      <c r="A206" s="36" t="n">
        <f aca="false">B206*PriceMod!$F$15</f>
        <v>1.6</v>
      </c>
      <c r="B206" s="36" t="n">
        <v>8</v>
      </c>
      <c r="C206" s="36" t="n">
        <v>0</v>
      </c>
      <c r="D206" s="36" t="n">
        <v>0.0375</v>
      </c>
      <c r="E206" s="36" t="n">
        <v>3.213597</v>
      </c>
      <c r="F206" s="36" t="n">
        <v>3.201661</v>
      </c>
      <c r="G206" s="36" t="str">
        <f aca="false">IF(AND($C206&gt;0,D206&gt;$I$6),$F206,"")</f>
        <v/>
      </c>
      <c r="H206" s="36" t="n">
        <f aca="false">IF(AND($C206=0,E206&gt;$I$6),$F206,"")</f>
        <v>3.201661</v>
      </c>
      <c r="I206" s="36" t="str">
        <f aca="false">IF(AND($C206&lt;0,F206&gt;$I$6),$F206,"")</f>
        <v/>
      </c>
    </row>
    <row r="207" customFormat="false" ht="12.75" hidden="false" customHeight="false" outlineLevel="0" collapsed="false">
      <c r="A207" s="36" t="n">
        <f aca="false">B207*PriceMod!$F$15</f>
        <v>1.6</v>
      </c>
      <c r="B207" s="36" t="n">
        <v>8</v>
      </c>
      <c r="C207" s="36" t="n">
        <v>0</v>
      </c>
      <c r="D207" s="36" t="n">
        <v>0.2015</v>
      </c>
      <c r="E207" s="36" t="n">
        <v>3.195982</v>
      </c>
      <c r="F207" s="36" t="n">
        <v>3.23007</v>
      </c>
      <c r="G207" s="36" t="str">
        <f aca="false">IF(AND($C207&gt;0,D207&gt;$I$6),$F207,"")</f>
        <v/>
      </c>
      <c r="H207" s="36" t="n">
        <f aca="false">IF(AND($C207=0,E207&gt;$I$6),$F207,"")</f>
        <v>3.23007</v>
      </c>
      <c r="I207" s="36" t="str">
        <f aca="false">IF(AND($C207&lt;0,F207&gt;$I$6),$F207,"")</f>
        <v/>
      </c>
    </row>
    <row r="208" customFormat="false" ht="12.75" hidden="false" customHeight="false" outlineLevel="0" collapsed="false">
      <c r="A208" s="36" t="n">
        <f aca="false">B208*PriceMod!$F$15</f>
        <v>1.6</v>
      </c>
      <c r="B208" s="36" t="n">
        <v>8</v>
      </c>
      <c r="C208" s="36" t="n">
        <v>0</v>
      </c>
      <c r="D208" s="36" t="n">
        <v>0.0775</v>
      </c>
      <c r="E208" s="36" t="n">
        <v>3.340664</v>
      </c>
      <c r="F208" s="36" t="n">
        <v>3.323194</v>
      </c>
      <c r="G208" s="36" t="str">
        <f aca="false">IF(AND($C208&gt;0,D208&gt;$I$6),$F208,"")</f>
        <v/>
      </c>
      <c r="H208" s="36" t="n">
        <f aca="false">IF(AND($C208=0,E208&gt;$I$6),$F208,"")</f>
        <v>3.323194</v>
      </c>
      <c r="I208" s="36" t="str">
        <f aca="false">IF(AND($C208&lt;0,F208&gt;$I$6),$F208,"")</f>
        <v/>
      </c>
    </row>
    <row r="209" customFormat="false" ht="12.75" hidden="false" customHeight="false" outlineLevel="0" collapsed="false">
      <c r="A209" s="36" t="n">
        <f aca="false">B209*PriceMod!$F$15</f>
        <v>1.6</v>
      </c>
      <c r="B209" s="36" t="n">
        <v>8</v>
      </c>
      <c r="C209" s="36" t="n">
        <v>0</v>
      </c>
      <c r="D209" s="36" t="n">
        <v>0.1305</v>
      </c>
      <c r="E209" s="36" t="n">
        <v>3.32712</v>
      </c>
      <c r="F209" s="36" t="n">
        <v>3.353943</v>
      </c>
      <c r="G209" s="36" t="str">
        <f aca="false">IF(AND($C209&gt;0,D209&gt;$I$6),$F209,"")</f>
        <v/>
      </c>
      <c r="H209" s="36" t="n">
        <f aca="false">IF(AND($C209=0,E209&gt;$I$6),$F209,"")</f>
        <v>3.353943</v>
      </c>
      <c r="I209" s="36" t="str">
        <f aca="false">IF(AND($C209&lt;0,F209&gt;$I$6),$F209,"")</f>
        <v/>
      </c>
    </row>
    <row r="210" customFormat="false" ht="12.75" hidden="false" customHeight="false" outlineLevel="0" collapsed="false">
      <c r="A210" s="36" t="n">
        <f aca="false">B210*PriceMod!$F$15</f>
        <v>1.6</v>
      </c>
      <c r="B210" s="36" t="n">
        <v>8</v>
      </c>
      <c r="C210" s="36" t="n">
        <v>0</v>
      </c>
      <c r="D210" s="36" t="n">
        <v>0.0745</v>
      </c>
      <c r="E210" s="36" t="n">
        <v>3.475977</v>
      </c>
      <c r="F210" s="36" t="n">
        <v>3.448049</v>
      </c>
      <c r="G210" s="36" t="str">
        <f aca="false">IF(AND($C210&gt;0,D210&gt;$I$6),$F210,"")</f>
        <v/>
      </c>
      <c r="H210" s="36" t="n">
        <f aca="false">IF(AND($C210=0,E210&gt;$I$6),$F210,"")</f>
        <v>3.448049</v>
      </c>
      <c r="I210" s="36" t="str">
        <f aca="false">IF(AND($C210&lt;0,F210&gt;$I$6),$F210,"")</f>
        <v/>
      </c>
    </row>
    <row r="211" customFormat="false" ht="12.75" hidden="false" customHeight="false" outlineLevel="0" collapsed="false">
      <c r="A211" s="36" t="n">
        <f aca="false">B211*PriceMod!$F$15</f>
        <v>1.6</v>
      </c>
      <c r="B211" s="36" t="n">
        <v>8</v>
      </c>
      <c r="C211" s="36" t="n">
        <v>0</v>
      </c>
      <c r="D211" s="36" t="n">
        <v>0.043</v>
      </c>
      <c r="E211" s="36" t="n">
        <v>3.466665</v>
      </c>
      <c r="F211" s="36" t="n">
        <v>3.488789</v>
      </c>
      <c r="G211" s="36" t="str">
        <f aca="false">IF(AND($C211&gt;0,D211&gt;$I$6),$F211,"")</f>
        <v/>
      </c>
      <c r="H211" s="36" t="n">
        <f aca="false">IF(AND($C211=0,E211&gt;$I$6),$F211,"")</f>
        <v>3.488789</v>
      </c>
      <c r="I211" s="36" t="str">
        <f aca="false">IF(AND($C211&lt;0,F211&gt;$I$6),$F211,"")</f>
        <v/>
      </c>
    </row>
    <row r="212" customFormat="false" ht="12.75" hidden="false" customHeight="false" outlineLevel="0" collapsed="false">
      <c r="A212" s="36" t="n">
        <f aca="false">B212*PriceMod!$F$15</f>
        <v>1.6</v>
      </c>
      <c r="B212" s="36" t="n">
        <v>8</v>
      </c>
      <c r="C212" s="36" t="n">
        <v>-2</v>
      </c>
      <c r="D212" s="36" t="n">
        <v>0.031</v>
      </c>
      <c r="E212" s="36" t="n">
        <v>3.622737</v>
      </c>
      <c r="F212" s="36" t="n">
        <v>3.587015</v>
      </c>
      <c r="G212" s="36" t="str">
        <f aca="false">IF(AND($C212&gt;0,D212&gt;$I$6),$F212,"")</f>
        <v/>
      </c>
      <c r="H212" s="36" t="str">
        <f aca="false">IF(AND($C212=0,E212&gt;$I$6),$F212,"")</f>
        <v/>
      </c>
      <c r="I212" s="36" t="n">
        <f aca="false">IF(AND($C212&lt;0,F212&gt;$I$6),$F212,"")</f>
        <v>3.587015</v>
      </c>
    </row>
    <row r="213" customFormat="false" ht="12.75" hidden="false" customHeight="false" outlineLevel="0" collapsed="false">
      <c r="A213" s="36" t="n">
        <f aca="false">B213*PriceMod!$F$15</f>
        <v>1.6</v>
      </c>
      <c r="B213" s="36" t="n">
        <v>8</v>
      </c>
      <c r="C213" s="36" t="n">
        <v>-2</v>
      </c>
      <c r="D213" s="36" t="n">
        <v>0.009</v>
      </c>
      <c r="E213" s="36" t="n">
        <v>3.614526</v>
      </c>
      <c r="F213" s="36" t="n">
        <v>3.634611</v>
      </c>
      <c r="G213" s="36" t="str">
        <f aca="false">IF(AND($C213&gt;0,D213&gt;$I$6),$F213,"")</f>
        <v/>
      </c>
      <c r="H213" s="36" t="str">
        <f aca="false">IF(AND($C213=0,E213&gt;$I$6),$F213,"")</f>
        <v/>
      </c>
      <c r="I213" s="36" t="n">
        <f aca="false">IF(AND($C213&lt;0,F213&gt;$I$6),$F213,"")</f>
        <v>3.634611</v>
      </c>
    </row>
    <row r="214" customFormat="false" ht="12.75" hidden="false" customHeight="false" outlineLevel="0" collapsed="false">
      <c r="A214" s="36" t="n">
        <f aca="false">B214*PriceMod!$F$15</f>
        <v>1.6</v>
      </c>
      <c r="B214" s="36" t="n">
        <v>8</v>
      </c>
      <c r="C214" s="36" t="n">
        <v>-2</v>
      </c>
      <c r="D214" s="36" t="n">
        <v>0.0115</v>
      </c>
      <c r="E214" s="36" t="n">
        <v>3.767342</v>
      </c>
      <c r="F214" s="36" t="n">
        <v>3.724246</v>
      </c>
      <c r="G214" s="36" t="str">
        <f aca="false">IF(AND($C214&gt;0,D214&gt;$I$6),$F214,"")</f>
        <v/>
      </c>
      <c r="H214" s="36" t="str">
        <f aca="false">IF(AND($C214=0,E214&gt;$I$6),$F214,"")</f>
        <v/>
      </c>
      <c r="I214" s="36" t="n">
        <f aca="false">IF(AND($C214&lt;0,F214&gt;$I$6),$F214,"")</f>
        <v>3.724246</v>
      </c>
    </row>
    <row r="215" customFormat="false" ht="12.75" hidden="false" customHeight="false" outlineLevel="0" collapsed="false">
      <c r="A215" s="36" t="n">
        <f aca="false">B215*PriceMod!$F$15</f>
        <v>1.6</v>
      </c>
      <c r="B215" s="36" t="n">
        <v>8</v>
      </c>
      <c r="C215" s="36" t="n">
        <v>-2</v>
      </c>
      <c r="D215" s="36" t="n">
        <v>0.0005</v>
      </c>
      <c r="E215" s="36" t="n">
        <v>3.735363</v>
      </c>
      <c r="F215" s="36" t="n">
        <v>3.739832</v>
      </c>
      <c r="G215" s="36" t="str">
        <f aca="false">IF(AND($C215&gt;0,D215&gt;$I$6),$F215,"")</f>
        <v/>
      </c>
      <c r="H215" s="36" t="str">
        <f aca="false">IF(AND($C215=0,E215&gt;$I$6),$F215,"")</f>
        <v/>
      </c>
      <c r="I215" s="36" t="n">
        <f aca="false">IF(AND($C215&lt;0,F215&gt;$I$6),$F215,"")</f>
        <v>3.739832</v>
      </c>
    </row>
    <row r="216" customFormat="false" ht="12.75" hidden="false" customHeight="false" outlineLevel="0" collapsed="false">
      <c r="A216" s="36" t="n">
        <f aca="false">B216*PriceMod!$F$15</f>
        <v>1.6</v>
      </c>
      <c r="B216" s="36" t="n">
        <v>8</v>
      </c>
      <c r="C216" s="36" t="n">
        <v>-2</v>
      </c>
      <c r="D216" s="36" t="n">
        <v>0.0005</v>
      </c>
      <c r="E216" s="36" t="n">
        <v>3.907546</v>
      </c>
      <c r="F216" s="36" t="n">
        <v>3.854517</v>
      </c>
      <c r="G216" s="36" t="str">
        <f aca="false">IF(AND($C216&gt;0,D216&gt;$I$6),$F216,"")</f>
        <v/>
      </c>
      <c r="H216" s="36" t="str">
        <f aca="false">IF(AND($C216=0,E216&gt;$I$6),$F216,"")</f>
        <v/>
      </c>
      <c r="I216" s="36" t="n">
        <f aca="false">IF(AND($C216&lt;0,F216&gt;$I$6),$F216,"")</f>
        <v>3.854517</v>
      </c>
    </row>
    <row r="217" customFormat="false" ht="12.75" hidden="false" customHeight="false" outlineLevel="0" collapsed="false">
      <c r="A217" s="36" t="n">
        <f aca="false">B217*PriceMod!$F$15</f>
        <v>1.8</v>
      </c>
      <c r="B217" s="36" t="n">
        <v>9</v>
      </c>
      <c r="C217" s="36" t="n">
        <v>1</v>
      </c>
      <c r="D217" s="36" t="n">
        <v>0.0005</v>
      </c>
      <c r="E217" s="36" t="n">
        <v>2.376861</v>
      </c>
      <c r="F217" s="36" t="n">
        <v>2.506907</v>
      </c>
      <c r="G217" s="36" t="str">
        <f aca="false">IF(AND($C217&gt;0,D217&gt;$I$6),$F217,"")</f>
        <v/>
      </c>
      <c r="H217" s="36" t="str">
        <f aca="false">IF(AND($C217=0,E217&gt;$I$6),$F217,"")</f>
        <v/>
      </c>
      <c r="I217" s="36" t="str">
        <f aca="false">IF(AND($C217&lt;0,F217&gt;$I$6),$F217,"")</f>
        <v/>
      </c>
    </row>
    <row r="218" customFormat="false" ht="12.75" hidden="false" customHeight="false" outlineLevel="0" collapsed="false">
      <c r="A218" s="36" t="n">
        <f aca="false">B218*PriceMod!$F$15</f>
        <v>1.8</v>
      </c>
      <c r="B218" s="36" t="n">
        <v>9</v>
      </c>
      <c r="C218" s="36" t="n">
        <v>1</v>
      </c>
      <c r="D218" s="36" t="n">
        <v>0.002</v>
      </c>
      <c r="E218" s="36" t="n">
        <v>2.621258</v>
      </c>
      <c r="F218" s="36" t="n">
        <v>2.700917</v>
      </c>
      <c r="G218" s="36" t="n">
        <f aca="false">IF(AND($C218&gt;0,D218&gt;$I$6),$F218,"")</f>
        <v>2.700917</v>
      </c>
      <c r="H218" s="36" t="str">
        <f aca="false">IF(AND($C218=0,E218&gt;$I$6),$F218,"")</f>
        <v/>
      </c>
      <c r="I218" s="36" t="str">
        <f aca="false">IF(AND($C218&lt;0,F218&gt;$I$6),$F218,"")</f>
        <v/>
      </c>
    </row>
    <row r="219" customFormat="false" ht="12.75" hidden="false" customHeight="false" outlineLevel="0" collapsed="false">
      <c r="A219" s="36" t="n">
        <f aca="false">B219*PriceMod!$F$15</f>
        <v>1.8</v>
      </c>
      <c r="B219" s="36" t="n">
        <v>9</v>
      </c>
      <c r="C219" s="36" t="n">
        <v>1</v>
      </c>
      <c r="D219" s="36" t="n">
        <v>0.001</v>
      </c>
      <c r="E219" s="36" t="n">
        <v>2.631169</v>
      </c>
      <c r="F219" s="36" t="n">
        <v>2.745391</v>
      </c>
      <c r="G219" s="36" t="str">
        <f aca="false">IF(AND($C219&gt;0,D219&gt;$I$6),$F219,"")</f>
        <v/>
      </c>
      <c r="H219" s="36" t="str">
        <f aca="false">IF(AND($C219=0,E219&gt;$I$6),$F219,"")</f>
        <v/>
      </c>
      <c r="I219" s="36" t="str">
        <f aca="false">IF(AND($C219&lt;0,F219&gt;$I$6),$F219,"")</f>
        <v/>
      </c>
    </row>
    <row r="220" customFormat="false" ht="12.75" hidden="false" customHeight="false" outlineLevel="0" collapsed="false">
      <c r="A220" s="36" t="n">
        <f aca="false">B220*PriceMod!$F$15</f>
        <v>1.8</v>
      </c>
      <c r="B220" s="36" t="n">
        <v>9</v>
      </c>
      <c r="C220" s="36" t="n">
        <v>1</v>
      </c>
      <c r="D220" s="36" t="n">
        <v>0.0155</v>
      </c>
      <c r="E220" s="36" t="n">
        <v>2.705764</v>
      </c>
      <c r="F220" s="36" t="n">
        <v>2.785185</v>
      </c>
      <c r="G220" s="36" t="n">
        <f aca="false">IF(AND($C220&gt;0,D220&gt;$I$6),$F220,"")</f>
        <v>2.785185</v>
      </c>
      <c r="H220" s="36" t="str">
        <f aca="false">IF(AND($C220=0,E220&gt;$I$6),$F220,"")</f>
        <v/>
      </c>
      <c r="I220" s="36" t="str">
        <f aca="false">IF(AND($C220&lt;0,F220&gt;$I$6),$F220,"")</f>
        <v/>
      </c>
    </row>
    <row r="221" customFormat="false" ht="12.75" hidden="false" customHeight="false" outlineLevel="0" collapsed="false">
      <c r="A221" s="36" t="n">
        <f aca="false">B221*PriceMod!$F$15</f>
        <v>1.8</v>
      </c>
      <c r="B221" s="36" t="n">
        <v>9</v>
      </c>
      <c r="C221" s="36" t="n">
        <v>1</v>
      </c>
      <c r="D221" s="36" t="n">
        <v>0.0015</v>
      </c>
      <c r="E221" s="36" t="n">
        <v>2.718283</v>
      </c>
      <c r="F221" s="36" t="n">
        <v>2.84515</v>
      </c>
      <c r="G221" s="36" t="n">
        <f aca="false">IF(AND($C221&gt;0,D221&gt;$I$6),$F221,"")</f>
        <v>2.84515</v>
      </c>
      <c r="H221" s="36" t="str">
        <f aca="false">IF(AND($C221=0,E221&gt;$I$6),$F221,"")</f>
        <v/>
      </c>
      <c r="I221" s="36" t="str">
        <f aca="false">IF(AND($C221&lt;0,F221&gt;$I$6),$F221,"")</f>
        <v/>
      </c>
    </row>
    <row r="222" customFormat="false" ht="12.75" hidden="false" customHeight="false" outlineLevel="0" collapsed="false">
      <c r="A222" s="36" t="n">
        <f aca="false">B222*PriceMod!$F$15</f>
        <v>1.8</v>
      </c>
      <c r="B222" s="36" t="n">
        <v>9</v>
      </c>
      <c r="C222" s="36" t="n">
        <v>1</v>
      </c>
      <c r="D222" s="36" t="n">
        <v>0.041</v>
      </c>
      <c r="E222" s="36" t="n">
        <v>2.822707</v>
      </c>
      <c r="F222" s="36" t="n">
        <v>2.88819</v>
      </c>
      <c r="G222" s="36" t="n">
        <f aca="false">IF(AND($C222&gt;0,D222&gt;$I$6),$F222,"")</f>
        <v>2.88819</v>
      </c>
      <c r="H222" s="36" t="str">
        <f aca="false">IF(AND($C222=0,E222&gt;$I$6),$F222,"")</f>
        <v/>
      </c>
      <c r="I222" s="36" t="str">
        <f aca="false">IF(AND($C222&lt;0,F222&gt;$I$6),$F222,"")</f>
        <v/>
      </c>
    </row>
    <row r="223" customFormat="false" ht="12.75" hidden="false" customHeight="false" outlineLevel="0" collapsed="false">
      <c r="A223" s="36" t="n">
        <f aca="false">B223*PriceMod!$F$15</f>
        <v>1.8</v>
      </c>
      <c r="B223" s="36" t="n">
        <v>9</v>
      </c>
      <c r="C223" s="36" t="n">
        <v>0</v>
      </c>
      <c r="D223" s="36" t="n">
        <v>0.0005</v>
      </c>
      <c r="E223" s="36" t="n">
        <v>2.835192</v>
      </c>
      <c r="F223" s="36" t="n">
        <v>2.956242</v>
      </c>
      <c r="G223" s="36" t="str">
        <f aca="false">IF(AND($C223&gt;0,D223&gt;$I$6),$F223,"")</f>
        <v/>
      </c>
      <c r="H223" s="36" t="n">
        <f aca="false">IF(AND($C223=0,E223&gt;$I$6),$F223,"")</f>
        <v>2.956242</v>
      </c>
      <c r="I223" s="36" t="str">
        <f aca="false">IF(AND($C223&lt;0,F223&gt;$I$6),$F223,"")</f>
        <v/>
      </c>
    </row>
    <row r="224" customFormat="false" ht="12.75" hidden="false" customHeight="false" outlineLevel="0" collapsed="false">
      <c r="A224" s="36" t="n">
        <f aca="false">B224*PriceMod!$F$15</f>
        <v>1.8</v>
      </c>
      <c r="B224" s="36" t="n">
        <v>9</v>
      </c>
      <c r="C224" s="36" t="n">
        <v>1</v>
      </c>
      <c r="D224" s="36" t="n">
        <v>0.0005</v>
      </c>
      <c r="E224" s="36" t="n">
        <v>2.880564</v>
      </c>
      <c r="F224" s="36" t="n">
        <v>2.867613</v>
      </c>
      <c r="G224" s="36" t="str">
        <f aca="false">IF(AND($C224&gt;0,D224&gt;$I$6),$F224,"")</f>
        <v/>
      </c>
      <c r="H224" s="36" t="str">
        <f aca="false">IF(AND($C224=0,E224&gt;$I$6),$F224,"")</f>
        <v/>
      </c>
      <c r="I224" s="36" t="str">
        <f aca="false">IF(AND($C224&lt;0,F224&gt;$I$6),$F224,"")</f>
        <v/>
      </c>
    </row>
    <row r="225" customFormat="false" ht="12.75" hidden="false" customHeight="false" outlineLevel="0" collapsed="false">
      <c r="A225" s="36" t="n">
        <f aca="false">B225*PriceMod!$F$15</f>
        <v>1.8</v>
      </c>
      <c r="B225" s="36" t="n">
        <v>9</v>
      </c>
      <c r="C225" s="36" t="n">
        <v>0</v>
      </c>
      <c r="D225" s="36" t="n">
        <v>0.1095</v>
      </c>
      <c r="E225" s="36" t="n">
        <v>2.946586</v>
      </c>
      <c r="F225" s="36" t="n">
        <v>2.998414</v>
      </c>
      <c r="G225" s="36" t="str">
        <f aca="false">IF(AND($C225&gt;0,D225&gt;$I$6),$F225,"")</f>
        <v/>
      </c>
      <c r="H225" s="36" t="n">
        <f aca="false">IF(AND($C225=0,E225&gt;$I$6),$F225,"")</f>
        <v>2.998414</v>
      </c>
      <c r="I225" s="36" t="str">
        <f aca="false">IF(AND($C225&lt;0,F225&gt;$I$6),$F225,"")</f>
        <v/>
      </c>
    </row>
    <row r="226" customFormat="false" ht="12.75" hidden="false" customHeight="false" outlineLevel="0" collapsed="false">
      <c r="A226" s="36" t="n">
        <f aca="false">B226*PriceMod!$F$15</f>
        <v>1.8</v>
      </c>
      <c r="B226" s="36" t="n">
        <v>9</v>
      </c>
      <c r="C226" s="36" t="n">
        <v>0</v>
      </c>
      <c r="D226" s="36" t="n">
        <v>0.001</v>
      </c>
      <c r="E226" s="36" t="n">
        <v>2.936479</v>
      </c>
      <c r="F226" s="36" t="n">
        <v>3.062616</v>
      </c>
      <c r="G226" s="36" t="str">
        <f aca="false">IF(AND($C226&gt;0,D226&gt;$I$6),$F226,"")</f>
        <v/>
      </c>
      <c r="H226" s="36" t="n">
        <f aca="false">IF(AND($C226=0,E226&gt;$I$6),$F226,"")</f>
        <v>3.062616</v>
      </c>
      <c r="I226" s="36" t="str">
        <f aca="false">IF(AND($C226&lt;0,F226&gt;$I$6),$F226,"")</f>
        <v/>
      </c>
    </row>
    <row r="227" customFormat="false" ht="12.75" hidden="false" customHeight="false" outlineLevel="0" collapsed="false">
      <c r="A227" s="36" t="n">
        <f aca="false">B227*PriceMod!$F$15</f>
        <v>1.8</v>
      </c>
      <c r="B227" s="36" t="n">
        <v>9</v>
      </c>
      <c r="C227" s="36" t="n">
        <v>0</v>
      </c>
      <c r="D227" s="36" t="n">
        <v>0.0135</v>
      </c>
      <c r="E227" s="36" t="n">
        <v>3.081292</v>
      </c>
      <c r="F227" s="36" t="n">
        <v>3.070327</v>
      </c>
      <c r="G227" s="36" t="str">
        <f aca="false">IF(AND($C227&gt;0,D227&gt;$I$6),$F227,"")</f>
        <v/>
      </c>
      <c r="H227" s="36" t="n">
        <f aca="false">IF(AND($C227=0,E227&gt;$I$6),$F227,"")</f>
        <v>3.070327</v>
      </c>
      <c r="I227" s="36" t="str">
        <f aca="false">IF(AND($C227&lt;0,F227&gt;$I$6),$F227,"")</f>
        <v/>
      </c>
    </row>
    <row r="228" customFormat="false" ht="12.75" hidden="false" customHeight="false" outlineLevel="0" collapsed="false">
      <c r="A228" s="36" t="n">
        <f aca="false">B228*PriceMod!$F$15</f>
        <v>1.8</v>
      </c>
      <c r="B228" s="36" t="n">
        <v>9</v>
      </c>
      <c r="C228" s="36" t="n">
        <v>0</v>
      </c>
      <c r="D228" s="36" t="n">
        <v>0.1965</v>
      </c>
      <c r="E228" s="36" t="n">
        <v>3.06915</v>
      </c>
      <c r="F228" s="36" t="n">
        <v>3.112205</v>
      </c>
      <c r="G228" s="36" t="str">
        <f aca="false">IF(AND($C228&gt;0,D228&gt;$I$6),$F228,"")</f>
        <v/>
      </c>
      <c r="H228" s="36" t="n">
        <f aca="false">IF(AND($C228=0,E228&gt;$I$6),$F228,"")</f>
        <v>3.112205</v>
      </c>
      <c r="I228" s="36" t="str">
        <f aca="false">IF(AND($C228&lt;0,F228&gt;$I$6),$F228,"")</f>
        <v/>
      </c>
    </row>
    <row r="229" customFormat="false" ht="12.75" hidden="false" customHeight="false" outlineLevel="0" collapsed="false">
      <c r="A229" s="36" t="n">
        <f aca="false">B229*PriceMod!$F$15</f>
        <v>1.8</v>
      </c>
      <c r="B229" s="36" t="n">
        <v>9</v>
      </c>
      <c r="C229" s="36" t="n">
        <v>0</v>
      </c>
      <c r="D229" s="36" t="n">
        <v>0.0375</v>
      </c>
      <c r="E229" s="36" t="n">
        <v>3.213597</v>
      </c>
      <c r="F229" s="36" t="n">
        <v>3.201661</v>
      </c>
      <c r="G229" s="36" t="str">
        <f aca="false">IF(AND($C229&gt;0,D229&gt;$I$6),$F229,"")</f>
        <v/>
      </c>
      <c r="H229" s="36" t="n">
        <f aca="false">IF(AND($C229=0,E229&gt;$I$6),$F229,"")</f>
        <v>3.201661</v>
      </c>
      <c r="I229" s="36" t="str">
        <f aca="false">IF(AND($C229&lt;0,F229&gt;$I$6),$F229,"")</f>
        <v/>
      </c>
    </row>
    <row r="230" customFormat="false" ht="12.75" hidden="false" customHeight="false" outlineLevel="0" collapsed="false">
      <c r="A230" s="36" t="n">
        <f aca="false">B230*PriceMod!$F$15</f>
        <v>1.8</v>
      </c>
      <c r="B230" s="36" t="n">
        <v>9</v>
      </c>
      <c r="C230" s="36" t="n">
        <v>0</v>
      </c>
      <c r="D230" s="36" t="n">
        <v>0.2015</v>
      </c>
      <c r="E230" s="36" t="n">
        <v>3.195982</v>
      </c>
      <c r="F230" s="36" t="n">
        <v>3.23007</v>
      </c>
      <c r="G230" s="36" t="str">
        <f aca="false">IF(AND($C230&gt;0,D230&gt;$I$6),$F230,"")</f>
        <v/>
      </c>
      <c r="H230" s="36" t="n">
        <f aca="false">IF(AND($C230=0,E230&gt;$I$6),$F230,"")</f>
        <v>3.23007</v>
      </c>
      <c r="I230" s="36" t="str">
        <f aca="false">IF(AND($C230&lt;0,F230&gt;$I$6),$F230,"")</f>
        <v/>
      </c>
    </row>
    <row r="231" customFormat="false" ht="12.75" hidden="false" customHeight="false" outlineLevel="0" collapsed="false">
      <c r="A231" s="36" t="n">
        <f aca="false">B231*PriceMod!$F$15</f>
        <v>1.8</v>
      </c>
      <c r="B231" s="36" t="n">
        <v>9</v>
      </c>
      <c r="C231" s="36" t="n">
        <v>0</v>
      </c>
      <c r="D231" s="36" t="n">
        <v>0.0775</v>
      </c>
      <c r="E231" s="36" t="n">
        <v>3.340664</v>
      </c>
      <c r="F231" s="36" t="n">
        <v>3.323194</v>
      </c>
      <c r="G231" s="36" t="str">
        <f aca="false">IF(AND($C231&gt;0,D231&gt;$I$6),$F231,"")</f>
        <v/>
      </c>
      <c r="H231" s="36" t="n">
        <f aca="false">IF(AND($C231=0,E231&gt;$I$6),$F231,"")</f>
        <v>3.323194</v>
      </c>
      <c r="I231" s="36" t="str">
        <f aca="false">IF(AND($C231&lt;0,F231&gt;$I$6),$F231,"")</f>
        <v/>
      </c>
    </row>
    <row r="232" customFormat="false" ht="12.75" hidden="false" customHeight="false" outlineLevel="0" collapsed="false">
      <c r="A232" s="36" t="n">
        <f aca="false">B232*PriceMod!$F$15</f>
        <v>1.8</v>
      </c>
      <c r="B232" s="36" t="n">
        <v>9</v>
      </c>
      <c r="C232" s="36" t="n">
        <v>0</v>
      </c>
      <c r="D232" s="36" t="n">
        <v>0.1305</v>
      </c>
      <c r="E232" s="36" t="n">
        <v>3.32712</v>
      </c>
      <c r="F232" s="36" t="n">
        <v>3.353943</v>
      </c>
      <c r="G232" s="36" t="str">
        <f aca="false">IF(AND($C232&gt;0,D232&gt;$I$6),$F232,"")</f>
        <v/>
      </c>
      <c r="H232" s="36" t="n">
        <f aca="false">IF(AND($C232=0,E232&gt;$I$6),$F232,"")</f>
        <v>3.353943</v>
      </c>
      <c r="I232" s="36" t="str">
        <f aca="false">IF(AND($C232&lt;0,F232&gt;$I$6),$F232,"")</f>
        <v/>
      </c>
    </row>
    <row r="233" customFormat="false" ht="12.75" hidden="false" customHeight="false" outlineLevel="0" collapsed="false">
      <c r="A233" s="36" t="n">
        <f aca="false">B233*PriceMod!$F$15</f>
        <v>1.8</v>
      </c>
      <c r="B233" s="36" t="n">
        <v>9</v>
      </c>
      <c r="C233" s="36" t="n">
        <v>0</v>
      </c>
      <c r="D233" s="36" t="n">
        <v>0.0745</v>
      </c>
      <c r="E233" s="36" t="n">
        <v>3.475977</v>
      </c>
      <c r="F233" s="36" t="n">
        <v>3.448049</v>
      </c>
      <c r="G233" s="36" t="str">
        <f aca="false">IF(AND($C233&gt;0,D233&gt;$I$6),$F233,"")</f>
        <v/>
      </c>
      <c r="H233" s="36" t="n">
        <f aca="false">IF(AND($C233=0,E233&gt;$I$6),$F233,"")</f>
        <v>3.448049</v>
      </c>
      <c r="I233" s="36" t="str">
        <f aca="false">IF(AND($C233&lt;0,F233&gt;$I$6),$F233,"")</f>
        <v/>
      </c>
    </row>
    <row r="234" customFormat="false" ht="12.75" hidden="false" customHeight="false" outlineLevel="0" collapsed="false">
      <c r="A234" s="36" t="n">
        <f aca="false">B234*PriceMod!$F$15</f>
        <v>1.8</v>
      </c>
      <c r="B234" s="36" t="n">
        <v>9</v>
      </c>
      <c r="C234" s="36" t="n">
        <v>0</v>
      </c>
      <c r="D234" s="36" t="n">
        <v>0.043</v>
      </c>
      <c r="E234" s="36" t="n">
        <v>3.466665</v>
      </c>
      <c r="F234" s="36" t="n">
        <v>3.488789</v>
      </c>
      <c r="G234" s="36" t="str">
        <f aca="false">IF(AND($C234&gt;0,D234&gt;$I$6),$F234,"")</f>
        <v/>
      </c>
      <c r="H234" s="36" t="n">
        <f aca="false">IF(AND($C234=0,E234&gt;$I$6),$F234,"")</f>
        <v>3.488789</v>
      </c>
      <c r="I234" s="36" t="str">
        <f aca="false">IF(AND($C234&lt;0,F234&gt;$I$6),$F234,"")</f>
        <v/>
      </c>
    </row>
    <row r="235" customFormat="false" ht="12.75" hidden="false" customHeight="false" outlineLevel="0" collapsed="false">
      <c r="A235" s="36" t="n">
        <f aca="false">B235*PriceMod!$F$15</f>
        <v>1.8</v>
      </c>
      <c r="B235" s="36" t="n">
        <v>9</v>
      </c>
      <c r="C235" s="36" t="n">
        <v>-2</v>
      </c>
      <c r="D235" s="36" t="n">
        <v>0.031</v>
      </c>
      <c r="E235" s="36" t="n">
        <v>3.622737</v>
      </c>
      <c r="F235" s="36" t="n">
        <v>3.587015</v>
      </c>
      <c r="G235" s="36" t="str">
        <f aca="false">IF(AND($C235&gt;0,D235&gt;$I$6),$F235,"")</f>
        <v/>
      </c>
      <c r="H235" s="36" t="str">
        <f aca="false">IF(AND($C235=0,E235&gt;$I$6),$F235,"")</f>
        <v/>
      </c>
      <c r="I235" s="36" t="n">
        <f aca="false">IF(AND($C235&lt;0,F235&gt;$I$6),$F235,"")</f>
        <v>3.587015</v>
      </c>
    </row>
    <row r="236" customFormat="false" ht="12.75" hidden="false" customHeight="false" outlineLevel="0" collapsed="false">
      <c r="A236" s="36" t="n">
        <f aca="false">B236*PriceMod!$F$15</f>
        <v>1.8</v>
      </c>
      <c r="B236" s="36" t="n">
        <v>9</v>
      </c>
      <c r="C236" s="36" t="n">
        <v>-2</v>
      </c>
      <c r="D236" s="36" t="n">
        <v>0.009</v>
      </c>
      <c r="E236" s="36" t="n">
        <v>3.614526</v>
      </c>
      <c r="F236" s="36" t="n">
        <v>3.634611</v>
      </c>
      <c r="G236" s="36" t="str">
        <f aca="false">IF(AND($C236&gt;0,D236&gt;$I$6),$F236,"")</f>
        <v/>
      </c>
      <c r="H236" s="36" t="str">
        <f aca="false">IF(AND($C236=0,E236&gt;$I$6),$F236,"")</f>
        <v/>
      </c>
      <c r="I236" s="36" t="n">
        <f aca="false">IF(AND($C236&lt;0,F236&gt;$I$6),$F236,"")</f>
        <v>3.634611</v>
      </c>
    </row>
    <row r="237" customFormat="false" ht="12.75" hidden="false" customHeight="false" outlineLevel="0" collapsed="false">
      <c r="A237" s="36" t="n">
        <f aca="false">B237*PriceMod!$F$15</f>
        <v>1.8</v>
      </c>
      <c r="B237" s="36" t="n">
        <v>9</v>
      </c>
      <c r="C237" s="36" t="n">
        <v>-2</v>
      </c>
      <c r="D237" s="36" t="n">
        <v>0.0115</v>
      </c>
      <c r="E237" s="36" t="n">
        <v>3.767342</v>
      </c>
      <c r="F237" s="36" t="n">
        <v>3.724246</v>
      </c>
      <c r="G237" s="36" t="str">
        <f aca="false">IF(AND($C237&gt;0,D237&gt;$I$6),$F237,"")</f>
        <v/>
      </c>
      <c r="H237" s="36" t="str">
        <f aca="false">IF(AND($C237=0,E237&gt;$I$6),$F237,"")</f>
        <v/>
      </c>
      <c r="I237" s="36" t="n">
        <f aca="false">IF(AND($C237&lt;0,F237&gt;$I$6),$F237,"")</f>
        <v>3.724246</v>
      </c>
    </row>
    <row r="238" customFormat="false" ht="12.75" hidden="false" customHeight="false" outlineLevel="0" collapsed="false">
      <c r="A238" s="36" t="n">
        <f aca="false">B238*PriceMod!$F$15</f>
        <v>1.8</v>
      </c>
      <c r="B238" s="36" t="n">
        <v>9</v>
      </c>
      <c r="C238" s="36" t="n">
        <v>-2</v>
      </c>
      <c r="D238" s="36" t="n">
        <v>0.0005</v>
      </c>
      <c r="E238" s="36" t="n">
        <v>3.735363</v>
      </c>
      <c r="F238" s="36" t="n">
        <v>3.739832</v>
      </c>
      <c r="G238" s="36" t="str">
        <f aca="false">IF(AND($C238&gt;0,D238&gt;$I$6),$F238,"")</f>
        <v/>
      </c>
      <c r="H238" s="36" t="str">
        <f aca="false">IF(AND($C238=0,E238&gt;$I$6),$F238,"")</f>
        <v/>
      </c>
      <c r="I238" s="36" t="n">
        <f aca="false">IF(AND($C238&lt;0,F238&gt;$I$6),$F238,"")</f>
        <v>3.739832</v>
      </c>
    </row>
    <row r="239" customFormat="false" ht="12.75" hidden="false" customHeight="false" outlineLevel="0" collapsed="false">
      <c r="A239" s="36" t="n">
        <f aca="false">B239*PriceMod!$F$15</f>
        <v>1.8</v>
      </c>
      <c r="B239" s="36" t="n">
        <v>9</v>
      </c>
      <c r="C239" s="36" t="n">
        <v>-2</v>
      </c>
      <c r="D239" s="36" t="n">
        <v>0.0005</v>
      </c>
      <c r="E239" s="36" t="n">
        <v>3.907546</v>
      </c>
      <c r="F239" s="36" t="n">
        <v>3.854517</v>
      </c>
      <c r="G239" s="36" t="str">
        <f aca="false">IF(AND($C239&gt;0,D239&gt;$I$6),$F239,"")</f>
        <v/>
      </c>
      <c r="H239" s="36" t="str">
        <f aca="false">IF(AND($C239=0,E239&gt;$I$6),$F239,"")</f>
        <v/>
      </c>
      <c r="I239" s="36" t="n">
        <f aca="false">IF(AND($C239&lt;0,F239&gt;$I$6),$F239,"")</f>
        <v>3.854517</v>
      </c>
    </row>
    <row r="240" customFormat="false" ht="12.75" hidden="false" customHeight="false" outlineLevel="0" collapsed="false">
      <c r="A240" s="36" t="n">
        <f aca="false">B240*PriceMod!$F$15</f>
        <v>2</v>
      </c>
      <c r="B240" s="36" t="n">
        <v>10</v>
      </c>
      <c r="C240" s="36" t="n">
        <v>1</v>
      </c>
      <c r="D240" s="36" t="n">
        <v>0.0005</v>
      </c>
      <c r="E240" s="36" t="n">
        <v>2.376861</v>
      </c>
      <c r="F240" s="36" t="n">
        <v>2.506907</v>
      </c>
      <c r="G240" s="36" t="str">
        <f aca="false">IF(AND($C240&gt;0,D240&gt;$I$6),$F240,"")</f>
        <v/>
      </c>
      <c r="H240" s="36" t="str">
        <f aca="false">IF(AND($C240=0,E240&gt;$I$6),$F240,"")</f>
        <v/>
      </c>
      <c r="I240" s="36" t="str">
        <f aca="false">IF(AND($C240&lt;0,F240&gt;$I$6),$F240,"")</f>
        <v/>
      </c>
    </row>
    <row r="241" customFormat="false" ht="12.75" hidden="false" customHeight="false" outlineLevel="0" collapsed="false">
      <c r="A241" s="36" t="n">
        <f aca="false">B241*PriceMod!$F$15</f>
        <v>2</v>
      </c>
      <c r="B241" s="36" t="n">
        <v>10</v>
      </c>
      <c r="C241" s="36" t="n">
        <v>1</v>
      </c>
      <c r="D241" s="36" t="n">
        <v>0.002</v>
      </c>
      <c r="E241" s="36" t="n">
        <v>2.621258</v>
      </c>
      <c r="F241" s="36" t="n">
        <v>2.700917</v>
      </c>
      <c r="G241" s="36" t="n">
        <f aca="false">IF(AND($C241&gt;0,D241&gt;$I$6),$F241,"")</f>
        <v>2.700917</v>
      </c>
      <c r="H241" s="36" t="str">
        <f aca="false">IF(AND($C241=0,E241&gt;$I$6),$F241,"")</f>
        <v/>
      </c>
      <c r="I241" s="36" t="str">
        <f aca="false">IF(AND($C241&lt;0,F241&gt;$I$6),$F241,"")</f>
        <v/>
      </c>
    </row>
    <row r="242" customFormat="false" ht="12.75" hidden="false" customHeight="false" outlineLevel="0" collapsed="false">
      <c r="A242" s="36" t="n">
        <f aca="false">B242*PriceMod!$F$15</f>
        <v>2</v>
      </c>
      <c r="B242" s="36" t="n">
        <v>10</v>
      </c>
      <c r="C242" s="36" t="n">
        <v>1</v>
      </c>
      <c r="D242" s="36" t="n">
        <v>0.001</v>
      </c>
      <c r="E242" s="36" t="n">
        <v>2.631169</v>
      </c>
      <c r="F242" s="36" t="n">
        <v>2.745391</v>
      </c>
      <c r="G242" s="36" t="str">
        <f aca="false">IF(AND($C242&gt;0,D242&gt;$I$6),$F242,"")</f>
        <v/>
      </c>
      <c r="H242" s="36" t="str">
        <f aca="false">IF(AND($C242=0,E242&gt;$I$6),$F242,"")</f>
        <v/>
      </c>
      <c r="I242" s="36" t="str">
        <f aca="false">IF(AND($C242&lt;0,F242&gt;$I$6),$F242,"")</f>
        <v/>
      </c>
    </row>
    <row r="243" customFormat="false" ht="12.75" hidden="false" customHeight="false" outlineLevel="0" collapsed="false">
      <c r="A243" s="36" t="n">
        <f aca="false">B243*PriceMod!$F$15</f>
        <v>2</v>
      </c>
      <c r="B243" s="36" t="n">
        <v>10</v>
      </c>
      <c r="C243" s="36" t="n">
        <v>1</v>
      </c>
      <c r="D243" s="36" t="n">
        <v>0.0155</v>
      </c>
      <c r="E243" s="36" t="n">
        <v>2.705764</v>
      </c>
      <c r="F243" s="36" t="n">
        <v>2.785185</v>
      </c>
      <c r="G243" s="36" t="n">
        <f aca="false">IF(AND($C243&gt;0,D243&gt;$I$6),$F243,"")</f>
        <v>2.785185</v>
      </c>
      <c r="H243" s="36" t="str">
        <f aca="false">IF(AND($C243=0,E243&gt;$I$6),$F243,"")</f>
        <v/>
      </c>
      <c r="I243" s="36" t="str">
        <f aca="false">IF(AND($C243&lt;0,F243&gt;$I$6),$F243,"")</f>
        <v/>
      </c>
    </row>
    <row r="244" customFormat="false" ht="12.75" hidden="false" customHeight="false" outlineLevel="0" collapsed="false">
      <c r="A244" s="36" t="n">
        <f aca="false">B244*PriceMod!$F$15</f>
        <v>2</v>
      </c>
      <c r="B244" s="36" t="n">
        <v>10</v>
      </c>
      <c r="C244" s="36" t="n">
        <v>1</v>
      </c>
      <c r="D244" s="36" t="n">
        <v>0.0015</v>
      </c>
      <c r="E244" s="36" t="n">
        <v>2.718283</v>
      </c>
      <c r="F244" s="36" t="n">
        <v>2.84515</v>
      </c>
      <c r="G244" s="36" t="n">
        <f aca="false">IF(AND($C244&gt;0,D244&gt;$I$6),$F244,"")</f>
        <v>2.84515</v>
      </c>
      <c r="H244" s="36" t="str">
        <f aca="false">IF(AND($C244=0,E244&gt;$I$6),$F244,"")</f>
        <v/>
      </c>
      <c r="I244" s="36" t="str">
        <f aca="false">IF(AND($C244&lt;0,F244&gt;$I$6),$F244,"")</f>
        <v/>
      </c>
    </row>
    <row r="245" customFormat="false" ht="12.75" hidden="false" customHeight="false" outlineLevel="0" collapsed="false">
      <c r="A245" s="36" t="n">
        <f aca="false">B245*PriceMod!$F$15</f>
        <v>2</v>
      </c>
      <c r="B245" s="36" t="n">
        <v>10</v>
      </c>
      <c r="C245" s="36" t="n">
        <v>1</v>
      </c>
      <c r="D245" s="36" t="n">
        <v>0.041</v>
      </c>
      <c r="E245" s="36" t="n">
        <v>2.822707</v>
      </c>
      <c r="F245" s="36" t="n">
        <v>2.88819</v>
      </c>
      <c r="G245" s="36" t="n">
        <f aca="false">IF(AND($C245&gt;0,D245&gt;$I$6),$F245,"")</f>
        <v>2.88819</v>
      </c>
      <c r="H245" s="36" t="str">
        <f aca="false">IF(AND($C245=0,E245&gt;$I$6),$F245,"")</f>
        <v/>
      </c>
      <c r="I245" s="36" t="str">
        <f aca="false">IF(AND($C245&lt;0,F245&gt;$I$6),$F245,"")</f>
        <v/>
      </c>
    </row>
    <row r="246" customFormat="false" ht="12.75" hidden="false" customHeight="false" outlineLevel="0" collapsed="false">
      <c r="A246" s="36" t="n">
        <f aca="false">B246*PriceMod!$F$15</f>
        <v>2</v>
      </c>
      <c r="B246" s="36" t="n">
        <v>10</v>
      </c>
      <c r="C246" s="36" t="n">
        <v>0</v>
      </c>
      <c r="D246" s="36" t="n">
        <v>0.0005</v>
      </c>
      <c r="E246" s="36" t="n">
        <v>2.835192</v>
      </c>
      <c r="F246" s="36" t="n">
        <v>2.956242</v>
      </c>
      <c r="G246" s="36" t="str">
        <f aca="false">IF(AND($C246&gt;0,D246&gt;$I$6),$F246,"")</f>
        <v/>
      </c>
      <c r="H246" s="36" t="n">
        <f aca="false">IF(AND($C246=0,E246&gt;$I$6),$F246,"")</f>
        <v>2.956242</v>
      </c>
      <c r="I246" s="36" t="str">
        <f aca="false">IF(AND($C246&lt;0,F246&gt;$I$6),$F246,"")</f>
        <v/>
      </c>
    </row>
    <row r="247" customFormat="false" ht="12.75" hidden="false" customHeight="false" outlineLevel="0" collapsed="false">
      <c r="A247" s="36" t="n">
        <f aca="false">B247*PriceMod!$F$15</f>
        <v>2</v>
      </c>
      <c r="B247" s="36" t="n">
        <v>10</v>
      </c>
      <c r="C247" s="36" t="n">
        <v>1</v>
      </c>
      <c r="D247" s="36" t="n">
        <v>0.0005</v>
      </c>
      <c r="E247" s="36" t="n">
        <v>2.880564</v>
      </c>
      <c r="F247" s="36" t="n">
        <v>2.867613</v>
      </c>
      <c r="G247" s="36" t="str">
        <f aca="false">IF(AND($C247&gt;0,D247&gt;$I$6),$F247,"")</f>
        <v/>
      </c>
      <c r="H247" s="36" t="str">
        <f aca="false">IF(AND($C247=0,E247&gt;$I$6),$F247,"")</f>
        <v/>
      </c>
      <c r="I247" s="36" t="str">
        <f aca="false">IF(AND($C247&lt;0,F247&gt;$I$6),$F247,"")</f>
        <v/>
      </c>
    </row>
    <row r="248" customFormat="false" ht="12.75" hidden="false" customHeight="false" outlineLevel="0" collapsed="false">
      <c r="A248" s="36" t="n">
        <f aca="false">B248*PriceMod!$F$15</f>
        <v>2</v>
      </c>
      <c r="B248" s="36" t="n">
        <v>10</v>
      </c>
      <c r="C248" s="36" t="n">
        <v>0</v>
      </c>
      <c r="D248" s="36" t="n">
        <v>0.1095</v>
      </c>
      <c r="E248" s="36" t="n">
        <v>2.946586</v>
      </c>
      <c r="F248" s="36" t="n">
        <v>2.998414</v>
      </c>
      <c r="G248" s="36" t="str">
        <f aca="false">IF(AND($C248&gt;0,D248&gt;$I$6),$F248,"")</f>
        <v/>
      </c>
      <c r="H248" s="36" t="n">
        <f aca="false">IF(AND($C248=0,E248&gt;$I$6),$F248,"")</f>
        <v>2.998414</v>
      </c>
      <c r="I248" s="36" t="str">
        <f aca="false">IF(AND($C248&lt;0,F248&gt;$I$6),$F248,"")</f>
        <v/>
      </c>
    </row>
    <row r="249" customFormat="false" ht="12.75" hidden="false" customHeight="false" outlineLevel="0" collapsed="false">
      <c r="A249" s="36" t="n">
        <f aca="false">B249*PriceMod!$F$15</f>
        <v>2</v>
      </c>
      <c r="B249" s="36" t="n">
        <v>10</v>
      </c>
      <c r="C249" s="36" t="n">
        <v>0</v>
      </c>
      <c r="D249" s="36" t="n">
        <v>0.001</v>
      </c>
      <c r="E249" s="36" t="n">
        <v>2.936479</v>
      </c>
      <c r="F249" s="36" t="n">
        <v>3.062616</v>
      </c>
      <c r="G249" s="36" t="str">
        <f aca="false">IF(AND($C249&gt;0,D249&gt;$I$6),$F249,"")</f>
        <v/>
      </c>
      <c r="H249" s="36" t="n">
        <f aca="false">IF(AND($C249=0,E249&gt;$I$6),$F249,"")</f>
        <v>3.062616</v>
      </c>
      <c r="I249" s="36" t="str">
        <f aca="false">IF(AND($C249&lt;0,F249&gt;$I$6),$F249,"")</f>
        <v/>
      </c>
    </row>
    <row r="250" customFormat="false" ht="12.75" hidden="false" customHeight="false" outlineLevel="0" collapsed="false">
      <c r="A250" s="36" t="n">
        <f aca="false">B250*PriceMod!$F$15</f>
        <v>2</v>
      </c>
      <c r="B250" s="36" t="n">
        <v>10</v>
      </c>
      <c r="C250" s="36" t="n">
        <v>0</v>
      </c>
      <c r="D250" s="36" t="n">
        <v>0.0135</v>
      </c>
      <c r="E250" s="36" t="n">
        <v>3.081292</v>
      </c>
      <c r="F250" s="36" t="n">
        <v>3.070327</v>
      </c>
      <c r="G250" s="36" t="str">
        <f aca="false">IF(AND($C250&gt;0,D250&gt;$I$6),$F250,"")</f>
        <v/>
      </c>
      <c r="H250" s="36" t="n">
        <f aca="false">IF(AND($C250=0,E250&gt;$I$6),$F250,"")</f>
        <v>3.070327</v>
      </c>
      <c r="I250" s="36" t="str">
        <f aca="false">IF(AND($C250&lt;0,F250&gt;$I$6),$F250,"")</f>
        <v/>
      </c>
    </row>
    <row r="251" customFormat="false" ht="12.75" hidden="false" customHeight="false" outlineLevel="0" collapsed="false">
      <c r="A251" s="36" t="n">
        <f aca="false">B251*PriceMod!$F$15</f>
        <v>2</v>
      </c>
      <c r="B251" s="36" t="n">
        <v>10</v>
      </c>
      <c r="C251" s="36" t="n">
        <v>0</v>
      </c>
      <c r="D251" s="36" t="n">
        <v>0.1965</v>
      </c>
      <c r="E251" s="36" t="n">
        <v>3.06915</v>
      </c>
      <c r="F251" s="36" t="n">
        <v>3.112205</v>
      </c>
      <c r="G251" s="36" t="str">
        <f aca="false">IF(AND($C251&gt;0,D251&gt;$I$6),$F251,"")</f>
        <v/>
      </c>
      <c r="H251" s="36" t="n">
        <f aca="false">IF(AND($C251=0,E251&gt;$I$6),$F251,"")</f>
        <v>3.112205</v>
      </c>
      <c r="I251" s="36" t="str">
        <f aca="false">IF(AND($C251&lt;0,F251&gt;$I$6),$F251,"")</f>
        <v/>
      </c>
    </row>
    <row r="252" customFormat="false" ht="12.75" hidden="false" customHeight="false" outlineLevel="0" collapsed="false">
      <c r="A252" s="36" t="n">
        <f aca="false">B252*PriceMod!$F$15</f>
        <v>2</v>
      </c>
      <c r="B252" s="36" t="n">
        <v>10</v>
      </c>
      <c r="C252" s="36" t="n">
        <v>0</v>
      </c>
      <c r="D252" s="36" t="n">
        <v>0.0375</v>
      </c>
      <c r="E252" s="36" t="n">
        <v>3.213597</v>
      </c>
      <c r="F252" s="36" t="n">
        <v>3.201661</v>
      </c>
      <c r="G252" s="36" t="str">
        <f aca="false">IF(AND($C252&gt;0,D252&gt;$I$6),$F252,"")</f>
        <v/>
      </c>
      <c r="H252" s="36" t="n">
        <f aca="false">IF(AND($C252=0,E252&gt;$I$6),$F252,"")</f>
        <v>3.201661</v>
      </c>
      <c r="I252" s="36" t="str">
        <f aca="false">IF(AND($C252&lt;0,F252&gt;$I$6),$F252,"")</f>
        <v/>
      </c>
    </row>
    <row r="253" customFormat="false" ht="12.75" hidden="false" customHeight="false" outlineLevel="0" collapsed="false">
      <c r="A253" s="36" t="n">
        <f aca="false">B253*PriceMod!$F$15</f>
        <v>2</v>
      </c>
      <c r="B253" s="36" t="n">
        <v>10</v>
      </c>
      <c r="C253" s="36" t="n">
        <v>0</v>
      </c>
      <c r="D253" s="36" t="n">
        <v>0.2015</v>
      </c>
      <c r="E253" s="36" t="n">
        <v>3.195982</v>
      </c>
      <c r="F253" s="36" t="n">
        <v>3.23007</v>
      </c>
      <c r="G253" s="36" t="str">
        <f aca="false">IF(AND($C253&gt;0,D253&gt;$I$6),$F253,"")</f>
        <v/>
      </c>
      <c r="H253" s="36" t="n">
        <f aca="false">IF(AND($C253=0,E253&gt;$I$6),$F253,"")</f>
        <v>3.23007</v>
      </c>
      <c r="I253" s="36" t="str">
        <f aca="false">IF(AND($C253&lt;0,F253&gt;$I$6),$F253,"")</f>
        <v/>
      </c>
    </row>
    <row r="254" customFormat="false" ht="12.75" hidden="false" customHeight="false" outlineLevel="0" collapsed="false">
      <c r="A254" s="36" t="n">
        <f aca="false">B254*PriceMod!$F$15</f>
        <v>2</v>
      </c>
      <c r="B254" s="36" t="n">
        <v>10</v>
      </c>
      <c r="C254" s="36" t="n">
        <v>0</v>
      </c>
      <c r="D254" s="36" t="n">
        <v>0.0775</v>
      </c>
      <c r="E254" s="36" t="n">
        <v>3.340664</v>
      </c>
      <c r="F254" s="36" t="n">
        <v>3.323194</v>
      </c>
      <c r="G254" s="36" t="str">
        <f aca="false">IF(AND($C254&gt;0,D254&gt;$I$6),$F254,"")</f>
        <v/>
      </c>
      <c r="H254" s="36" t="n">
        <f aca="false">IF(AND($C254=0,E254&gt;$I$6),$F254,"")</f>
        <v>3.323194</v>
      </c>
      <c r="I254" s="36" t="str">
        <f aca="false">IF(AND($C254&lt;0,F254&gt;$I$6),$F254,"")</f>
        <v/>
      </c>
    </row>
    <row r="255" customFormat="false" ht="12.75" hidden="false" customHeight="false" outlineLevel="0" collapsed="false">
      <c r="A255" s="36" t="n">
        <f aca="false">B255*PriceMod!$F$15</f>
        <v>2</v>
      </c>
      <c r="B255" s="36" t="n">
        <v>10</v>
      </c>
      <c r="C255" s="36" t="n">
        <v>0</v>
      </c>
      <c r="D255" s="36" t="n">
        <v>0.1305</v>
      </c>
      <c r="E255" s="36" t="n">
        <v>3.32712</v>
      </c>
      <c r="F255" s="36" t="n">
        <v>3.353943</v>
      </c>
      <c r="G255" s="36" t="str">
        <f aca="false">IF(AND($C255&gt;0,D255&gt;$I$6),$F255,"")</f>
        <v/>
      </c>
      <c r="H255" s="36" t="n">
        <f aca="false">IF(AND($C255=0,E255&gt;$I$6),$F255,"")</f>
        <v>3.353943</v>
      </c>
      <c r="I255" s="36" t="str">
        <f aca="false">IF(AND($C255&lt;0,F255&gt;$I$6),$F255,"")</f>
        <v/>
      </c>
    </row>
    <row r="256" customFormat="false" ht="12.75" hidden="false" customHeight="false" outlineLevel="0" collapsed="false">
      <c r="A256" s="36" t="n">
        <f aca="false">B256*PriceMod!$F$15</f>
        <v>2</v>
      </c>
      <c r="B256" s="36" t="n">
        <v>10</v>
      </c>
      <c r="C256" s="36" t="n">
        <v>0</v>
      </c>
      <c r="D256" s="36" t="n">
        <v>0.0745</v>
      </c>
      <c r="E256" s="36" t="n">
        <v>3.475977</v>
      </c>
      <c r="F256" s="36" t="n">
        <v>3.448049</v>
      </c>
      <c r="G256" s="36" t="str">
        <f aca="false">IF(AND($C256&gt;0,D256&gt;$I$6),$F256,"")</f>
        <v/>
      </c>
      <c r="H256" s="36" t="n">
        <f aca="false">IF(AND($C256=0,E256&gt;$I$6),$F256,"")</f>
        <v>3.448049</v>
      </c>
      <c r="I256" s="36" t="str">
        <f aca="false">IF(AND($C256&lt;0,F256&gt;$I$6),$F256,"")</f>
        <v/>
      </c>
    </row>
    <row r="257" customFormat="false" ht="12.75" hidden="false" customHeight="false" outlineLevel="0" collapsed="false">
      <c r="A257" s="36" t="n">
        <f aca="false">B257*PriceMod!$F$15</f>
        <v>2</v>
      </c>
      <c r="B257" s="36" t="n">
        <v>10</v>
      </c>
      <c r="C257" s="36" t="n">
        <v>0</v>
      </c>
      <c r="D257" s="36" t="n">
        <v>0.043</v>
      </c>
      <c r="E257" s="36" t="n">
        <v>3.466665</v>
      </c>
      <c r="F257" s="36" t="n">
        <v>3.488789</v>
      </c>
      <c r="G257" s="36" t="str">
        <f aca="false">IF(AND($C257&gt;0,D257&gt;$I$6),$F257,"")</f>
        <v/>
      </c>
      <c r="H257" s="36" t="n">
        <f aca="false">IF(AND($C257=0,E257&gt;$I$6),$F257,"")</f>
        <v>3.488789</v>
      </c>
      <c r="I257" s="36" t="str">
        <f aca="false">IF(AND($C257&lt;0,F257&gt;$I$6),$F257,"")</f>
        <v/>
      </c>
    </row>
    <row r="258" customFormat="false" ht="12.75" hidden="false" customHeight="false" outlineLevel="0" collapsed="false">
      <c r="A258" s="36" t="n">
        <f aca="false">B258*PriceMod!$F$15</f>
        <v>2</v>
      </c>
      <c r="B258" s="36" t="n">
        <v>10</v>
      </c>
      <c r="C258" s="36" t="n">
        <v>-2</v>
      </c>
      <c r="D258" s="36" t="n">
        <v>0.031</v>
      </c>
      <c r="E258" s="36" t="n">
        <v>3.622737</v>
      </c>
      <c r="F258" s="36" t="n">
        <v>3.587015</v>
      </c>
      <c r="G258" s="36" t="str">
        <f aca="false">IF(AND($C258&gt;0,D258&gt;$I$6),$F258,"")</f>
        <v/>
      </c>
      <c r="H258" s="36" t="str">
        <f aca="false">IF(AND($C258=0,E258&gt;$I$6),$F258,"")</f>
        <v/>
      </c>
      <c r="I258" s="36" t="n">
        <f aca="false">IF(AND($C258&lt;0,F258&gt;$I$6),$F258,"")</f>
        <v>3.587015</v>
      </c>
    </row>
    <row r="259" customFormat="false" ht="12.75" hidden="false" customHeight="false" outlineLevel="0" collapsed="false">
      <c r="A259" s="36" t="n">
        <f aca="false">B259*PriceMod!$F$15</f>
        <v>2</v>
      </c>
      <c r="B259" s="36" t="n">
        <v>10</v>
      </c>
      <c r="C259" s="36" t="n">
        <v>-2</v>
      </c>
      <c r="D259" s="36" t="n">
        <v>0.009</v>
      </c>
      <c r="E259" s="36" t="n">
        <v>3.614526</v>
      </c>
      <c r="F259" s="36" t="n">
        <v>3.634611</v>
      </c>
      <c r="G259" s="36" t="str">
        <f aca="false">IF(AND($C259&gt;0,D259&gt;$I$6),$F259,"")</f>
        <v/>
      </c>
      <c r="H259" s="36" t="str">
        <f aca="false">IF(AND($C259=0,E259&gt;$I$6),$F259,"")</f>
        <v/>
      </c>
      <c r="I259" s="36" t="n">
        <f aca="false">IF(AND($C259&lt;0,F259&gt;$I$6),$F259,"")</f>
        <v>3.634611</v>
      </c>
    </row>
    <row r="260" customFormat="false" ht="12.75" hidden="false" customHeight="false" outlineLevel="0" collapsed="false">
      <c r="A260" s="36" t="n">
        <f aca="false">B260*PriceMod!$F$15</f>
        <v>2</v>
      </c>
      <c r="B260" s="36" t="n">
        <v>10</v>
      </c>
      <c r="C260" s="36" t="n">
        <v>-2</v>
      </c>
      <c r="D260" s="36" t="n">
        <v>0.0115</v>
      </c>
      <c r="E260" s="36" t="n">
        <v>3.767342</v>
      </c>
      <c r="F260" s="36" t="n">
        <v>3.724246</v>
      </c>
      <c r="G260" s="36" t="str">
        <f aca="false">IF(AND($C260&gt;0,D260&gt;$I$6),$F260,"")</f>
        <v/>
      </c>
      <c r="H260" s="36" t="str">
        <f aca="false">IF(AND($C260=0,E260&gt;$I$6),$F260,"")</f>
        <v/>
      </c>
      <c r="I260" s="36" t="n">
        <f aca="false">IF(AND($C260&lt;0,F260&gt;$I$6),$F260,"")</f>
        <v>3.724246</v>
      </c>
    </row>
    <row r="261" customFormat="false" ht="12.75" hidden="false" customHeight="false" outlineLevel="0" collapsed="false">
      <c r="A261" s="36" t="n">
        <f aca="false">B261*PriceMod!$F$15</f>
        <v>2</v>
      </c>
      <c r="B261" s="36" t="n">
        <v>10</v>
      </c>
      <c r="C261" s="36" t="n">
        <v>-2</v>
      </c>
      <c r="D261" s="36" t="n">
        <v>0.0005</v>
      </c>
      <c r="E261" s="36" t="n">
        <v>3.735363</v>
      </c>
      <c r="F261" s="36" t="n">
        <v>3.739832</v>
      </c>
      <c r="G261" s="36" t="str">
        <f aca="false">IF(AND($C261&gt;0,D261&gt;$I$6),$F261,"")</f>
        <v/>
      </c>
      <c r="H261" s="36" t="str">
        <f aca="false">IF(AND($C261=0,E261&gt;$I$6),$F261,"")</f>
        <v/>
      </c>
      <c r="I261" s="36" t="n">
        <f aca="false">IF(AND($C261&lt;0,F261&gt;$I$6),$F261,"")</f>
        <v>3.739832</v>
      </c>
    </row>
    <row r="262" customFormat="false" ht="12.75" hidden="false" customHeight="false" outlineLevel="0" collapsed="false">
      <c r="A262" s="36" t="n">
        <f aca="false">B262*PriceMod!$F$15</f>
        <v>2</v>
      </c>
      <c r="B262" s="36" t="n">
        <v>10</v>
      </c>
      <c r="C262" s="36" t="n">
        <v>-2</v>
      </c>
      <c r="D262" s="36" t="n">
        <v>0.0005</v>
      </c>
      <c r="E262" s="36" t="n">
        <v>3.907546</v>
      </c>
      <c r="F262" s="36" t="n">
        <v>3.854517</v>
      </c>
      <c r="G262" s="36" t="str">
        <f aca="false">IF(AND($C262&gt;0,D262&gt;$I$6),$F262,"")</f>
        <v/>
      </c>
      <c r="H262" s="36" t="str">
        <f aca="false">IF(AND($C262=0,E262&gt;$I$6),$F262,"")</f>
        <v/>
      </c>
      <c r="I262" s="36" t="n">
        <f aca="false">IF(AND($C262&lt;0,F262&gt;$I$6),$F262,"")</f>
        <v>3.854517</v>
      </c>
    </row>
    <row r="263" customFormat="false" ht="12.75" hidden="false" customHeight="false" outlineLevel="0" collapsed="false">
      <c r="A263" s="36" t="n">
        <f aca="false">B263*PriceMod!$F$15</f>
        <v>2</v>
      </c>
      <c r="B263" s="36" t="n">
        <v>10</v>
      </c>
      <c r="C263" s="36" t="n">
        <v>1</v>
      </c>
      <c r="D263" s="36" t="n">
        <v>0.0005</v>
      </c>
      <c r="E263" s="36" t="n">
        <v>2.376861</v>
      </c>
      <c r="F263" s="36" t="n">
        <v>2.506907</v>
      </c>
      <c r="G263" s="36" t="str">
        <f aca="false">IF(AND($C263&gt;0,D263&gt;$I$6),$F263,"")</f>
        <v/>
      </c>
      <c r="H263" s="36" t="str">
        <f aca="false">IF(AND($C263=0,E263&gt;$I$6),$F263,"")</f>
        <v/>
      </c>
      <c r="I263" s="36" t="str">
        <f aca="false">IF(AND($C263&lt;0,F263&gt;$I$6),$F263,"")</f>
        <v/>
      </c>
    </row>
    <row r="264" customFormat="false" ht="12.75" hidden="false" customHeight="false" outlineLevel="0" collapsed="false">
      <c r="A264" s="36" t="n">
        <f aca="false">B264*PriceMod!$F$15</f>
        <v>2</v>
      </c>
      <c r="B264" s="36" t="n">
        <v>10</v>
      </c>
      <c r="C264" s="36" t="n">
        <v>1</v>
      </c>
      <c r="D264" s="36" t="n">
        <v>0.002</v>
      </c>
      <c r="E264" s="36" t="n">
        <v>2.621258</v>
      </c>
      <c r="F264" s="36" t="n">
        <v>2.700917</v>
      </c>
      <c r="G264" s="36" t="n">
        <f aca="false">IF(AND($C264&gt;0,D264&gt;$I$6),$F264,"")</f>
        <v>2.700917</v>
      </c>
      <c r="H264" s="36" t="str">
        <f aca="false">IF(AND($C264=0,E264&gt;$I$6),$F264,"")</f>
        <v/>
      </c>
      <c r="I264" s="36" t="str">
        <f aca="false">IF(AND($C264&lt;0,F264&gt;$I$6),$F264,"")</f>
        <v/>
      </c>
    </row>
    <row r="265" customFormat="false" ht="12.75" hidden="false" customHeight="false" outlineLevel="0" collapsed="false">
      <c r="A265" s="36" t="n">
        <f aca="false">B265*PriceMod!$F$15</f>
        <v>2</v>
      </c>
      <c r="B265" s="36" t="n">
        <v>10</v>
      </c>
      <c r="C265" s="36" t="n">
        <v>1</v>
      </c>
      <c r="D265" s="36" t="n">
        <v>0.001</v>
      </c>
      <c r="E265" s="36" t="n">
        <v>2.631169</v>
      </c>
      <c r="F265" s="36" t="n">
        <v>2.745391</v>
      </c>
      <c r="G265" s="36" t="str">
        <f aca="false">IF(AND($C265&gt;0,D265&gt;$I$6),$F265,"")</f>
        <v/>
      </c>
      <c r="H265" s="36" t="str">
        <f aca="false">IF(AND($C265=0,E265&gt;$I$6),$F265,"")</f>
        <v/>
      </c>
      <c r="I265" s="36" t="str">
        <f aca="false">IF(AND($C265&lt;0,F265&gt;$I$6),$F265,"")</f>
        <v/>
      </c>
    </row>
    <row r="266" customFormat="false" ht="12.75" hidden="false" customHeight="false" outlineLevel="0" collapsed="false">
      <c r="A266" s="36" t="n">
        <f aca="false">B266*PriceMod!$F$15</f>
        <v>2</v>
      </c>
      <c r="B266" s="36" t="n">
        <v>10</v>
      </c>
      <c r="C266" s="36" t="n">
        <v>1</v>
      </c>
      <c r="D266" s="36" t="n">
        <v>0.0155</v>
      </c>
      <c r="E266" s="36" t="n">
        <v>2.705764</v>
      </c>
      <c r="F266" s="36" t="n">
        <v>2.785185</v>
      </c>
      <c r="G266" s="36" t="n">
        <f aca="false">IF(AND($C266&gt;0,D266&gt;$I$6),$F266,"")</f>
        <v>2.785185</v>
      </c>
      <c r="H266" s="36" t="str">
        <f aca="false">IF(AND($C266=0,E266&gt;$I$6),$F266,"")</f>
        <v/>
      </c>
      <c r="I266" s="36" t="str">
        <f aca="false">IF(AND($C266&lt;0,F266&gt;$I$6),$F266,"")</f>
        <v/>
      </c>
    </row>
    <row r="267" customFormat="false" ht="12.75" hidden="false" customHeight="false" outlineLevel="0" collapsed="false">
      <c r="A267" s="36" t="n">
        <f aca="false">B267*PriceMod!$F$15</f>
        <v>2</v>
      </c>
      <c r="B267" s="36" t="n">
        <v>10</v>
      </c>
      <c r="C267" s="36" t="n">
        <v>1</v>
      </c>
      <c r="D267" s="36" t="n">
        <v>0.0015</v>
      </c>
      <c r="E267" s="36" t="n">
        <v>2.718283</v>
      </c>
      <c r="F267" s="36" t="n">
        <v>2.84515</v>
      </c>
      <c r="G267" s="36" t="n">
        <f aca="false">IF(AND($C267&gt;0,D267&gt;$I$6),$F267,"")</f>
        <v>2.84515</v>
      </c>
      <c r="H267" s="36" t="str">
        <f aca="false">IF(AND($C267=0,E267&gt;$I$6),$F267,"")</f>
        <v/>
      </c>
      <c r="I267" s="36" t="str">
        <f aca="false">IF(AND($C267&lt;0,F267&gt;$I$6),$F267,"")</f>
        <v/>
      </c>
    </row>
    <row r="268" customFormat="false" ht="12.75" hidden="false" customHeight="false" outlineLevel="0" collapsed="false">
      <c r="A268" s="36" t="n">
        <f aca="false">B268*PriceMod!$F$15</f>
        <v>2</v>
      </c>
      <c r="B268" s="36" t="n">
        <v>10</v>
      </c>
      <c r="C268" s="36" t="n">
        <v>1</v>
      </c>
      <c r="D268" s="36" t="n">
        <v>0.041</v>
      </c>
      <c r="E268" s="36" t="n">
        <v>2.822707</v>
      </c>
      <c r="F268" s="36" t="n">
        <v>2.88819</v>
      </c>
      <c r="G268" s="36" t="n">
        <f aca="false">IF(AND($C268&gt;0,D268&gt;$I$6),$F268,"")</f>
        <v>2.88819</v>
      </c>
      <c r="H268" s="36" t="str">
        <f aca="false">IF(AND($C268=0,E268&gt;$I$6),$F268,"")</f>
        <v/>
      </c>
      <c r="I268" s="36" t="str">
        <f aca="false">IF(AND($C268&lt;0,F268&gt;$I$6),$F268,"")</f>
        <v/>
      </c>
    </row>
    <row r="269" customFormat="false" ht="12.75" hidden="false" customHeight="false" outlineLevel="0" collapsed="false">
      <c r="A269" s="36" t="n">
        <f aca="false">B269*PriceMod!$F$15</f>
        <v>2</v>
      </c>
      <c r="B269" s="36" t="n">
        <v>10</v>
      </c>
      <c r="C269" s="36" t="n">
        <v>0</v>
      </c>
      <c r="D269" s="36" t="n">
        <v>0.0005</v>
      </c>
      <c r="E269" s="36" t="n">
        <v>2.835192</v>
      </c>
      <c r="F269" s="36" t="n">
        <v>2.956242</v>
      </c>
      <c r="G269" s="36" t="str">
        <f aca="false">IF(AND($C269&gt;0,D269&gt;$I$6),$F269,"")</f>
        <v/>
      </c>
      <c r="H269" s="36" t="n">
        <f aca="false">IF(AND($C269=0,E269&gt;$I$6),$F269,"")</f>
        <v>2.956242</v>
      </c>
      <c r="I269" s="36" t="str">
        <f aca="false">IF(AND($C269&lt;0,F269&gt;$I$6),$F269,"")</f>
        <v/>
      </c>
    </row>
    <row r="270" customFormat="false" ht="12.75" hidden="false" customHeight="false" outlineLevel="0" collapsed="false">
      <c r="A270" s="36" t="n">
        <f aca="false">B270*PriceMod!$F$15</f>
        <v>2</v>
      </c>
      <c r="B270" s="36" t="n">
        <v>10</v>
      </c>
      <c r="C270" s="36" t="n">
        <v>1</v>
      </c>
      <c r="D270" s="36" t="n">
        <v>0.0005</v>
      </c>
      <c r="E270" s="36" t="n">
        <v>2.880564</v>
      </c>
      <c r="F270" s="36" t="n">
        <v>2.867613</v>
      </c>
      <c r="G270" s="36" t="str">
        <f aca="false">IF(AND($C270&gt;0,D270&gt;$I$6),$F270,"")</f>
        <v/>
      </c>
      <c r="H270" s="36" t="str">
        <f aca="false">IF(AND($C270=0,E270&gt;$I$6),$F270,"")</f>
        <v/>
      </c>
      <c r="I270" s="36" t="str">
        <f aca="false">IF(AND($C270&lt;0,F270&gt;$I$6),$F270,"")</f>
        <v/>
      </c>
    </row>
    <row r="271" customFormat="false" ht="12.75" hidden="false" customHeight="false" outlineLevel="0" collapsed="false">
      <c r="A271" s="36" t="n">
        <f aca="false">B271*PriceMod!$F$15</f>
        <v>2</v>
      </c>
      <c r="B271" s="36" t="n">
        <v>10</v>
      </c>
      <c r="C271" s="36" t="n">
        <v>0</v>
      </c>
      <c r="D271" s="36" t="n">
        <v>0.1095</v>
      </c>
      <c r="E271" s="36" t="n">
        <v>2.946586</v>
      </c>
      <c r="F271" s="36" t="n">
        <v>2.998414</v>
      </c>
      <c r="G271" s="36" t="str">
        <f aca="false">IF(AND($C271&gt;0,D271&gt;$I$6),$F271,"")</f>
        <v/>
      </c>
      <c r="H271" s="36" t="n">
        <f aca="false">IF(AND($C271=0,E271&gt;$I$6),$F271,"")</f>
        <v>2.998414</v>
      </c>
      <c r="I271" s="36" t="str">
        <f aca="false">IF(AND($C271&lt;0,F271&gt;$I$6),$F271,"")</f>
        <v/>
      </c>
    </row>
    <row r="272" customFormat="false" ht="12.75" hidden="false" customHeight="false" outlineLevel="0" collapsed="false">
      <c r="A272" s="36" t="n">
        <f aca="false">B272*PriceMod!$F$15</f>
        <v>2</v>
      </c>
      <c r="B272" s="36" t="n">
        <v>10</v>
      </c>
      <c r="C272" s="36" t="n">
        <v>0</v>
      </c>
      <c r="D272" s="36" t="n">
        <v>0.001</v>
      </c>
      <c r="E272" s="36" t="n">
        <v>2.936479</v>
      </c>
      <c r="F272" s="36" t="n">
        <v>3.062616</v>
      </c>
      <c r="G272" s="36" t="str">
        <f aca="false">IF(AND($C272&gt;0,D272&gt;$I$6),$F272,"")</f>
        <v/>
      </c>
      <c r="H272" s="36" t="n">
        <f aca="false">IF(AND($C272=0,E272&gt;$I$6),$F272,"")</f>
        <v>3.062616</v>
      </c>
      <c r="I272" s="36" t="str">
        <f aca="false">IF(AND($C272&lt;0,F272&gt;$I$6),$F272,"")</f>
        <v/>
      </c>
    </row>
    <row r="273" customFormat="false" ht="12.75" hidden="false" customHeight="false" outlineLevel="0" collapsed="false">
      <c r="A273" s="36" t="n">
        <f aca="false">B273*PriceMod!$F$15</f>
        <v>2</v>
      </c>
      <c r="B273" s="36" t="n">
        <v>10</v>
      </c>
      <c r="C273" s="36" t="n">
        <v>0</v>
      </c>
      <c r="D273" s="36" t="n">
        <v>0.0135</v>
      </c>
      <c r="E273" s="36" t="n">
        <v>3.081292</v>
      </c>
      <c r="F273" s="36" t="n">
        <v>3.070327</v>
      </c>
      <c r="G273" s="36" t="str">
        <f aca="false">IF(AND($C273&gt;0,D273&gt;$I$6),$F273,"")</f>
        <v/>
      </c>
      <c r="H273" s="36" t="n">
        <f aca="false">IF(AND($C273=0,E273&gt;$I$6),$F273,"")</f>
        <v>3.070327</v>
      </c>
      <c r="I273" s="36" t="str">
        <f aca="false">IF(AND($C273&lt;0,F273&gt;$I$6),$F273,"")</f>
        <v/>
      </c>
    </row>
    <row r="274" customFormat="false" ht="12.75" hidden="false" customHeight="false" outlineLevel="0" collapsed="false">
      <c r="A274" s="36" t="n">
        <f aca="false">B274*PriceMod!$F$15</f>
        <v>2</v>
      </c>
      <c r="B274" s="36" t="n">
        <v>10</v>
      </c>
      <c r="C274" s="36" t="n">
        <v>0</v>
      </c>
      <c r="D274" s="36" t="n">
        <v>0.1965</v>
      </c>
      <c r="E274" s="36" t="n">
        <v>3.06915</v>
      </c>
      <c r="F274" s="36" t="n">
        <v>3.112205</v>
      </c>
      <c r="G274" s="36" t="str">
        <f aca="false">IF(AND($C274&gt;0,D274&gt;$I$6),$F274,"")</f>
        <v/>
      </c>
      <c r="H274" s="36" t="n">
        <f aca="false">IF(AND($C274=0,E274&gt;$I$6),$F274,"")</f>
        <v>3.112205</v>
      </c>
      <c r="I274" s="36" t="str">
        <f aca="false">IF(AND($C274&lt;0,F274&gt;$I$6),$F274,"")</f>
        <v/>
      </c>
    </row>
    <row r="275" customFormat="false" ht="12.75" hidden="false" customHeight="false" outlineLevel="0" collapsed="false">
      <c r="A275" s="36" t="n">
        <f aca="false">B275*PriceMod!$F$15</f>
        <v>2</v>
      </c>
      <c r="B275" s="36" t="n">
        <v>10</v>
      </c>
      <c r="C275" s="36" t="n">
        <v>0</v>
      </c>
      <c r="D275" s="36" t="n">
        <v>0.0375</v>
      </c>
      <c r="E275" s="36" t="n">
        <v>3.213597</v>
      </c>
      <c r="F275" s="36" t="n">
        <v>3.201661</v>
      </c>
      <c r="G275" s="36" t="str">
        <f aca="false">IF(AND($C275&gt;0,D275&gt;$I$6),$F275,"")</f>
        <v/>
      </c>
      <c r="H275" s="36" t="n">
        <f aca="false">IF(AND($C275=0,E275&gt;$I$6),$F275,"")</f>
        <v>3.201661</v>
      </c>
      <c r="I275" s="36" t="str">
        <f aca="false">IF(AND($C275&lt;0,F275&gt;$I$6),$F275,"")</f>
        <v/>
      </c>
    </row>
    <row r="276" customFormat="false" ht="12.75" hidden="false" customHeight="false" outlineLevel="0" collapsed="false">
      <c r="A276" s="36" t="n">
        <f aca="false">B276*PriceMod!$F$15</f>
        <v>2</v>
      </c>
      <c r="B276" s="36" t="n">
        <v>10</v>
      </c>
      <c r="C276" s="36" t="n">
        <v>0</v>
      </c>
      <c r="D276" s="36" t="n">
        <v>0.2015</v>
      </c>
      <c r="E276" s="36" t="n">
        <v>3.195982</v>
      </c>
      <c r="F276" s="36" t="n">
        <v>3.23007</v>
      </c>
      <c r="G276" s="36" t="str">
        <f aca="false">IF(AND($C276&gt;0,D276&gt;$I$6),$F276,"")</f>
        <v/>
      </c>
      <c r="H276" s="36" t="n">
        <f aca="false">IF(AND($C276=0,E276&gt;$I$6),$F276,"")</f>
        <v>3.23007</v>
      </c>
      <c r="I276" s="36" t="str">
        <f aca="false">IF(AND($C276&lt;0,F276&gt;$I$6),$F276,"")</f>
        <v/>
      </c>
    </row>
    <row r="277" customFormat="false" ht="12.75" hidden="false" customHeight="false" outlineLevel="0" collapsed="false">
      <c r="A277" s="36" t="n">
        <f aca="false">B277*PriceMod!$F$15</f>
        <v>2</v>
      </c>
      <c r="B277" s="36" t="n">
        <v>10</v>
      </c>
      <c r="C277" s="36" t="n">
        <v>0</v>
      </c>
      <c r="D277" s="36" t="n">
        <v>0.0775</v>
      </c>
      <c r="E277" s="36" t="n">
        <v>3.340664</v>
      </c>
      <c r="F277" s="36" t="n">
        <v>3.323194</v>
      </c>
      <c r="G277" s="36" t="str">
        <f aca="false">IF(AND($C277&gt;0,D277&gt;$I$6),$F277,"")</f>
        <v/>
      </c>
      <c r="H277" s="36" t="n">
        <f aca="false">IF(AND($C277=0,E277&gt;$I$6),$F277,"")</f>
        <v>3.323194</v>
      </c>
      <c r="I277" s="36" t="str">
        <f aca="false">IF(AND($C277&lt;0,F277&gt;$I$6),$F277,"")</f>
        <v/>
      </c>
    </row>
    <row r="278" customFormat="false" ht="12.75" hidden="false" customHeight="false" outlineLevel="0" collapsed="false">
      <c r="A278" s="36" t="n">
        <f aca="false">B278*PriceMod!$F$15</f>
        <v>2</v>
      </c>
      <c r="B278" s="36" t="n">
        <v>10</v>
      </c>
      <c r="C278" s="36" t="n">
        <v>0</v>
      </c>
      <c r="D278" s="36" t="n">
        <v>0.1305</v>
      </c>
      <c r="E278" s="36" t="n">
        <v>3.32712</v>
      </c>
      <c r="F278" s="36" t="n">
        <v>3.353943</v>
      </c>
      <c r="G278" s="36" t="str">
        <f aca="false">IF(AND($C278&gt;0,D278&gt;$I$6),$F278,"")</f>
        <v/>
      </c>
      <c r="H278" s="36" t="n">
        <f aca="false">IF(AND($C278=0,E278&gt;$I$6),$F278,"")</f>
        <v>3.353943</v>
      </c>
      <c r="I278" s="36" t="str">
        <f aca="false">IF(AND($C278&lt;0,F278&gt;$I$6),$F278,"")</f>
        <v/>
      </c>
    </row>
    <row r="279" customFormat="false" ht="12.75" hidden="false" customHeight="false" outlineLevel="0" collapsed="false">
      <c r="A279" s="36" t="n">
        <f aca="false">B279*PriceMod!$F$15</f>
        <v>2</v>
      </c>
      <c r="B279" s="36" t="n">
        <v>10</v>
      </c>
      <c r="C279" s="36" t="n">
        <v>0</v>
      </c>
      <c r="D279" s="36" t="n">
        <v>0.0745</v>
      </c>
      <c r="E279" s="36" t="n">
        <v>3.475977</v>
      </c>
      <c r="F279" s="36" t="n">
        <v>3.448049</v>
      </c>
      <c r="G279" s="36" t="str">
        <f aca="false">IF(AND($C279&gt;0,D279&gt;$I$6),$F279,"")</f>
        <v/>
      </c>
      <c r="H279" s="36" t="n">
        <f aca="false">IF(AND($C279=0,E279&gt;$I$6),$F279,"")</f>
        <v>3.448049</v>
      </c>
      <c r="I279" s="36" t="str">
        <f aca="false">IF(AND($C279&lt;0,F279&gt;$I$6),$F279,"")</f>
        <v/>
      </c>
    </row>
    <row r="280" customFormat="false" ht="12.75" hidden="false" customHeight="false" outlineLevel="0" collapsed="false">
      <c r="A280" s="36" t="n">
        <f aca="false">B280*PriceMod!$F$15</f>
        <v>2</v>
      </c>
      <c r="B280" s="36" t="n">
        <v>10</v>
      </c>
      <c r="C280" s="36" t="n">
        <v>0</v>
      </c>
      <c r="D280" s="36" t="n">
        <v>0.043</v>
      </c>
      <c r="E280" s="36" t="n">
        <v>3.466665</v>
      </c>
      <c r="F280" s="36" t="n">
        <v>3.488789</v>
      </c>
      <c r="G280" s="36" t="str">
        <f aca="false">IF(AND($C280&gt;0,D280&gt;$I$6),$F280,"")</f>
        <v/>
      </c>
      <c r="H280" s="36" t="n">
        <f aca="false">IF(AND($C280=0,E280&gt;$I$6),$F280,"")</f>
        <v>3.488789</v>
      </c>
      <c r="I280" s="36" t="str">
        <f aca="false">IF(AND($C280&lt;0,F280&gt;$I$6),$F280,"")</f>
        <v/>
      </c>
    </row>
    <row r="281" customFormat="false" ht="12.75" hidden="false" customHeight="false" outlineLevel="0" collapsed="false">
      <c r="A281" s="36" t="n">
        <f aca="false">B281*PriceMod!$F$15</f>
        <v>2</v>
      </c>
      <c r="B281" s="36" t="n">
        <v>10</v>
      </c>
      <c r="C281" s="36" t="n">
        <v>-2</v>
      </c>
      <c r="D281" s="36" t="n">
        <v>0.031</v>
      </c>
      <c r="E281" s="36" t="n">
        <v>3.622737</v>
      </c>
      <c r="F281" s="36" t="n">
        <v>3.587015</v>
      </c>
      <c r="G281" s="36" t="str">
        <f aca="false">IF(AND($C281&gt;0,D281&gt;$I$6),$F281,"")</f>
        <v/>
      </c>
      <c r="H281" s="36" t="str">
        <f aca="false">IF(AND($C281=0,E281&gt;$I$6),$F281,"")</f>
        <v/>
      </c>
      <c r="I281" s="36" t="n">
        <f aca="false">IF(AND($C281&lt;0,F281&gt;$I$6),$F281,"")</f>
        <v>3.587015</v>
      </c>
    </row>
    <row r="282" customFormat="false" ht="12.75" hidden="false" customHeight="false" outlineLevel="0" collapsed="false">
      <c r="A282" s="36" t="n">
        <f aca="false">B282*PriceMod!$F$15</f>
        <v>2</v>
      </c>
      <c r="B282" s="36" t="n">
        <v>10</v>
      </c>
      <c r="C282" s="36" t="n">
        <v>-2</v>
      </c>
      <c r="D282" s="36" t="n">
        <v>0.009</v>
      </c>
      <c r="E282" s="36" t="n">
        <v>3.614526</v>
      </c>
      <c r="F282" s="36" t="n">
        <v>3.634611</v>
      </c>
      <c r="G282" s="36" t="str">
        <f aca="false">IF(AND($C282&gt;0,D282&gt;$I$6),$F282,"")</f>
        <v/>
      </c>
      <c r="H282" s="36" t="str">
        <f aca="false">IF(AND($C282=0,E282&gt;$I$6),$F282,"")</f>
        <v/>
      </c>
      <c r="I282" s="36" t="n">
        <f aca="false">IF(AND($C282&lt;0,F282&gt;$I$6),$F282,"")</f>
        <v>3.634611</v>
      </c>
    </row>
    <row r="283" customFormat="false" ht="12.75" hidden="false" customHeight="false" outlineLevel="0" collapsed="false">
      <c r="A283" s="36" t="n">
        <f aca="false">B283*PriceMod!$F$15</f>
        <v>2</v>
      </c>
      <c r="B283" s="36" t="n">
        <v>10</v>
      </c>
      <c r="C283" s="36" t="n">
        <v>-2</v>
      </c>
      <c r="D283" s="36" t="n">
        <v>0.0115</v>
      </c>
      <c r="E283" s="36" t="n">
        <v>3.767342</v>
      </c>
      <c r="F283" s="36" t="n">
        <v>3.724246</v>
      </c>
      <c r="G283" s="36" t="str">
        <f aca="false">IF(AND($C283&gt;0,D283&gt;$I$6),$F283,"")</f>
        <v/>
      </c>
      <c r="H283" s="36" t="str">
        <f aca="false">IF(AND($C283=0,E283&gt;$I$6),$F283,"")</f>
        <v/>
      </c>
      <c r="I283" s="36" t="n">
        <f aca="false">IF(AND($C283&lt;0,F283&gt;$I$6),$F283,"")</f>
        <v>3.724246</v>
      </c>
    </row>
    <row r="284" customFormat="false" ht="12.75" hidden="false" customHeight="false" outlineLevel="0" collapsed="false">
      <c r="A284" s="36" t="n">
        <f aca="false">B284*PriceMod!$F$15</f>
        <v>2</v>
      </c>
      <c r="B284" s="36" t="n">
        <v>10</v>
      </c>
      <c r="C284" s="36" t="n">
        <v>-2</v>
      </c>
      <c r="D284" s="36" t="n">
        <v>0.0005</v>
      </c>
      <c r="E284" s="36" t="n">
        <v>3.735363</v>
      </c>
      <c r="F284" s="36" t="n">
        <v>3.739832</v>
      </c>
      <c r="G284" s="36" t="str">
        <f aca="false">IF(AND($C284&gt;0,D284&gt;$I$6),$F284,"")</f>
        <v/>
      </c>
      <c r="H284" s="36" t="str">
        <f aca="false">IF(AND($C284=0,E284&gt;$I$6),$F284,"")</f>
        <v/>
      </c>
      <c r="I284" s="36" t="n">
        <f aca="false">IF(AND($C284&lt;0,F284&gt;$I$6),$F284,"")</f>
        <v>3.739832</v>
      </c>
    </row>
    <row r="285" customFormat="false" ht="12.75" hidden="false" customHeight="false" outlineLevel="0" collapsed="false">
      <c r="A285" s="36" t="n">
        <f aca="false">B285*PriceMod!$F$15</f>
        <v>2</v>
      </c>
      <c r="B285" s="36" t="n">
        <v>10</v>
      </c>
      <c r="C285" s="36" t="n">
        <v>-2</v>
      </c>
      <c r="D285" s="36" t="n">
        <v>0.0005</v>
      </c>
      <c r="E285" s="36" t="n">
        <v>3.907546</v>
      </c>
      <c r="F285" s="36" t="n">
        <v>3.854517</v>
      </c>
      <c r="G285" s="36" t="str">
        <f aca="false">IF(AND($C285&gt;0,D285&gt;$I$6),$F285,"")</f>
        <v/>
      </c>
      <c r="H285" s="36" t="str">
        <f aca="false">IF(AND($C285=0,E285&gt;$I$6),$F285,"")</f>
        <v/>
      </c>
      <c r="I285" s="36" t="n">
        <f aca="false">IF(AND($C285&lt;0,F285&gt;$I$6),$F285,"")</f>
        <v>3.854517</v>
      </c>
    </row>
    <row r="286" customFormat="false" ht="12.75" hidden="false" customHeight="false" outlineLevel="0" collapsed="false">
      <c r="A286" s="36" t="n">
        <f aca="false">B286*PriceMod!$F$15</f>
        <v>2.2</v>
      </c>
      <c r="B286" s="36" t="n">
        <v>11</v>
      </c>
      <c r="C286" s="36" t="n">
        <v>1</v>
      </c>
      <c r="D286" s="36" t="n">
        <v>0.0005</v>
      </c>
      <c r="E286" s="36" t="n">
        <v>2.376861</v>
      </c>
      <c r="F286" s="36" t="n">
        <v>2.506907</v>
      </c>
      <c r="G286" s="36" t="str">
        <f aca="false">IF(AND($C286&gt;0,D286&gt;$I$6),$F286,"")</f>
        <v/>
      </c>
      <c r="H286" s="36" t="str">
        <f aca="false">IF(AND($C286=0,E286&gt;$I$6),$F286,"")</f>
        <v/>
      </c>
      <c r="I286" s="36" t="str">
        <f aca="false">IF(AND($C286&lt;0,F286&gt;$I$6),$F286,"")</f>
        <v/>
      </c>
    </row>
    <row r="287" customFormat="false" ht="12.75" hidden="false" customHeight="false" outlineLevel="0" collapsed="false">
      <c r="A287" s="36" t="n">
        <f aca="false">B287*PriceMod!$F$15</f>
        <v>2.2</v>
      </c>
      <c r="B287" s="36" t="n">
        <v>11</v>
      </c>
      <c r="C287" s="36" t="n">
        <v>1</v>
      </c>
      <c r="D287" s="36" t="n">
        <v>0.002</v>
      </c>
      <c r="E287" s="36" t="n">
        <v>2.621258</v>
      </c>
      <c r="F287" s="36" t="n">
        <v>2.700917</v>
      </c>
      <c r="G287" s="36" t="n">
        <f aca="false">IF(AND($C287&gt;0,D287&gt;$I$6),$F287,"")</f>
        <v>2.700917</v>
      </c>
      <c r="H287" s="36" t="str">
        <f aca="false">IF(AND($C287=0,E287&gt;$I$6),$F287,"")</f>
        <v/>
      </c>
      <c r="I287" s="36" t="str">
        <f aca="false">IF(AND($C287&lt;0,F287&gt;$I$6),$F287,"")</f>
        <v/>
      </c>
    </row>
    <row r="288" customFormat="false" ht="12.75" hidden="false" customHeight="false" outlineLevel="0" collapsed="false">
      <c r="A288" s="36" t="n">
        <f aca="false">B288*PriceMod!$F$15</f>
        <v>2.2</v>
      </c>
      <c r="B288" s="36" t="n">
        <v>11</v>
      </c>
      <c r="C288" s="36" t="n">
        <v>1</v>
      </c>
      <c r="D288" s="36" t="n">
        <v>0.001</v>
      </c>
      <c r="E288" s="36" t="n">
        <v>2.631169</v>
      </c>
      <c r="F288" s="36" t="n">
        <v>2.745391</v>
      </c>
      <c r="G288" s="36" t="str">
        <f aca="false">IF(AND($C288&gt;0,D288&gt;$I$6),$F288,"")</f>
        <v/>
      </c>
      <c r="H288" s="36" t="str">
        <f aca="false">IF(AND($C288=0,E288&gt;$I$6),$F288,"")</f>
        <v/>
      </c>
      <c r="I288" s="36" t="str">
        <f aca="false">IF(AND($C288&lt;0,F288&gt;$I$6),$F288,"")</f>
        <v/>
      </c>
    </row>
    <row r="289" customFormat="false" ht="12.75" hidden="false" customHeight="false" outlineLevel="0" collapsed="false">
      <c r="A289" s="36" t="n">
        <f aca="false">B289*PriceMod!$F$15</f>
        <v>2.2</v>
      </c>
      <c r="B289" s="36" t="n">
        <v>11</v>
      </c>
      <c r="C289" s="36" t="n">
        <v>1</v>
      </c>
      <c r="D289" s="36" t="n">
        <v>0.0155</v>
      </c>
      <c r="E289" s="36" t="n">
        <v>2.705764</v>
      </c>
      <c r="F289" s="36" t="n">
        <v>2.785185</v>
      </c>
      <c r="G289" s="36" t="n">
        <f aca="false">IF(AND($C289&gt;0,D289&gt;$I$6),$F289,"")</f>
        <v>2.785185</v>
      </c>
      <c r="H289" s="36" t="str">
        <f aca="false">IF(AND($C289=0,E289&gt;$I$6),$F289,"")</f>
        <v/>
      </c>
      <c r="I289" s="36" t="str">
        <f aca="false">IF(AND($C289&lt;0,F289&gt;$I$6),$F289,"")</f>
        <v/>
      </c>
    </row>
    <row r="290" customFormat="false" ht="12.75" hidden="false" customHeight="false" outlineLevel="0" collapsed="false">
      <c r="A290" s="36" t="n">
        <f aca="false">B290*PriceMod!$F$15</f>
        <v>2.2</v>
      </c>
      <c r="B290" s="36" t="n">
        <v>11</v>
      </c>
      <c r="C290" s="36" t="n">
        <v>1</v>
      </c>
      <c r="D290" s="36" t="n">
        <v>0.0015</v>
      </c>
      <c r="E290" s="36" t="n">
        <v>2.718283</v>
      </c>
      <c r="F290" s="36" t="n">
        <v>2.84515</v>
      </c>
      <c r="G290" s="36" t="n">
        <f aca="false">IF(AND($C290&gt;0,D290&gt;$I$6),$F290,"")</f>
        <v>2.84515</v>
      </c>
      <c r="H290" s="36" t="str">
        <f aca="false">IF(AND($C290=0,E290&gt;$I$6),$F290,"")</f>
        <v/>
      </c>
      <c r="I290" s="36" t="str">
        <f aca="false">IF(AND($C290&lt;0,F290&gt;$I$6),$F290,"")</f>
        <v/>
      </c>
    </row>
    <row r="291" customFormat="false" ht="12.75" hidden="false" customHeight="false" outlineLevel="0" collapsed="false">
      <c r="A291" s="36" t="n">
        <f aca="false">B291*PriceMod!$F$15</f>
        <v>2.2</v>
      </c>
      <c r="B291" s="36" t="n">
        <v>11</v>
      </c>
      <c r="C291" s="36" t="n">
        <v>0</v>
      </c>
      <c r="D291" s="36" t="n">
        <v>0.041</v>
      </c>
      <c r="E291" s="36" t="n">
        <v>2.822707</v>
      </c>
      <c r="F291" s="36" t="n">
        <v>2.88819</v>
      </c>
      <c r="G291" s="36" t="str">
        <f aca="false">IF(AND($C291&gt;0,D291&gt;$I$6),$F291,"")</f>
        <v/>
      </c>
      <c r="H291" s="36" t="n">
        <f aca="false">IF(AND($C291=0,E291&gt;$I$6),$F291,"")</f>
        <v>2.88819</v>
      </c>
      <c r="I291" s="36" t="str">
        <f aca="false">IF(AND($C291&lt;0,F291&gt;$I$6),$F291,"")</f>
        <v/>
      </c>
    </row>
    <row r="292" customFormat="false" ht="12.75" hidden="false" customHeight="false" outlineLevel="0" collapsed="false">
      <c r="A292" s="36" t="n">
        <f aca="false">B292*PriceMod!$F$15</f>
        <v>2.2</v>
      </c>
      <c r="B292" s="36" t="n">
        <v>11</v>
      </c>
      <c r="C292" s="36" t="n">
        <v>0</v>
      </c>
      <c r="D292" s="36" t="n">
        <v>0.0005</v>
      </c>
      <c r="E292" s="36" t="n">
        <v>2.835192</v>
      </c>
      <c r="F292" s="36" t="n">
        <v>2.956242</v>
      </c>
      <c r="G292" s="36" t="str">
        <f aca="false">IF(AND($C292&gt;0,D292&gt;$I$6),$F292,"")</f>
        <v/>
      </c>
      <c r="H292" s="36" t="n">
        <f aca="false">IF(AND($C292=0,E292&gt;$I$6),$F292,"")</f>
        <v>2.956242</v>
      </c>
      <c r="I292" s="36" t="str">
        <f aca="false">IF(AND($C292&lt;0,F292&gt;$I$6),$F292,"")</f>
        <v/>
      </c>
    </row>
    <row r="293" customFormat="false" ht="12.75" hidden="false" customHeight="false" outlineLevel="0" collapsed="false">
      <c r="A293" s="36" t="n">
        <f aca="false">B293*PriceMod!$F$15</f>
        <v>2.2</v>
      </c>
      <c r="B293" s="36" t="n">
        <v>11</v>
      </c>
      <c r="C293" s="36" t="n">
        <v>1</v>
      </c>
      <c r="D293" s="36" t="n">
        <v>0.0005</v>
      </c>
      <c r="E293" s="36" t="n">
        <v>2.880564</v>
      </c>
      <c r="F293" s="36" t="n">
        <v>2.867613</v>
      </c>
      <c r="G293" s="36" t="str">
        <f aca="false">IF(AND($C293&gt;0,D293&gt;$I$6),$F293,"")</f>
        <v/>
      </c>
      <c r="H293" s="36" t="str">
        <f aca="false">IF(AND($C293=0,E293&gt;$I$6),$F293,"")</f>
        <v/>
      </c>
      <c r="I293" s="36" t="str">
        <f aca="false">IF(AND($C293&lt;0,F293&gt;$I$6),$F293,"")</f>
        <v/>
      </c>
    </row>
    <row r="294" customFormat="false" ht="12.75" hidden="false" customHeight="false" outlineLevel="0" collapsed="false">
      <c r="A294" s="36" t="n">
        <f aca="false">B294*PriceMod!$F$15</f>
        <v>2.2</v>
      </c>
      <c r="B294" s="36" t="n">
        <v>11</v>
      </c>
      <c r="C294" s="36" t="n">
        <v>0</v>
      </c>
      <c r="D294" s="36" t="n">
        <v>0.1095</v>
      </c>
      <c r="E294" s="36" t="n">
        <v>2.946586</v>
      </c>
      <c r="F294" s="36" t="n">
        <v>2.998414</v>
      </c>
      <c r="G294" s="36" t="str">
        <f aca="false">IF(AND($C294&gt;0,D294&gt;$I$6),$F294,"")</f>
        <v/>
      </c>
      <c r="H294" s="36" t="n">
        <f aca="false">IF(AND($C294=0,E294&gt;$I$6),$F294,"")</f>
        <v>2.998414</v>
      </c>
      <c r="I294" s="36" t="str">
        <f aca="false">IF(AND($C294&lt;0,F294&gt;$I$6),$F294,"")</f>
        <v/>
      </c>
    </row>
    <row r="295" customFormat="false" ht="12.75" hidden="false" customHeight="false" outlineLevel="0" collapsed="false">
      <c r="A295" s="36" t="n">
        <f aca="false">B295*PriceMod!$F$15</f>
        <v>2.2</v>
      </c>
      <c r="B295" s="36" t="n">
        <v>11</v>
      </c>
      <c r="C295" s="36" t="n">
        <v>0</v>
      </c>
      <c r="D295" s="36" t="n">
        <v>0.001</v>
      </c>
      <c r="E295" s="36" t="n">
        <v>2.936479</v>
      </c>
      <c r="F295" s="36" t="n">
        <v>3.062616</v>
      </c>
      <c r="G295" s="36" t="str">
        <f aca="false">IF(AND($C295&gt;0,D295&gt;$I$6),$F295,"")</f>
        <v/>
      </c>
      <c r="H295" s="36" t="n">
        <f aca="false">IF(AND($C295=0,E295&gt;$I$6),$F295,"")</f>
        <v>3.062616</v>
      </c>
      <c r="I295" s="36" t="str">
        <f aca="false">IF(AND($C295&lt;0,F295&gt;$I$6),$F295,"")</f>
        <v/>
      </c>
    </row>
    <row r="296" customFormat="false" ht="12.75" hidden="false" customHeight="false" outlineLevel="0" collapsed="false">
      <c r="A296" s="36" t="n">
        <f aca="false">B296*PriceMod!$F$15</f>
        <v>2.2</v>
      </c>
      <c r="B296" s="36" t="n">
        <v>11</v>
      </c>
      <c r="C296" s="36" t="n">
        <v>0</v>
      </c>
      <c r="D296" s="36" t="n">
        <v>0.0135</v>
      </c>
      <c r="E296" s="36" t="n">
        <v>3.081292</v>
      </c>
      <c r="F296" s="36" t="n">
        <v>3.070327</v>
      </c>
      <c r="G296" s="36" t="str">
        <f aca="false">IF(AND($C296&gt;0,D296&gt;$I$6),$F296,"")</f>
        <v/>
      </c>
      <c r="H296" s="36" t="n">
        <f aca="false">IF(AND($C296=0,E296&gt;$I$6),$F296,"")</f>
        <v>3.070327</v>
      </c>
      <c r="I296" s="36" t="str">
        <f aca="false">IF(AND($C296&lt;0,F296&gt;$I$6),$F296,"")</f>
        <v/>
      </c>
    </row>
    <row r="297" customFormat="false" ht="12.75" hidden="false" customHeight="false" outlineLevel="0" collapsed="false">
      <c r="A297" s="36" t="n">
        <f aca="false">B297*PriceMod!$F$15</f>
        <v>2.2</v>
      </c>
      <c r="B297" s="36" t="n">
        <v>11</v>
      </c>
      <c r="C297" s="36" t="n">
        <v>0</v>
      </c>
      <c r="D297" s="36" t="n">
        <v>0.1965</v>
      </c>
      <c r="E297" s="36" t="n">
        <v>3.06915</v>
      </c>
      <c r="F297" s="36" t="n">
        <v>3.112205</v>
      </c>
      <c r="G297" s="36" t="str">
        <f aca="false">IF(AND($C297&gt;0,D297&gt;$I$6),$F297,"")</f>
        <v/>
      </c>
      <c r="H297" s="36" t="n">
        <f aca="false">IF(AND($C297=0,E297&gt;$I$6),$F297,"")</f>
        <v>3.112205</v>
      </c>
      <c r="I297" s="36" t="str">
        <f aca="false">IF(AND($C297&lt;0,F297&gt;$I$6),$F297,"")</f>
        <v/>
      </c>
    </row>
    <row r="298" customFormat="false" ht="12.75" hidden="false" customHeight="false" outlineLevel="0" collapsed="false">
      <c r="A298" s="36" t="n">
        <f aca="false">B298*PriceMod!$F$15</f>
        <v>2.2</v>
      </c>
      <c r="B298" s="36" t="n">
        <v>11</v>
      </c>
      <c r="C298" s="36" t="n">
        <v>0</v>
      </c>
      <c r="D298" s="36" t="n">
        <v>0.0375</v>
      </c>
      <c r="E298" s="36" t="n">
        <v>3.213597</v>
      </c>
      <c r="F298" s="36" t="n">
        <v>3.201661</v>
      </c>
      <c r="G298" s="36" t="str">
        <f aca="false">IF(AND($C298&gt;0,D298&gt;$I$6),$F298,"")</f>
        <v/>
      </c>
      <c r="H298" s="36" t="n">
        <f aca="false">IF(AND($C298=0,E298&gt;$I$6),$F298,"")</f>
        <v>3.201661</v>
      </c>
      <c r="I298" s="36" t="str">
        <f aca="false">IF(AND($C298&lt;0,F298&gt;$I$6),$F298,"")</f>
        <v/>
      </c>
    </row>
    <row r="299" customFormat="false" ht="12.75" hidden="false" customHeight="false" outlineLevel="0" collapsed="false">
      <c r="A299" s="36" t="n">
        <f aca="false">B299*PriceMod!$F$15</f>
        <v>2.2</v>
      </c>
      <c r="B299" s="36" t="n">
        <v>11</v>
      </c>
      <c r="C299" s="36" t="n">
        <v>0</v>
      </c>
      <c r="D299" s="36" t="n">
        <v>0.2015</v>
      </c>
      <c r="E299" s="36" t="n">
        <v>3.195982</v>
      </c>
      <c r="F299" s="36" t="n">
        <v>3.23007</v>
      </c>
      <c r="G299" s="36" t="str">
        <f aca="false">IF(AND($C299&gt;0,D299&gt;$I$6),$F299,"")</f>
        <v/>
      </c>
      <c r="H299" s="36" t="n">
        <f aca="false">IF(AND($C299=0,E299&gt;$I$6),$F299,"")</f>
        <v>3.23007</v>
      </c>
      <c r="I299" s="36" t="str">
        <f aca="false">IF(AND($C299&lt;0,F299&gt;$I$6),$F299,"")</f>
        <v/>
      </c>
    </row>
    <row r="300" customFormat="false" ht="12.75" hidden="false" customHeight="false" outlineLevel="0" collapsed="false">
      <c r="A300" s="36" t="n">
        <f aca="false">B300*PriceMod!$F$15</f>
        <v>2.2</v>
      </c>
      <c r="B300" s="36" t="n">
        <v>11</v>
      </c>
      <c r="C300" s="36" t="n">
        <v>0</v>
      </c>
      <c r="D300" s="36" t="n">
        <v>0.0775</v>
      </c>
      <c r="E300" s="36" t="n">
        <v>3.340664</v>
      </c>
      <c r="F300" s="36" t="n">
        <v>3.323194</v>
      </c>
      <c r="G300" s="36" t="str">
        <f aca="false">IF(AND($C300&gt;0,D300&gt;$I$6),$F300,"")</f>
        <v/>
      </c>
      <c r="H300" s="36" t="n">
        <f aca="false">IF(AND($C300=0,E300&gt;$I$6),$F300,"")</f>
        <v>3.323194</v>
      </c>
      <c r="I300" s="36" t="str">
        <f aca="false">IF(AND($C300&lt;0,F300&gt;$I$6),$F300,"")</f>
        <v/>
      </c>
    </row>
    <row r="301" customFormat="false" ht="12.75" hidden="false" customHeight="false" outlineLevel="0" collapsed="false">
      <c r="A301" s="36" t="n">
        <f aca="false">B301*PriceMod!$F$15</f>
        <v>2.2</v>
      </c>
      <c r="B301" s="36" t="n">
        <v>11</v>
      </c>
      <c r="C301" s="36" t="n">
        <v>0</v>
      </c>
      <c r="D301" s="36" t="n">
        <v>0.1305</v>
      </c>
      <c r="E301" s="36" t="n">
        <v>3.32712</v>
      </c>
      <c r="F301" s="36" t="n">
        <v>3.353943</v>
      </c>
      <c r="G301" s="36" t="str">
        <f aca="false">IF(AND($C301&gt;0,D301&gt;$I$6),$F301,"")</f>
        <v/>
      </c>
      <c r="H301" s="36" t="n">
        <f aca="false">IF(AND($C301=0,E301&gt;$I$6),$F301,"")</f>
        <v>3.353943</v>
      </c>
      <c r="I301" s="36" t="str">
        <f aca="false">IF(AND($C301&lt;0,F301&gt;$I$6),$F301,"")</f>
        <v/>
      </c>
    </row>
    <row r="302" customFormat="false" ht="12.75" hidden="false" customHeight="false" outlineLevel="0" collapsed="false">
      <c r="A302" s="36" t="n">
        <f aca="false">B302*PriceMod!$F$15</f>
        <v>2.2</v>
      </c>
      <c r="B302" s="36" t="n">
        <v>11</v>
      </c>
      <c r="C302" s="36" t="n">
        <v>0</v>
      </c>
      <c r="D302" s="36" t="n">
        <v>0.0745</v>
      </c>
      <c r="E302" s="36" t="n">
        <v>3.475977</v>
      </c>
      <c r="F302" s="36" t="n">
        <v>3.448049</v>
      </c>
      <c r="G302" s="36" t="str">
        <f aca="false">IF(AND($C302&gt;0,D302&gt;$I$6),$F302,"")</f>
        <v/>
      </c>
      <c r="H302" s="36" t="n">
        <f aca="false">IF(AND($C302=0,E302&gt;$I$6),$F302,"")</f>
        <v>3.448049</v>
      </c>
      <c r="I302" s="36" t="str">
        <f aca="false">IF(AND($C302&lt;0,F302&gt;$I$6),$F302,"")</f>
        <v/>
      </c>
    </row>
    <row r="303" customFormat="false" ht="12.75" hidden="false" customHeight="false" outlineLevel="0" collapsed="false">
      <c r="A303" s="36" t="n">
        <f aca="false">B303*PriceMod!$F$15</f>
        <v>2.2</v>
      </c>
      <c r="B303" s="36" t="n">
        <v>11</v>
      </c>
      <c r="C303" s="36" t="n">
        <v>0</v>
      </c>
      <c r="D303" s="36" t="n">
        <v>0.043</v>
      </c>
      <c r="E303" s="36" t="n">
        <v>3.466665</v>
      </c>
      <c r="F303" s="36" t="n">
        <v>3.488789</v>
      </c>
      <c r="G303" s="36" t="str">
        <f aca="false">IF(AND($C303&gt;0,D303&gt;$I$6),$F303,"")</f>
        <v/>
      </c>
      <c r="H303" s="36" t="n">
        <f aca="false">IF(AND($C303=0,E303&gt;$I$6),$F303,"")</f>
        <v>3.488789</v>
      </c>
      <c r="I303" s="36" t="str">
        <f aca="false">IF(AND($C303&lt;0,F303&gt;$I$6),$F303,"")</f>
        <v/>
      </c>
    </row>
    <row r="304" customFormat="false" ht="12.75" hidden="false" customHeight="false" outlineLevel="0" collapsed="false">
      <c r="A304" s="36" t="n">
        <f aca="false">B304*PriceMod!$F$15</f>
        <v>2.2</v>
      </c>
      <c r="B304" s="36" t="n">
        <v>11</v>
      </c>
      <c r="C304" s="36" t="n">
        <v>-2</v>
      </c>
      <c r="D304" s="36" t="n">
        <v>0.031</v>
      </c>
      <c r="E304" s="36" t="n">
        <v>3.622737</v>
      </c>
      <c r="F304" s="36" t="n">
        <v>3.587015</v>
      </c>
      <c r="G304" s="36" t="str">
        <f aca="false">IF(AND($C304&gt;0,D304&gt;$I$6),$F304,"")</f>
        <v/>
      </c>
      <c r="H304" s="36" t="str">
        <f aca="false">IF(AND($C304=0,E304&gt;$I$6),$F304,"")</f>
        <v/>
      </c>
      <c r="I304" s="36" t="n">
        <f aca="false">IF(AND($C304&lt;0,F304&gt;$I$6),$F304,"")</f>
        <v>3.587015</v>
      </c>
    </row>
    <row r="305" customFormat="false" ht="12.75" hidden="false" customHeight="false" outlineLevel="0" collapsed="false">
      <c r="A305" s="36" t="n">
        <f aca="false">B305*PriceMod!$F$15</f>
        <v>2.2</v>
      </c>
      <c r="B305" s="36" t="n">
        <v>11</v>
      </c>
      <c r="C305" s="36" t="n">
        <v>-2</v>
      </c>
      <c r="D305" s="36" t="n">
        <v>0.009</v>
      </c>
      <c r="E305" s="36" t="n">
        <v>3.614526</v>
      </c>
      <c r="F305" s="36" t="n">
        <v>3.634611</v>
      </c>
      <c r="G305" s="36" t="str">
        <f aca="false">IF(AND($C305&gt;0,D305&gt;$I$6),$F305,"")</f>
        <v/>
      </c>
      <c r="H305" s="36" t="str">
        <f aca="false">IF(AND($C305=0,E305&gt;$I$6),$F305,"")</f>
        <v/>
      </c>
      <c r="I305" s="36" t="n">
        <f aca="false">IF(AND($C305&lt;0,F305&gt;$I$6),$F305,"")</f>
        <v>3.634611</v>
      </c>
    </row>
    <row r="306" customFormat="false" ht="12.75" hidden="false" customHeight="false" outlineLevel="0" collapsed="false">
      <c r="A306" s="36" t="n">
        <f aca="false">B306*PriceMod!$F$15</f>
        <v>2.2</v>
      </c>
      <c r="B306" s="36" t="n">
        <v>11</v>
      </c>
      <c r="C306" s="36" t="n">
        <v>-2</v>
      </c>
      <c r="D306" s="36" t="n">
        <v>0.0115</v>
      </c>
      <c r="E306" s="36" t="n">
        <v>3.767342</v>
      </c>
      <c r="F306" s="36" t="n">
        <v>3.724246</v>
      </c>
      <c r="G306" s="36" t="str">
        <f aca="false">IF(AND($C306&gt;0,D306&gt;$I$6),$F306,"")</f>
        <v/>
      </c>
      <c r="H306" s="36" t="str">
        <f aca="false">IF(AND($C306=0,E306&gt;$I$6),$F306,"")</f>
        <v/>
      </c>
      <c r="I306" s="36" t="n">
        <f aca="false">IF(AND($C306&lt;0,F306&gt;$I$6),$F306,"")</f>
        <v>3.724246</v>
      </c>
    </row>
    <row r="307" customFormat="false" ht="12.75" hidden="false" customHeight="false" outlineLevel="0" collapsed="false">
      <c r="A307" s="36" t="n">
        <f aca="false">B307*PriceMod!$F$15</f>
        <v>2.2</v>
      </c>
      <c r="B307" s="36" t="n">
        <v>11</v>
      </c>
      <c r="C307" s="36" t="n">
        <v>-2</v>
      </c>
      <c r="D307" s="36" t="n">
        <v>0.0005</v>
      </c>
      <c r="E307" s="36" t="n">
        <v>3.735363</v>
      </c>
      <c r="F307" s="36" t="n">
        <v>3.739832</v>
      </c>
      <c r="G307" s="36" t="str">
        <f aca="false">IF(AND($C307&gt;0,D307&gt;$I$6),$F307,"")</f>
        <v/>
      </c>
      <c r="H307" s="36" t="str">
        <f aca="false">IF(AND($C307=0,E307&gt;$I$6),$F307,"")</f>
        <v/>
      </c>
      <c r="I307" s="36" t="n">
        <f aca="false">IF(AND($C307&lt;0,F307&gt;$I$6),$F307,"")</f>
        <v>3.739832</v>
      </c>
    </row>
    <row r="308" customFormat="false" ht="12.75" hidden="false" customHeight="false" outlineLevel="0" collapsed="false">
      <c r="A308" s="36" t="n">
        <f aca="false">B308*PriceMod!$F$15</f>
        <v>2.2</v>
      </c>
      <c r="B308" s="36" t="n">
        <v>11</v>
      </c>
      <c r="C308" s="36" t="n">
        <v>-2</v>
      </c>
      <c r="D308" s="36" t="n">
        <v>0.0005</v>
      </c>
      <c r="E308" s="36" t="n">
        <v>3.907546</v>
      </c>
      <c r="F308" s="36" t="n">
        <v>3.854517</v>
      </c>
      <c r="G308" s="36" t="str">
        <f aca="false">IF(AND($C308&gt;0,D308&gt;$I$6),$F308,"")</f>
        <v/>
      </c>
      <c r="H308" s="36" t="str">
        <f aca="false">IF(AND($C308=0,E308&gt;$I$6),$F308,"")</f>
        <v/>
      </c>
      <c r="I308" s="36" t="n">
        <f aca="false">IF(AND($C308&lt;0,F308&gt;$I$6),$F308,"")</f>
        <v>3.854517</v>
      </c>
    </row>
    <row r="309" customFormat="false" ht="12.75" hidden="false" customHeight="false" outlineLevel="0" collapsed="false">
      <c r="A309" s="36" t="n">
        <f aca="false">B309*PriceMod!$F$15</f>
        <v>2.4</v>
      </c>
      <c r="B309" s="36" t="n">
        <v>12</v>
      </c>
      <c r="C309" s="36" t="n">
        <v>1</v>
      </c>
      <c r="D309" s="36" t="n">
        <v>0.0005</v>
      </c>
      <c r="E309" s="36" t="n">
        <v>2.376861</v>
      </c>
      <c r="F309" s="36" t="n">
        <v>2.506907</v>
      </c>
      <c r="G309" s="36" t="str">
        <f aca="false">IF(AND($C309&gt;0,D309&gt;$I$6),$F309,"")</f>
        <v/>
      </c>
      <c r="H309" s="36" t="str">
        <f aca="false">IF(AND($C309=0,E309&gt;$I$6),$F309,"")</f>
        <v/>
      </c>
      <c r="I309" s="36" t="str">
        <f aca="false">IF(AND($C309&lt;0,F309&gt;$I$6),$F309,"")</f>
        <v/>
      </c>
    </row>
    <row r="310" customFormat="false" ht="12.75" hidden="false" customHeight="false" outlineLevel="0" collapsed="false">
      <c r="A310" s="36" t="n">
        <f aca="false">B310*PriceMod!$F$15</f>
        <v>2.4</v>
      </c>
      <c r="B310" s="36" t="n">
        <v>12</v>
      </c>
      <c r="C310" s="36" t="n">
        <v>1</v>
      </c>
      <c r="D310" s="36" t="n">
        <v>0.002</v>
      </c>
      <c r="E310" s="36" t="n">
        <v>2.621258</v>
      </c>
      <c r="F310" s="36" t="n">
        <v>2.700917</v>
      </c>
      <c r="G310" s="36" t="n">
        <f aca="false">IF(AND($C310&gt;0,D310&gt;$I$6),$F310,"")</f>
        <v>2.700917</v>
      </c>
      <c r="H310" s="36" t="str">
        <f aca="false">IF(AND($C310=0,E310&gt;$I$6),$F310,"")</f>
        <v/>
      </c>
      <c r="I310" s="36" t="str">
        <f aca="false">IF(AND($C310&lt;0,F310&gt;$I$6),$F310,"")</f>
        <v/>
      </c>
    </row>
    <row r="311" customFormat="false" ht="12.75" hidden="false" customHeight="false" outlineLevel="0" collapsed="false">
      <c r="A311" s="36" t="n">
        <f aca="false">B311*PriceMod!$F$15</f>
        <v>2.4</v>
      </c>
      <c r="B311" s="36" t="n">
        <v>12</v>
      </c>
      <c r="C311" s="36" t="n">
        <v>1</v>
      </c>
      <c r="D311" s="36" t="n">
        <v>0.001</v>
      </c>
      <c r="E311" s="36" t="n">
        <v>2.631169</v>
      </c>
      <c r="F311" s="36" t="n">
        <v>2.745391</v>
      </c>
      <c r="G311" s="36" t="str">
        <f aca="false">IF(AND($C311&gt;0,D311&gt;$I$6),$F311,"")</f>
        <v/>
      </c>
      <c r="H311" s="36" t="str">
        <f aca="false">IF(AND($C311=0,E311&gt;$I$6),$F311,"")</f>
        <v/>
      </c>
      <c r="I311" s="36" t="str">
        <f aca="false">IF(AND($C311&lt;0,F311&gt;$I$6),$F311,"")</f>
        <v/>
      </c>
    </row>
    <row r="312" customFormat="false" ht="12.75" hidden="false" customHeight="false" outlineLevel="0" collapsed="false">
      <c r="A312" s="36" t="n">
        <f aca="false">B312*PriceMod!$F$15</f>
        <v>2.4</v>
      </c>
      <c r="B312" s="36" t="n">
        <v>12</v>
      </c>
      <c r="C312" s="36" t="n">
        <v>1</v>
      </c>
      <c r="D312" s="36" t="n">
        <v>0.0155</v>
      </c>
      <c r="E312" s="36" t="n">
        <v>2.705764</v>
      </c>
      <c r="F312" s="36" t="n">
        <v>2.785185</v>
      </c>
      <c r="G312" s="36" t="n">
        <f aca="false">IF(AND($C312&gt;0,D312&gt;$I$6),$F312,"")</f>
        <v>2.785185</v>
      </c>
      <c r="H312" s="36" t="str">
        <f aca="false">IF(AND($C312=0,E312&gt;$I$6),$F312,"")</f>
        <v/>
      </c>
      <c r="I312" s="36" t="str">
        <f aca="false">IF(AND($C312&lt;0,F312&gt;$I$6),$F312,"")</f>
        <v/>
      </c>
    </row>
    <row r="313" customFormat="false" ht="12.75" hidden="false" customHeight="false" outlineLevel="0" collapsed="false">
      <c r="A313" s="36" t="n">
        <f aca="false">B313*PriceMod!$F$15</f>
        <v>2.4</v>
      </c>
      <c r="B313" s="36" t="n">
        <v>12</v>
      </c>
      <c r="C313" s="36" t="n">
        <v>1</v>
      </c>
      <c r="D313" s="36" t="n">
        <v>0.0015</v>
      </c>
      <c r="E313" s="36" t="n">
        <v>2.718283</v>
      </c>
      <c r="F313" s="36" t="n">
        <v>2.84515</v>
      </c>
      <c r="G313" s="36" t="n">
        <f aca="false">IF(AND($C313&gt;0,D313&gt;$I$6),$F313,"")</f>
        <v>2.84515</v>
      </c>
      <c r="H313" s="36" t="str">
        <f aca="false">IF(AND($C313=0,E313&gt;$I$6),$F313,"")</f>
        <v/>
      </c>
      <c r="I313" s="36" t="str">
        <f aca="false">IF(AND($C313&lt;0,F313&gt;$I$6),$F313,"")</f>
        <v/>
      </c>
    </row>
    <row r="314" customFormat="false" ht="12.75" hidden="false" customHeight="false" outlineLevel="0" collapsed="false">
      <c r="A314" s="36" t="n">
        <f aca="false">B314*PriceMod!$F$15</f>
        <v>2.4</v>
      </c>
      <c r="B314" s="36" t="n">
        <v>12</v>
      </c>
      <c r="C314" s="36" t="n">
        <v>0</v>
      </c>
      <c r="D314" s="36" t="n">
        <v>0.041</v>
      </c>
      <c r="E314" s="36" t="n">
        <v>2.822707</v>
      </c>
      <c r="F314" s="36" t="n">
        <v>2.88819</v>
      </c>
      <c r="G314" s="36" t="str">
        <f aca="false">IF(AND($C314&gt;0,D314&gt;$I$6),$F314,"")</f>
        <v/>
      </c>
      <c r="H314" s="36" t="n">
        <f aca="false">IF(AND($C314=0,E314&gt;$I$6),$F314,"")</f>
        <v>2.88819</v>
      </c>
      <c r="I314" s="36" t="str">
        <f aca="false">IF(AND($C314&lt;0,F314&gt;$I$6),$F314,"")</f>
        <v/>
      </c>
    </row>
    <row r="315" customFormat="false" ht="12.75" hidden="false" customHeight="false" outlineLevel="0" collapsed="false">
      <c r="A315" s="36" t="n">
        <f aca="false">B315*PriceMod!$F$15</f>
        <v>2.4</v>
      </c>
      <c r="B315" s="36" t="n">
        <v>12</v>
      </c>
      <c r="C315" s="36" t="n">
        <v>0</v>
      </c>
      <c r="D315" s="36" t="n">
        <v>0.0005</v>
      </c>
      <c r="E315" s="36" t="n">
        <v>2.835192</v>
      </c>
      <c r="F315" s="36" t="n">
        <v>2.956242</v>
      </c>
      <c r="G315" s="36" t="str">
        <f aca="false">IF(AND($C315&gt;0,D315&gt;$I$6),$F315,"")</f>
        <v/>
      </c>
      <c r="H315" s="36" t="n">
        <f aca="false">IF(AND($C315=0,E315&gt;$I$6),$F315,"")</f>
        <v>2.956242</v>
      </c>
      <c r="I315" s="36" t="str">
        <f aca="false">IF(AND($C315&lt;0,F315&gt;$I$6),$F315,"")</f>
        <v/>
      </c>
    </row>
    <row r="316" customFormat="false" ht="12.75" hidden="false" customHeight="false" outlineLevel="0" collapsed="false">
      <c r="A316" s="36" t="n">
        <f aca="false">B316*PriceMod!$F$15</f>
        <v>2.4</v>
      </c>
      <c r="B316" s="36" t="n">
        <v>12</v>
      </c>
      <c r="C316" s="36" t="n">
        <v>1</v>
      </c>
      <c r="D316" s="36" t="n">
        <v>0.0005</v>
      </c>
      <c r="E316" s="36" t="n">
        <v>2.880564</v>
      </c>
      <c r="F316" s="36" t="n">
        <v>2.867613</v>
      </c>
      <c r="G316" s="36" t="str">
        <f aca="false">IF(AND($C316&gt;0,D316&gt;$I$6),$F316,"")</f>
        <v/>
      </c>
      <c r="H316" s="36" t="str">
        <f aca="false">IF(AND($C316=0,E316&gt;$I$6),$F316,"")</f>
        <v/>
      </c>
      <c r="I316" s="36" t="str">
        <f aca="false">IF(AND($C316&lt;0,F316&gt;$I$6),$F316,"")</f>
        <v/>
      </c>
    </row>
    <row r="317" customFormat="false" ht="12.75" hidden="false" customHeight="false" outlineLevel="0" collapsed="false">
      <c r="A317" s="36" t="n">
        <f aca="false">B317*PriceMod!$F$15</f>
        <v>2.4</v>
      </c>
      <c r="B317" s="36" t="n">
        <v>12</v>
      </c>
      <c r="C317" s="36" t="n">
        <v>0</v>
      </c>
      <c r="D317" s="36" t="n">
        <v>0.1095</v>
      </c>
      <c r="E317" s="36" t="n">
        <v>2.946586</v>
      </c>
      <c r="F317" s="36" t="n">
        <v>2.998414</v>
      </c>
      <c r="G317" s="36" t="str">
        <f aca="false">IF(AND($C317&gt;0,D317&gt;$I$6),$F317,"")</f>
        <v/>
      </c>
      <c r="H317" s="36" t="n">
        <f aca="false">IF(AND($C317=0,E317&gt;$I$6),$F317,"")</f>
        <v>2.998414</v>
      </c>
      <c r="I317" s="36" t="str">
        <f aca="false">IF(AND($C317&lt;0,F317&gt;$I$6),$F317,"")</f>
        <v/>
      </c>
    </row>
    <row r="318" customFormat="false" ht="12.75" hidden="false" customHeight="false" outlineLevel="0" collapsed="false">
      <c r="A318" s="36" t="n">
        <f aca="false">B318*PriceMod!$F$15</f>
        <v>2.4</v>
      </c>
      <c r="B318" s="36" t="n">
        <v>12</v>
      </c>
      <c r="C318" s="36" t="n">
        <v>0</v>
      </c>
      <c r="D318" s="36" t="n">
        <v>0.001</v>
      </c>
      <c r="E318" s="36" t="n">
        <v>2.936479</v>
      </c>
      <c r="F318" s="36" t="n">
        <v>3.062616</v>
      </c>
      <c r="G318" s="36" t="str">
        <f aca="false">IF(AND($C318&gt;0,D318&gt;$I$6),$F318,"")</f>
        <v/>
      </c>
      <c r="H318" s="36" t="n">
        <f aca="false">IF(AND($C318=0,E318&gt;$I$6),$F318,"")</f>
        <v>3.062616</v>
      </c>
      <c r="I318" s="36" t="str">
        <f aca="false">IF(AND($C318&lt;0,F318&gt;$I$6),$F318,"")</f>
        <v/>
      </c>
    </row>
    <row r="319" customFormat="false" ht="12.75" hidden="false" customHeight="false" outlineLevel="0" collapsed="false">
      <c r="A319" s="36" t="n">
        <f aca="false">B319*PriceMod!$F$15</f>
        <v>2.4</v>
      </c>
      <c r="B319" s="36" t="n">
        <v>12</v>
      </c>
      <c r="C319" s="36" t="n">
        <v>0</v>
      </c>
      <c r="D319" s="36" t="n">
        <v>0.0135</v>
      </c>
      <c r="E319" s="36" t="n">
        <v>3.081292</v>
      </c>
      <c r="F319" s="36" t="n">
        <v>3.070327</v>
      </c>
      <c r="G319" s="36" t="str">
        <f aca="false">IF(AND($C319&gt;0,D319&gt;$I$6),$F319,"")</f>
        <v/>
      </c>
      <c r="H319" s="36" t="n">
        <f aca="false">IF(AND($C319=0,E319&gt;$I$6),$F319,"")</f>
        <v>3.070327</v>
      </c>
      <c r="I319" s="36" t="str">
        <f aca="false">IF(AND($C319&lt;0,F319&gt;$I$6),$F319,"")</f>
        <v/>
      </c>
    </row>
    <row r="320" customFormat="false" ht="12.75" hidden="false" customHeight="false" outlineLevel="0" collapsed="false">
      <c r="A320" s="36" t="n">
        <f aca="false">B320*PriceMod!$F$15</f>
        <v>2.4</v>
      </c>
      <c r="B320" s="36" t="n">
        <v>12</v>
      </c>
      <c r="C320" s="36" t="n">
        <v>0</v>
      </c>
      <c r="D320" s="36" t="n">
        <v>0.1965</v>
      </c>
      <c r="E320" s="36" t="n">
        <v>3.06915</v>
      </c>
      <c r="F320" s="36" t="n">
        <v>3.112205</v>
      </c>
      <c r="G320" s="36" t="str">
        <f aca="false">IF(AND($C320&gt;0,D320&gt;$I$6),$F320,"")</f>
        <v/>
      </c>
      <c r="H320" s="36" t="n">
        <f aca="false">IF(AND($C320=0,E320&gt;$I$6),$F320,"")</f>
        <v>3.112205</v>
      </c>
      <c r="I320" s="36" t="str">
        <f aca="false">IF(AND($C320&lt;0,F320&gt;$I$6),$F320,"")</f>
        <v/>
      </c>
    </row>
    <row r="321" customFormat="false" ht="12.75" hidden="false" customHeight="false" outlineLevel="0" collapsed="false">
      <c r="A321" s="36" t="n">
        <f aca="false">B321*PriceMod!$F$15</f>
        <v>2.4</v>
      </c>
      <c r="B321" s="36" t="n">
        <v>12</v>
      </c>
      <c r="C321" s="36" t="n">
        <v>0</v>
      </c>
      <c r="D321" s="36" t="n">
        <v>0.0375</v>
      </c>
      <c r="E321" s="36" t="n">
        <v>3.213597</v>
      </c>
      <c r="F321" s="36" t="n">
        <v>3.201661</v>
      </c>
      <c r="G321" s="36" t="str">
        <f aca="false">IF(AND($C321&gt;0,D321&gt;$I$6),$F321,"")</f>
        <v/>
      </c>
      <c r="H321" s="36" t="n">
        <f aca="false">IF(AND($C321=0,E321&gt;$I$6),$F321,"")</f>
        <v>3.201661</v>
      </c>
      <c r="I321" s="36" t="str">
        <f aca="false">IF(AND($C321&lt;0,F321&gt;$I$6),$F321,"")</f>
        <v/>
      </c>
    </row>
    <row r="322" customFormat="false" ht="12.75" hidden="false" customHeight="false" outlineLevel="0" collapsed="false">
      <c r="A322" s="36" t="n">
        <f aca="false">B322*PriceMod!$F$15</f>
        <v>2.4</v>
      </c>
      <c r="B322" s="36" t="n">
        <v>12</v>
      </c>
      <c r="C322" s="36" t="n">
        <v>0</v>
      </c>
      <c r="D322" s="36" t="n">
        <v>0.2015</v>
      </c>
      <c r="E322" s="36" t="n">
        <v>3.195982</v>
      </c>
      <c r="F322" s="36" t="n">
        <v>3.23007</v>
      </c>
      <c r="G322" s="36" t="str">
        <f aca="false">IF(AND($C322&gt;0,D322&gt;$I$6),$F322,"")</f>
        <v/>
      </c>
      <c r="H322" s="36" t="n">
        <f aca="false">IF(AND($C322=0,E322&gt;$I$6),$F322,"")</f>
        <v>3.23007</v>
      </c>
      <c r="I322" s="36" t="str">
        <f aca="false">IF(AND($C322&lt;0,F322&gt;$I$6),$F322,"")</f>
        <v/>
      </c>
    </row>
    <row r="323" customFormat="false" ht="12.75" hidden="false" customHeight="false" outlineLevel="0" collapsed="false">
      <c r="A323" s="36" t="n">
        <f aca="false">B323*PriceMod!$F$15</f>
        <v>2.4</v>
      </c>
      <c r="B323" s="36" t="n">
        <v>12</v>
      </c>
      <c r="C323" s="36" t="n">
        <v>0</v>
      </c>
      <c r="D323" s="36" t="n">
        <v>0.0775</v>
      </c>
      <c r="E323" s="36" t="n">
        <v>3.340664</v>
      </c>
      <c r="F323" s="36" t="n">
        <v>3.323194</v>
      </c>
      <c r="G323" s="36" t="str">
        <f aca="false">IF(AND($C323&gt;0,D323&gt;$I$6),$F323,"")</f>
        <v/>
      </c>
      <c r="H323" s="36" t="n">
        <f aca="false">IF(AND($C323=0,E323&gt;$I$6),$F323,"")</f>
        <v>3.323194</v>
      </c>
      <c r="I323" s="36" t="str">
        <f aca="false">IF(AND($C323&lt;0,F323&gt;$I$6),$F323,"")</f>
        <v/>
      </c>
    </row>
    <row r="324" customFormat="false" ht="12.75" hidden="false" customHeight="false" outlineLevel="0" collapsed="false">
      <c r="A324" s="36" t="n">
        <f aca="false">B324*PriceMod!$F$15</f>
        <v>2.4</v>
      </c>
      <c r="B324" s="36" t="n">
        <v>12</v>
      </c>
      <c r="C324" s="36" t="n">
        <v>0</v>
      </c>
      <c r="D324" s="36" t="n">
        <v>0.1305</v>
      </c>
      <c r="E324" s="36" t="n">
        <v>3.32712</v>
      </c>
      <c r="F324" s="36" t="n">
        <v>3.353943</v>
      </c>
      <c r="G324" s="36" t="str">
        <f aca="false">IF(AND($C324&gt;0,D324&gt;$I$6),$F324,"")</f>
        <v/>
      </c>
      <c r="H324" s="36" t="n">
        <f aca="false">IF(AND($C324=0,E324&gt;$I$6),$F324,"")</f>
        <v>3.353943</v>
      </c>
      <c r="I324" s="36" t="str">
        <f aca="false">IF(AND($C324&lt;0,F324&gt;$I$6),$F324,"")</f>
        <v/>
      </c>
    </row>
    <row r="325" customFormat="false" ht="12.75" hidden="false" customHeight="false" outlineLevel="0" collapsed="false">
      <c r="A325" s="36" t="n">
        <f aca="false">B325*PriceMod!$F$15</f>
        <v>2.4</v>
      </c>
      <c r="B325" s="36" t="n">
        <v>12</v>
      </c>
      <c r="C325" s="36" t="n">
        <v>0</v>
      </c>
      <c r="D325" s="36" t="n">
        <v>0.0745</v>
      </c>
      <c r="E325" s="36" t="n">
        <v>3.475977</v>
      </c>
      <c r="F325" s="36" t="n">
        <v>3.448049</v>
      </c>
      <c r="G325" s="36" t="str">
        <f aca="false">IF(AND($C325&gt;0,D325&gt;$I$6),$F325,"")</f>
        <v/>
      </c>
      <c r="H325" s="36" t="n">
        <f aca="false">IF(AND($C325=0,E325&gt;$I$6),$F325,"")</f>
        <v>3.448049</v>
      </c>
      <c r="I325" s="36" t="str">
        <f aca="false">IF(AND($C325&lt;0,F325&gt;$I$6),$F325,"")</f>
        <v/>
      </c>
    </row>
    <row r="326" customFormat="false" ht="12.75" hidden="false" customHeight="false" outlineLevel="0" collapsed="false">
      <c r="A326" s="36" t="n">
        <f aca="false">B326*PriceMod!$F$15</f>
        <v>2.4</v>
      </c>
      <c r="B326" s="36" t="n">
        <v>12</v>
      </c>
      <c r="C326" s="36" t="n">
        <v>0</v>
      </c>
      <c r="D326" s="36" t="n">
        <v>0.043</v>
      </c>
      <c r="E326" s="36" t="n">
        <v>3.466665</v>
      </c>
      <c r="F326" s="36" t="n">
        <v>3.488789</v>
      </c>
      <c r="G326" s="36" t="str">
        <f aca="false">IF(AND($C326&gt;0,D326&gt;$I$6),$F326,"")</f>
        <v/>
      </c>
      <c r="H326" s="36" t="n">
        <f aca="false">IF(AND($C326=0,E326&gt;$I$6),$F326,"")</f>
        <v>3.488789</v>
      </c>
      <c r="I326" s="36" t="str">
        <f aca="false">IF(AND($C326&lt;0,F326&gt;$I$6),$F326,"")</f>
        <v/>
      </c>
    </row>
    <row r="327" customFormat="false" ht="12.75" hidden="false" customHeight="false" outlineLevel="0" collapsed="false">
      <c r="A327" s="36" t="n">
        <f aca="false">B327*PriceMod!$F$15</f>
        <v>2.4</v>
      </c>
      <c r="B327" s="36" t="n">
        <v>12</v>
      </c>
      <c r="C327" s="36" t="n">
        <v>-2</v>
      </c>
      <c r="D327" s="36" t="n">
        <v>0.031</v>
      </c>
      <c r="E327" s="36" t="n">
        <v>3.622737</v>
      </c>
      <c r="F327" s="36" t="n">
        <v>3.587015</v>
      </c>
      <c r="G327" s="36" t="str">
        <f aca="false">IF(AND($C327&gt;0,D327&gt;$I$6),$F327,"")</f>
        <v/>
      </c>
      <c r="H327" s="36" t="str">
        <f aca="false">IF(AND($C327=0,E327&gt;$I$6),$F327,"")</f>
        <v/>
      </c>
      <c r="I327" s="36" t="n">
        <f aca="false">IF(AND($C327&lt;0,F327&gt;$I$6),$F327,"")</f>
        <v>3.587015</v>
      </c>
    </row>
    <row r="328" customFormat="false" ht="12.75" hidden="false" customHeight="false" outlineLevel="0" collapsed="false">
      <c r="A328" s="36" t="n">
        <f aca="false">B328*PriceMod!$F$15</f>
        <v>2.4</v>
      </c>
      <c r="B328" s="36" t="n">
        <v>12</v>
      </c>
      <c r="C328" s="36" t="n">
        <v>-2</v>
      </c>
      <c r="D328" s="36" t="n">
        <v>0.009</v>
      </c>
      <c r="E328" s="36" t="n">
        <v>3.614526</v>
      </c>
      <c r="F328" s="36" t="n">
        <v>3.634611</v>
      </c>
      <c r="G328" s="36" t="str">
        <f aca="false">IF(AND($C328&gt;0,D328&gt;$I$6),$F328,"")</f>
        <v/>
      </c>
      <c r="H328" s="36" t="str">
        <f aca="false">IF(AND($C328=0,E328&gt;$I$6),$F328,"")</f>
        <v/>
      </c>
      <c r="I328" s="36" t="n">
        <f aca="false">IF(AND($C328&lt;0,F328&gt;$I$6),$F328,"")</f>
        <v>3.634611</v>
      </c>
    </row>
    <row r="329" customFormat="false" ht="12.75" hidden="false" customHeight="false" outlineLevel="0" collapsed="false">
      <c r="A329" s="36" t="n">
        <f aca="false">B329*PriceMod!$F$15</f>
        <v>2.4</v>
      </c>
      <c r="B329" s="36" t="n">
        <v>12</v>
      </c>
      <c r="C329" s="36" t="n">
        <v>-2</v>
      </c>
      <c r="D329" s="36" t="n">
        <v>0.0115</v>
      </c>
      <c r="E329" s="36" t="n">
        <v>3.767342</v>
      </c>
      <c r="F329" s="36" t="n">
        <v>3.724246</v>
      </c>
      <c r="G329" s="36" t="str">
        <f aca="false">IF(AND($C329&gt;0,D329&gt;$I$6),$F329,"")</f>
        <v/>
      </c>
      <c r="H329" s="36" t="str">
        <f aca="false">IF(AND($C329=0,E329&gt;$I$6),$F329,"")</f>
        <v/>
      </c>
      <c r="I329" s="36" t="n">
        <f aca="false">IF(AND($C329&lt;0,F329&gt;$I$6),$F329,"")</f>
        <v>3.724246</v>
      </c>
    </row>
    <row r="330" customFormat="false" ht="12.75" hidden="false" customHeight="false" outlineLevel="0" collapsed="false">
      <c r="A330" s="36" t="n">
        <f aca="false">B330*PriceMod!$F$15</f>
        <v>2.4</v>
      </c>
      <c r="B330" s="36" t="n">
        <v>12</v>
      </c>
      <c r="C330" s="36" t="n">
        <v>-2</v>
      </c>
      <c r="D330" s="36" t="n">
        <v>0.0005</v>
      </c>
      <c r="E330" s="36" t="n">
        <v>3.735363</v>
      </c>
      <c r="F330" s="36" t="n">
        <v>3.739832</v>
      </c>
      <c r="G330" s="36" t="str">
        <f aca="false">IF(AND($C330&gt;0,D330&gt;$I$6),$F330,"")</f>
        <v/>
      </c>
      <c r="H330" s="36" t="str">
        <f aca="false">IF(AND($C330=0,E330&gt;$I$6),$F330,"")</f>
        <v/>
      </c>
      <c r="I330" s="36" t="n">
        <f aca="false">IF(AND($C330&lt;0,F330&gt;$I$6),$F330,"")</f>
        <v>3.739832</v>
      </c>
    </row>
    <row r="331" customFormat="false" ht="12.75" hidden="false" customHeight="false" outlineLevel="0" collapsed="false">
      <c r="A331" s="36" t="n">
        <f aca="false">B331*PriceMod!$F$15</f>
        <v>2.4</v>
      </c>
      <c r="B331" s="36" t="n">
        <v>12</v>
      </c>
      <c r="C331" s="36" t="n">
        <v>-2</v>
      </c>
      <c r="D331" s="36" t="n">
        <v>0.0005</v>
      </c>
      <c r="E331" s="36" t="n">
        <v>3.907546</v>
      </c>
      <c r="F331" s="36" t="n">
        <v>3.854517</v>
      </c>
      <c r="G331" s="36" t="str">
        <f aca="false">IF(AND($C331&gt;0,D331&gt;$I$6),$F331,"")</f>
        <v/>
      </c>
      <c r="H331" s="36" t="str">
        <f aca="false">IF(AND($C331=0,E331&gt;$I$6),$F331,"")</f>
        <v/>
      </c>
      <c r="I331" s="36" t="n">
        <f aca="false">IF(AND($C331&lt;0,F331&gt;$I$6),$F331,"")</f>
        <v>3.854517</v>
      </c>
    </row>
    <row r="332" customFormat="false" ht="12.75" hidden="false" customHeight="false" outlineLevel="0" collapsed="false">
      <c r="A332" s="36" t="n">
        <f aca="false">B332*PriceMod!$F$15</f>
        <v>2.6</v>
      </c>
      <c r="B332" s="36" t="n">
        <v>13</v>
      </c>
      <c r="C332" s="36" t="n">
        <v>1</v>
      </c>
      <c r="D332" s="36" t="n">
        <v>0.0005</v>
      </c>
      <c r="E332" s="36" t="n">
        <v>2.376861</v>
      </c>
      <c r="F332" s="36" t="n">
        <v>2.506907</v>
      </c>
      <c r="G332" s="36" t="str">
        <f aca="false">IF(AND($C332&gt;0,D332&gt;$I$6),$F332,"")</f>
        <v/>
      </c>
      <c r="H332" s="36" t="str">
        <f aca="false">IF(AND($C332=0,E332&gt;$I$6),$F332,"")</f>
        <v/>
      </c>
      <c r="I332" s="36" t="str">
        <f aca="false">IF(AND($C332&lt;0,F332&gt;$I$6),$F332,"")</f>
        <v/>
      </c>
    </row>
    <row r="333" customFormat="false" ht="12.75" hidden="false" customHeight="false" outlineLevel="0" collapsed="false">
      <c r="A333" s="36" t="n">
        <f aca="false">B333*PriceMod!$F$15</f>
        <v>2.6</v>
      </c>
      <c r="B333" s="36" t="n">
        <v>13</v>
      </c>
      <c r="C333" s="36" t="n">
        <v>1</v>
      </c>
      <c r="D333" s="36" t="n">
        <v>0.002</v>
      </c>
      <c r="E333" s="36" t="n">
        <v>2.621258</v>
      </c>
      <c r="F333" s="36" t="n">
        <v>2.700917</v>
      </c>
      <c r="G333" s="36" t="n">
        <f aca="false">IF(AND($C333&gt;0,D333&gt;$I$6),$F333,"")</f>
        <v>2.700917</v>
      </c>
      <c r="H333" s="36" t="str">
        <f aca="false">IF(AND($C333=0,E333&gt;$I$6),$F333,"")</f>
        <v/>
      </c>
      <c r="I333" s="36" t="str">
        <f aca="false">IF(AND($C333&lt;0,F333&gt;$I$6),$F333,"")</f>
        <v/>
      </c>
    </row>
    <row r="334" customFormat="false" ht="12.75" hidden="false" customHeight="false" outlineLevel="0" collapsed="false">
      <c r="A334" s="36" t="n">
        <f aca="false">B334*PriceMod!$F$15</f>
        <v>2.6</v>
      </c>
      <c r="B334" s="36" t="n">
        <v>13</v>
      </c>
      <c r="C334" s="36" t="n">
        <v>1</v>
      </c>
      <c r="D334" s="36" t="n">
        <v>0.001</v>
      </c>
      <c r="E334" s="36" t="n">
        <v>2.631169</v>
      </c>
      <c r="F334" s="36" t="n">
        <v>2.745391</v>
      </c>
      <c r="G334" s="36" t="str">
        <f aca="false">IF(AND($C334&gt;0,D334&gt;$I$6),$F334,"")</f>
        <v/>
      </c>
      <c r="H334" s="36" t="str">
        <f aca="false">IF(AND($C334=0,E334&gt;$I$6),$F334,"")</f>
        <v/>
      </c>
      <c r="I334" s="36" t="str">
        <f aca="false">IF(AND($C334&lt;0,F334&gt;$I$6),$F334,"")</f>
        <v/>
      </c>
    </row>
    <row r="335" customFormat="false" ht="12.75" hidden="false" customHeight="false" outlineLevel="0" collapsed="false">
      <c r="A335" s="36" t="n">
        <f aca="false">B335*PriceMod!$F$15</f>
        <v>2.6</v>
      </c>
      <c r="B335" s="36" t="n">
        <v>13</v>
      </c>
      <c r="C335" s="36" t="n">
        <v>1</v>
      </c>
      <c r="D335" s="36" t="n">
        <v>0.0155</v>
      </c>
      <c r="E335" s="36" t="n">
        <v>2.705764</v>
      </c>
      <c r="F335" s="36" t="n">
        <v>2.785185</v>
      </c>
      <c r="G335" s="36" t="n">
        <f aca="false">IF(AND($C335&gt;0,D335&gt;$I$6),$F335,"")</f>
        <v>2.785185</v>
      </c>
      <c r="H335" s="36" t="str">
        <f aca="false">IF(AND($C335=0,E335&gt;$I$6),$F335,"")</f>
        <v/>
      </c>
      <c r="I335" s="36" t="str">
        <f aca="false">IF(AND($C335&lt;0,F335&gt;$I$6),$F335,"")</f>
        <v/>
      </c>
    </row>
    <row r="336" customFormat="false" ht="12.75" hidden="false" customHeight="false" outlineLevel="0" collapsed="false">
      <c r="A336" s="36" t="n">
        <f aca="false">B336*PriceMod!$F$15</f>
        <v>2.6</v>
      </c>
      <c r="B336" s="36" t="n">
        <v>13</v>
      </c>
      <c r="C336" s="36" t="n">
        <v>1</v>
      </c>
      <c r="D336" s="36" t="n">
        <v>0.0015</v>
      </c>
      <c r="E336" s="36" t="n">
        <v>2.718283</v>
      </c>
      <c r="F336" s="36" t="n">
        <v>2.84515</v>
      </c>
      <c r="G336" s="36" t="n">
        <f aca="false">IF(AND($C336&gt;0,D336&gt;$I$6),$F336,"")</f>
        <v>2.84515</v>
      </c>
      <c r="H336" s="36" t="str">
        <f aca="false">IF(AND($C336=0,E336&gt;$I$6),$F336,"")</f>
        <v/>
      </c>
      <c r="I336" s="36" t="str">
        <f aca="false">IF(AND($C336&lt;0,F336&gt;$I$6),$F336,"")</f>
        <v/>
      </c>
    </row>
    <row r="337" customFormat="false" ht="12.75" hidden="false" customHeight="false" outlineLevel="0" collapsed="false">
      <c r="A337" s="36" t="n">
        <f aca="false">B337*PriceMod!$F$15</f>
        <v>2.6</v>
      </c>
      <c r="B337" s="36" t="n">
        <v>13</v>
      </c>
      <c r="C337" s="36" t="n">
        <v>0</v>
      </c>
      <c r="D337" s="36" t="n">
        <v>0.041</v>
      </c>
      <c r="E337" s="36" t="n">
        <v>2.822707</v>
      </c>
      <c r="F337" s="36" t="n">
        <v>2.88819</v>
      </c>
      <c r="G337" s="36" t="str">
        <f aca="false">IF(AND($C337&gt;0,D337&gt;$I$6),$F337,"")</f>
        <v/>
      </c>
      <c r="H337" s="36" t="n">
        <f aca="false">IF(AND($C337=0,E337&gt;$I$6),$F337,"")</f>
        <v>2.88819</v>
      </c>
      <c r="I337" s="36" t="str">
        <f aca="false">IF(AND($C337&lt;0,F337&gt;$I$6),$F337,"")</f>
        <v/>
      </c>
    </row>
    <row r="338" customFormat="false" ht="12.75" hidden="false" customHeight="false" outlineLevel="0" collapsed="false">
      <c r="A338" s="36" t="n">
        <f aca="false">B338*PriceMod!$F$15</f>
        <v>2.6</v>
      </c>
      <c r="B338" s="36" t="n">
        <v>13</v>
      </c>
      <c r="C338" s="36" t="n">
        <v>0</v>
      </c>
      <c r="D338" s="36" t="n">
        <v>0.0005</v>
      </c>
      <c r="E338" s="36" t="n">
        <v>2.835192</v>
      </c>
      <c r="F338" s="36" t="n">
        <v>2.956242</v>
      </c>
      <c r="G338" s="36" t="str">
        <f aca="false">IF(AND($C338&gt;0,D338&gt;$I$6),$F338,"")</f>
        <v/>
      </c>
      <c r="H338" s="36" t="n">
        <f aca="false">IF(AND($C338=0,E338&gt;$I$6),$F338,"")</f>
        <v>2.956242</v>
      </c>
      <c r="I338" s="36" t="str">
        <f aca="false">IF(AND($C338&lt;0,F338&gt;$I$6),$F338,"")</f>
        <v/>
      </c>
    </row>
    <row r="339" customFormat="false" ht="12.75" hidden="false" customHeight="false" outlineLevel="0" collapsed="false">
      <c r="A339" s="36" t="n">
        <f aca="false">B339*PriceMod!$F$15</f>
        <v>2.6</v>
      </c>
      <c r="B339" s="36" t="n">
        <v>13</v>
      </c>
      <c r="C339" s="36" t="n">
        <v>1</v>
      </c>
      <c r="D339" s="36" t="n">
        <v>0.0005</v>
      </c>
      <c r="E339" s="36" t="n">
        <v>2.880564</v>
      </c>
      <c r="F339" s="36" t="n">
        <v>2.867613</v>
      </c>
      <c r="G339" s="36" t="str">
        <f aca="false">IF(AND($C339&gt;0,D339&gt;$I$6),$F339,"")</f>
        <v/>
      </c>
      <c r="H339" s="36" t="str">
        <f aca="false">IF(AND($C339=0,E339&gt;$I$6),$F339,"")</f>
        <v/>
      </c>
      <c r="I339" s="36" t="str">
        <f aca="false">IF(AND($C339&lt;0,F339&gt;$I$6),$F339,"")</f>
        <v/>
      </c>
    </row>
    <row r="340" customFormat="false" ht="12.75" hidden="false" customHeight="false" outlineLevel="0" collapsed="false">
      <c r="A340" s="36" t="n">
        <f aca="false">B340*PriceMod!$F$15</f>
        <v>2.6</v>
      </c>
      <c r="B340" s="36" t="n">
        <v>13</v>
      </c>
      <c r="C340" s="36" t="n">
        <v>0</v>
      </c>
      <c r="D340" s="36" t="n">
        <v>0.1095</v>
      </c>
      <c r="E340" s="36" t="n">
        <v>2.946586</v>
      </c>
      <c r="F340" s="36" t="n">
        <v>2.998414</v>
      </c>
      <c r="G340" s="36" t="str">
        <f aca="false">IF(AND($C340&gt;0,D340&gt;$I$6),$F340,"")</f>
        <v/>
      </c>
      <c r="H340" s="36" t="n">
        <f aca="false">IF(AND($C340=0,E340&gt;$I$6),$F340,"")</f>
        <v>2.998414</v>
      </c>
      <c r="I340" s="36" t="str">
        <f aca="false">IF(AND($C340&lt;0,F340&gt;$I$6),$F340,"")</f>
        <v/>
      </c>
    </row>
    <row r="341" customFormat="false" ht="12.75" hidden="false" customHeight="false" outlineLevel="0" collapsed="false">
      <c r="A341" s="36" t="n">
        <f aca="false">B341*PriceMod!$F$15</f>
        <v>2.6</v>
      </c>
      <c r="B341" s="36" t="n">
        <v>13</v>
      </c>
      <c r="C341" s="36" t="n">
        <v>0</v>
      </c>
      <c r="D341" s="36" t="n">
        <v>0.001</v>
      </c>
      <c r="E341" s="36" t="n">
        <v>2.936479</v>
      </c>
      <c r="F341" s="36" t="n">
        <v>3.062616</v>
      </c>
      <c r="G341" s="36" t="str">
        <f aca="false">IF(AND($C341&gt;0,D341&gt;$I$6),$F341,"")</f>
        <v/>
      </c>
      <c r="H341" s="36" t="n">
        <f aca="false">IF(AND($C341=0,E341&gt;$I$6),$F341,"")</f>
        <v>3.062616</v>
      </c>
      <c r="I341" s="36" t="str">
        <f aca="false">IF(AND($C341&lt;0,F341&gt;$I$6),$F341,"")</f>
        <v/>
      </c>
    </row>
    <row r="342" customFormat="false" ht="12.75" hidden="false" customHeight="false" outlineLevel="0" collapsed="false">
      <c r="A342" s="36" t="n">
        <f aca="false">B342*PriceMod!$F$15</f>
        <v>2.6</v>
      </c>
      <c r="B342" s="36" t="n">
        <v>13</v>
      </c>
      <c r="C342" s="36" t="n">
        <v>0</v>
      </c>
      <c r="D342" s="36" t="n">
        <v>0.0135</v>
      </c>
      <c r="E342" s="36" t="n">
        <v>3.081292</v>
      </c>
      <c r="F342" s="36" t="n">
        <v>3.070327</v>
      </c>
      <c r="G342" s="36" t="str">
        <f aca="false">IF(AND($C342&gt;0,D342&gt;$I$6),$F342,"")</f>
        <v/>
      </c>
      <c r="H342" s="36" t="n">
        <f aca="false">IF(AND($C342=0,E342&gt;$I$6),$F342,"")</f>
        <v>3.070327</v>
      </c>
      <c r="I342" s="36" t="str">
        <f aca="false">IF(AND($C342&lt;0,F342&gt;$I$6),$F342,"")</f>
        <v/>
      </c>
    </row>
    <row r="343" customFormat="false" ht="12.75" hidden="false" customHeight="false" outlineLevel="0" collapsed="false">
      <c r="A343" s="36" t="n">
        <f aca="false">B343*PriceMod!$F$15</f>
        <v>2.6</v>
      </c>
      <c r="B343" s="36" t="n">
        <v>13</v>
      </c>
      <c r="C343" s="36" t="n">
        <v>0</v>
      </c>
      <c r="D343" s="36" t="n">
        <v>0.1965</v>
      </c>
      <c r="E343" s="36" t="n">
        <v>3.06915</v>
      </c>
      <c r="F343" s="36" t="n">
        <v>3.112205</v>
      </c>
      <c r="G343" s="36" t="str">
        <f aca="false">IF(AND($C343&gt;0,D343&gt;$I$6),$F343,"")</f>
        <v/>
      </c>
      <c r="H343" s="36" t="n">
        <f aca="false">IF(AND($C343=0,E343&gt;$I$6),$F343,"")</f>
        <v>3.112205</v>
      </c>
      <c r="I343" s="36" t="str">
        <f aca="false">IF(AND($C343&lt;0,F343&gt;$I$6),$F343,"")</f>
        <v/>
      </c>
    </row>
    <row r="344" customFormat="false" ht="12.75" hidden="false" customHeight="false" outlineLevel="0" collapsed="false">
      <c r="A344" s="36" t="n">
        <f aca="false">B344*PriceMod!$F$15</f>
        <v>2.6</v>
      </c>
      <c r="B344" s="36" t="n">
        <v>13</v>
      </c>
      <c r="C344" s="36" t="n">
        <v>0</v>
      </c>
      <c r="D344" s="36" t="n">
        <v>0.0375</v>
      </c>
      <c r="E344" s="36" t="n">
        <v>3.213597</v>
      </c>
      <c r="F344" s="36" t="n">
        <v>3.201661</v>
      </c>
      <c r="G344" s="36" t="str">
        <f aca="false">IF(AND($C344&gt;0,D344&gt;$I$6),$F344,"")</f>
        <v/>
      </c>
      <c r="H344" s="36" t="n">
        <f aca="false">IF(AND($C344=0,E344&gt;$I$6),$F344,"")</f>
        <v>3.201661</v>
      </c>
      <c r="I344" s="36" t="str">
        <f aca="false">IF(AND($C344&lt;0,F344&gt;$I$6),$F344,"")</f>
        <v/>
      </c>
    </row>
    <row r="345" customFormat="false" ht="12.75" hidden="false" customHeight="false" outlineLevel="0" collapsed="false">
      <c r="A345" s="36" t="n">
        <f aca="false">B345*PriceMod!$F$15</f>
        <v>2.6</v>
      </c>
      <c r="B345" s="36" t="n">
        <v>13</v>
      </c>
      <c r="C345" s="36" t="n">
        <v>0</v>
      </c>
      <c r="D345" s="36" t="n">
        <v>0.2015</v>
      </c>
      <c r="E345" s="36" t="n">
        <v>3.195982</v>
      </c>
      <c r="F345" s="36" t="n">
        <v>3.23007</v>
      </c>
      <c r="G345" s="36" t="str">
        <f aca="false">IF(AND($C345&gt;0,D345&gt;$I$6),$F345,"")</f>
        <v/>
      </c>
      <c r="H345" s="36" t="n">
        <f aca="false">IF(AND($C345=0,E345&gt;$I$6),$F345,"")</f>
        <v>3.23007</v>
      </c>
      <c r="I345" s="36" t="str">
        <f aca="false">IF(AND($C345&lt;0,F345&gt;$I$6),$F345,"")</f>
        <v/>
      </c>
    </row>
    <row r="346" customFormat="false" ht="12.75" hidden="false" customHeight="false" outlineLevel="0" collapsed="false">
      <c r="A346" s="36" t="n">
        <f aca="false">B346*PriceMod!$F$15</f>
        <v>2.6</v>
      </c>
      <c r="B346" s="36" t="n">
        <v>13</v>
      </c>
      <c r="C346" s="36" t="n">
        <v>0</v>
      </c>
      <c r="D346" s="36" t="n">
        <v>0.0775</v>
      </c>
      <c r="E346" s="36" t="n">
        <v>3.340664</v>
      </c>
      <c r="F346" s="36" t="n">
        <v>3.323194</v>
      </c>
      <c r="G346" s="36" t="str">
        <f aca="false">IF(AND($C346&gt;0,D346&gt;$I$6),$F346,"")</f>
        <v/>
      </c>
      <c r="H346" s="36" t="n">
        <f aca="false">IF(AND($C346=0,E346&gt;$I$6),$F346,"")</f>
        <v>3.323194</v>
      </c>
      <c r="I346" s="36" t="str">
        <f aca="false">IF(AND($C346&lt;0,F346&gt;$I$6),$F346,"")</f>
        <v/>
      </c>
    </row>
    <row r="347" customFormat="false" ht="12.75" hidden="false" customHeight="false" outlineLevel="0" collapsed="false">
      <c r="A347" s="36" t="n">
        <f aca="false">B347*PriceMod!$F$15</f>
        <v>2.6</v>
      </c>
      <c r="B347" s="36" t="n">
        <v>13</v>
      </c>
      <c r="C347" s="36" t="n">
        <v>0</v>
      </c>
      <c r="D347" s="36" t="n">
        <v>0.1305</v>
      </c>
      <c r="E347" s="36" t="n">
        <v>3.32712</v>
      </c>
      <c r="F347" s="36" t="n">
        <v>3.353943</v>
      </c>
      <c r="G347" s="36" t="str">
        <f aca="false">IF(AND($C347&gt;0,D347&gt;$I$6),$F347,"")</f>
        <v/>
      </c>
      <c r="H347" s="36" t="n">
        <f aca="false">IF(AND($C347=0,E347&gt;$I$6),$F347,"")</f>
        <v>3.353943</v>
      </c>
      <c r="I347" s="36" t="str">
        <f aca="false">IF(AND($C347&lt;0,F347&gt;$I$6),$F347,"")</f>
        <v/>
      </c>
    </row>
    <row r="348" customFormat="false" ht="12.75" hidden="false" customHeight="false" outlineLevel="0" collapsed="false">
      <c r="A348" s="36" t="n">
        <f aca="false">B348*PriceMod!$F$15</f>
        <v>2.6</v>
      </c>
      <c r="B348" s="36" t="n">
        <v>13</v>
      </c>
      <c r="C348" s="36" t="n">
        <v>0</v>
      </c>
      <c r="D348" s="36" t="n">
        <v>0.0745</v>
      </c>
      <c r="E348" s="36" t="n">
        <v>3.475977</v>
      </c>
      <c r="F348" s="36" t="n">
        <v>3.448049</v>
      </c>
      <c r="G348" s="36" t="str">
        <f aca="false">IF(AND($C348&gt;0,D348&gt;$I$6),$F348,"")</f>
        <v/>
      </c>
      <c r="H348" s="36" t="n">
        <f aca="false">IF(AND($C348=0,E348&gt;$I$6),$F348,"")</f>
        <v>3.448049</v>
      </c>
      <c r="I348" s="36" t="str">
        <f aca="false">IF(AND($C348&lt;0,F348&gt;$I$6),$F348,"")</f>
        <v/>
      </c>
    </row>
    <row r="349" customFormat="false" ht="12.75" hidden="false" customHeight="false" outlineLevel="0" collapsed="false">
      <c r="A349" s="36" t="n">
        <f aca="false">B349*PriceMod!$F$15</f>
        <v>2.6</v>
      </c>
      <c r="B349" s="36" t="n">
        <v>13</v>
      </c>
      <c r="C349" s="36" t="n">
        <v>0</v>
      </c>
      <c r="D349" s="36" t="n">
        <v>0.043</v>
      </c>
      <c r="E349" s="36" t="n">
        <v>3.466665</v>
      </c>
      <c r="F349" s="36" t="n">
        <v>3.488789</v>
      </c>
      <c r="G349" s="36" t="str">
        <f aca="false">IF(AND($C349&gt;0,D349&gt;$I$6),$F349,"")</f>
        <v/>
      </c>
      <c r="H349" s="36" t="n">
        <f aca="false">IF(AND($C349=0,E349&gt;$I$6),$F349,"")</f>
        <v>3.488789</v>
      </c>
      <c r="I349" s="36" t="str">
        <f aca="false">IF(AND($C349&lt;0,F349&gt;$I$6),$F349,"")</f>
        <v/>
      </c>
    </row>
    <row r="350" customFormat="false" ht="12.75" hidden="false" customHeight="false" outlineLevel="0" collapsed="false">
      <c r="A350" s="36" t="n">
        <f aca="false">B350*PriceMod!$F$15</f>
        <v>2.6</v>
      </c>
      <c r="B350" s="36" t="n">
        <v>13</v>
      </c>
      <c r="C350" s="36" t="n">
        <v>-2</v>
      </c>
      <c r="D350" s="36" t="n">
        <v>0.031</v>
      </c>
      <c r="E350" s="36" t="n">
        <v>3.622737</v>
      </c>
      <c r="F350" s="36" t="n">
        <v>3.587015</v>
      </c>
      <c r="G350" s="36" t="str">
        <f aca="false">IF(AND($C350&gt;0,D350&gt;$I$6),$F350,"")</f>
        <v/>
      </c>
      <c r="H350" s="36" t="str">
        <f aca="false">IF(AND($C350=0,E350&gt;$I$6),$F350,"")</f>
        <v/>
      </c>
      <c r="I350" s="36" t="n">
        <f aca="false">IF(AND($C350&lt;0,F350&gt;$I$6),$F350,"")</f>
        <v>3.587015</v>
      </c>
    </row>
    <row r="351" customFormat="false" ht="12.75" hidden="false" customHeight="false" outlineLevel="0" collapsed="false">
      <c r="A351" s="36" t="n">
        <f aca="false">B351*PriceMod!$F$15</f>
        <v>2.6</v>
      </c>
      <c r="B351" s="36" t="n">
        <v>13</v>
      </c>
      <c r="C351" s="36" t="n">
        <v>-2</v>
      </c>
      <c r="D351" s="36" t="n">
        <v>0.009</v>
      </c>
      <c r="E351" s="36" t="n">
        <v>3.614526</v>
      </c>
      <c r="F351" s="36" t="n">
        <v>3.634611</v>
      </c>
      <c r="G351" s="36" t="str">
        <f aca="false">IF(AND($C351&gt;0,D351&gt;$I$6),$F351,"")</f>
        <v/>
      </c>
      <c r="H351" s="36" t="str">
        <f aca="false">IF(AND($C351=0,E351&gt;$I$6),$F351,"")</f>
        <v/>
      </c>
      <c r="I351" s="36" t="n">
        <f aca="false">IF(AND($C351&lt;0,F351&gt;$I$6),$F351,"")</f>
        <v>3.634611</v>
      </c>
    </row>
    <row r="352" customFormat="false" ht="12.75" hidden="false" customHeight="false" outlineLevel="0" collapsed="false">
      <c r="A352" s="36" t="n">
        <f aca="false">B352*PriceMod!$F$15</f>
        <v>2.6</v>
      </c>
      <c r="B352" s="36" t="n">
        <v>13</v>
      </c>
      <c r="C352" s="36" t="n">
        <v>-2</v>
      </c>
      <c r="D352" s="36" t="n">
        <v>0.0115</v>
      </c>
      <c r="E352" s="36" t="n">
        <v>3.767342</v>
      </c>
      <c r="F352" s="36" t="n">
        <v>3.724246</v>
      </c>
      <c r="G352" s="36" t="str">
        <f aca="false">IF(AND($C352&gt;0,D352&gt;$I$6),$F352,"")</f>
        <v/>
      </c>
      <c r="H352" s="36" t="str">
        <f aca="false">IF(AND($C352=0,E352&gt;$I$6),$F352,"")</f>
        <v/>
      </c>
      <c r="I352" s="36" t="n">
        <f aca="false">IF(AND($C352&lt;0,F352&gt;$I$6),$F352,"")</f>
        <v>3.724246</v>
      </c>
    </row>
    <row r="353" customFormat="false" ht="12.75" hidden="false" customHeight="false" outlineLevel="0" collapsed="false">
      <c r="A353" s="36" t="n">
        <f aca="false">B353*PriceMod!$F$15</f>
        <v>2.6</v>
      </c>
      <c r="B353" s="36" t="n">
        <v>13</v>
      </c>
      <c r="C353" s="36" t="n">
        <v>-2</v>
      </c>
      <c r="D353" s="36" t="n">
        <v>0.0005</v>
      </c>
      <c r="E353" s="36" t="n">
        <v>3.735363</v>
      </c>
      <c r="F353" s="36" t="n">
        <v>3.739832</v>
      </c>
      <c r="G353" s="36" t="str">
        <f aca="false">IF(AND($C353&gt;0,D353&gt;$I$6),$F353,"")</f>
        <v/>
      </c>
      <c r="H353" s="36" t="str">
        <f aca="false">IF(AND($C353=0,E353&gt;$I$6),$F353,"")</f>
        <v/>
      </c>
      <c r="I353" s="36" t="n">
        <f aca="false">IF(AND($C353&lt;0,F353&gt;$I$6),$F353,"")</f>
        <v>3.739832</v>
      </c>
    </row>
    <row r="354" customFormat="false" ht="12.75" hidden="false" customHeight="false" outlineLevel="0" collapsed="false">
      <c r="A354" s="36" t="n">
        <f aca="false">B354*PriceMod!$F$15</f>
        <v>2.6</v>
      </c>
      <c r="B354" s="36" t="n">
        <v>13</v>
      </c>
      <c r="C354" s="36" t="n">
        <v>-2</v>
      </c>
      <c r="D354" s="36" t="n">
        <v>0.0005</v>
      </c>
      <c r="E354" s="36" t="n">
        <v>3.907546</v>
      </c>
      <c r="F354" s="36" t="n">
        <v>3.854517</v>
      </c>
      <c r="G354" s="36" t="str">
        <f aca="false">IF(AND($C354&gt;0,D354&gt;$I$6),$F354,"")</f>
        <v/>
      </c>
      <c r="H354" s="36" t="str">
        <f aca="false">IF(AND($C354=0,E354&gt;$I$6),$F354,"")</f>
        <v/>
      </c>
      <c r="I354" s="36" t="n">
        <f aca="false">IF(AND($C354&lt;0,F354&gt;$I$6),$F354,"")</f>
        <v>3.854517</v>
      </c>
    </row>
    <row r="355" customFormat="false" ht="12.75" hidden="false" customHeight="false" outlineLevel="0" collapsed="false">
      <c r="A355" s="36" t="n">
        <f aca="false">B355*PriceMod!$F$15</f>
        <v>2.8</v>
      </c>
      <c r="B355" s="36" t="n">
        <v>14</v>
      </c>
      <c r="C355" s="36" t="n">
        <v>1</v>
      </c>
      <c r="D355" s="36" t="n">
        <v>0.0005</v>
      </c>
      <c r="E355" s="36" t="n">
        <v>2.376861</v>
      </c>
      <c r="F355" s="36" t="n">
        <v>2.506907</v>
      </c>
      <c r="G355" s="36" t="str">
        <f aca="false">IF(AND($C355&gt;0,D355&gt;$I$6),$F355,"")</f>
        <v/>
      </c>
      <c r="H355" s="36" t="str">
        <f aca="false">IF(AND($C355=0,E355&gt;$I$6),$F355,"")</f>
        <v/>
      </c>
      <c r="I355" s="36" t="str">
        <f aca="false">IF(AND($C355&lt;0,F355&gt;$I$6),$F355,"")</f>
        <v/>
      </c>
    </row>
    <row r="356" customFormat="false" ht="12.75" hidden="false" customHeight="false" outlineLevel="0" collapsed="false">
      <c r="A356" s="36" t="n">
        <f aca="false">B356*PriceMod!$F$15</f>
        <v>2.8</v>
      </c>
      <c r="B356" s="36" t="n">
        <v>14</v>
      </c>
      <c r="C356" s="36" t="n">
        <v>1</v>
      </c>
      <c r="D356" s="36" t="n">
        <v>0.002</v>
      </c>
      <c r="E356" s="36" t="n">
        <v>2.621258</v>
      </c>
      <c r="F356" s="36" t="n">
        <v>2.700917</v>
      </c>
      <c r="G356" s="36" t="n">
        <f aca="false">IF(AND($C356&gt;0,D356&gt;$I$6),$F356,"")</f>
        <v>2.700917</v>
      </c>
      <c r="H356" s="36" t="str">
        <f aca="false">IF(AND($C356=0,E356&gt;$I$6),$F356,"")</f>
        <v/>
      </c>
      <c r="I356" s="36" t="str">
        <f aca="false">IF(AND($C356&lt;0,F356&gt;$I$6),$F356,"")</f>
        <v/>
      </c>
    </row>
    <row r="357" customFormat="false" ht="12.75" hidden="false" customHeight="false" outlineLevel="0" collapsed="false">
      <c r="A357" s="36" t="n">
        <f aca="false">B357*PriceMod!$F$15</f>
        <v>2.8</v>
      </c>
      <c r="B357" s="36" t="n">
        <v>14</v>
      </c>
      <c r="C357" s="36" t="n">
        <v>1</v>
      </c>
      <c r="D357" s="36" t="n">
        <v>0.001</v>
      </c>
      <c r="E357" s="36" t="n">
        <v>2.631169</v>
      </c>
      <c r="F357" s="36" t="n">
        <v>2.745391</v>
      </c>
      <c r="G357" s="36" t="str">
        <f aca="false">IF(AND($C357&gt;0,D357&gt;$I$6),$F357,"")</f>
        <v/>
      </c>
      <c r="H357" s="36" t="str">
        <f aca="false">IF(AND($C357=0,E357&gt;$I$6),$F357,"")</f>
        <v/>
      </c>
      <c r="I357" s="36" t="str">
        <f aca="false">IF(AND($C357&lt;0,F357&gt;$I$6),$F357,"")</f>
        <v/>
      </c>
    </row>
    <row r="358" customFormat="false" ht="12.75" hidden="false" customHeight="false" outlineLevel="0" collapsed="false">
      <c r="A358" s="36" t="n">
        <f aca="false">B358*PriceMod!$F$15</f>
        <v>2.8</v>
      </c>
      <c r="B358" s="36" t="n">
        <v>14</v>
      </c>
      <c r="C358" s="36" t="n">
        <v>1</v>
      </c>
      <c r="D358" s="36" t="n">
        <v>0.0155</v>
      </c>
      <c r="E358" s="36" t="n">
        <v>2.705764</v>
      </c>
      <c r="F358" s="36" t="n">
        <v>2.785185</v>
      </c>
      <c r="G358" s="36" t="n">
        <f aca="false">IF(AND($C358&gt;0,D358&gt;$I$6),$F358,"")</f>
        <v>2.785185</v>
      </c>
      <c r="H358" s="36" t="str">
        <f aca="false">IF(AND($C358=0,E358&gt;$I$6),$F358,"")</f>
        <v/>
      </c>
      <c r="I358" s="36" t="str">
        <f aca="false">IF(AND($C358&lt;0,F358&gt;$I$6),$F358,"")</f>
        <v/>
      </c>
    </row>
    <row r="359" customFormat="false" ht="12.75" hidden="false" customHeight="false" outlineLevel="0" collapsed="false">
      <c r="A359" s="36" t="n">
        <f aca="false">B359*PriceMod!$F$15</f>
        <v>2.8</v>
      </c>
      <c r="B359" s="36" t="n">
        <v>14</v>
      </c>
      <c r="C359" s="36" t="n">
        <v>1</v>
      </c>
      <c r="D359" s="36" t="n">
        <v>0.0015</v>
      </c>
      <c r="E359" s="36" t="n">
        <v>2.718283</v>
      </c>
      <c r="F359" s="36" t="n">
        <v>2.84515</v>
      </c>
      <c r="G359" s="36" t="n">
        <f aca="false">IF(AND($C359&gt;0,D359&gt;$I$6),$F359,"")</f>
        <v>2.84515</v>
      </c>
      <c r="H359" s="36" t="str">
        <f aca="false">IF(AND($C359=0,E359&gt;$I$6),$F359,"")</f>
        <v/>
      </c>
      <c r="I359" s="36" t="str">
        <f aca="false">IF(AND($C359&lt;0,F359&gt;$I$6),$F359,"")</f>
        <v/>
      </c>
    </row>
    <row r="360" customFormat="false" ht="12.75" hidden="false" customHeight="false" outlineLevel="0" collapsed="false">
      <c r="A360" s="36" t="n">
        <f aca="false">B360*PriceMod!$F$15</f>
        <v>2.8</v>
      </c>
      <c r="B360" s="36" t="n">
        <v>14</v>
      </c>
      <c r="C360" s="36" t="n">
        <v>0</v>
      </c>
      <c r="D360" s="36" t="n">
        <v>0.041</v>
      </c>
      <c r="E360" s="36" t="n">
        <v>2.822707</v>
      </c>
      <c r="F360" s="36" t="n">
        <v>2.88819</v>
      </c>
      <c r="G360" s="36" t="str">
        <f aca="false">IF(AND($C360&gt;0,D360&gt;$I$6),$F360,"")</f>
        <v/>
      </c>
      <c r="H360" s="36" t="n">
        <f aca="false">IF(AND($C360=0,E360&gt;$I$6),$F360,"")</f>
        <v>2.88819</v>
      </c>
      <c r="I360" s="36" t="str">
        <f aca="false">IF(AND($C360&lt;0,F360&gt;$I$6),$F360,"")</f>
        <v/>
      </c>
    </row>
    <row r="361" customFormat="false" ht="12.75" hidden="false" customHeight="false" outlineLevel="0" collapsed="false">
      <c r="A361" s="36" t="n">
        <f aca="false">B361*PriceMod!$F$15</f>
        <v>2.8</v>
      </c>
      <c r="B361" s="36" t="n">
        <v>14</v>
      </c>
      <c r="C361" s="36" t="n">
        <v>0</v>
      </c>
      <c r="D361" s="36" t="n">
        <v>0.0005</v>
      </c>
      <c r="E361" s="36" t="n">
        <v>2.835192</v>
      </c>
      <c r="F361" s="36" t="n">
        <v>2.956242</v>
      </c>
      <c r="G361" s="36" t="str">
        <f aca="false">IF(AND($C361&gt;0,D361&gt;$I$6),$F361,"")</f>
        <v/>
      </c>
      <c r="H361" s="36" t="n">
        <f aca="false">IF(AND($C361=0,E361&gt;$I$6),$F361,"")</f>
        <v>2.956242</v>
      </c>
      <c r="I361" s="36" t="str">
        <f aca="false">IF(AND($C361&lt;0,F361&gt;$I$6),$F361,"")</f>
        <v/>
      </c>
    </row>
    <row r="362" customFormat="false" ht="12.75" hidden="false" customHeight="false" outlineLevel="0" collapsed="false">
      <c r="A362" s="36" t="n">
        <f aca="false">B362*PriceMod!$F$15</f>
        <v>2.8</v>
      </c>
      <c r="B362" s="36" t="n">
        <v>14</v>
      </c>
      <c r="C362" s="36" t="n">
        <v>1</v>
      </c>
      <c r="D362" s="36" t="n">
        <v>0.0005</v>
      </c>
      <c r="E362" s="36" t="n">
        <v>2.880564</v>
      </c>
      <c r="F362" s="36" t="n">
        <v>2.867613</v>
      </c>
      <c r="G362" s="36" t="str">
        <f aca="false">IF(AND($C362&gt;0,D362&gt;$I$6),$F362,"")</f>
        <v/>
      </c>
      <c r="H362" s="36" t="str">
        <f aca="false">IF(AND($C362=0,E362&gt;$I$6),$F362,"")</f>
        <v/>
      </c>
      <c r="I362" s="36" t="str">
        <f aca="false">IF(AND($C362&lt;0,F362&gt;$I$6),$F362,"")</f>
        <v/>
      </c>
    </row>
    <row r="363" customFormat="false" ht="12.75" hidden="false" customHeight="false" outlineLevel="0" collapsed="false">
      <c r="A363" s="36" t="n">
        <f aca="false">B363*PriceMod!$F$15</f>
        <v>2.8</v>
      </c>
      <c r="B363" s="36" t="n">
        <v>14</v>
      </c>
      <c r="C363" s="36" t="n">
        <v>0</v>
      </c>
      <c r="D363" s="36" t="n">
        <v>0.1095</v>
      </c>
      <c r="E363" s="36" t="n">
        <v>2.946586</v>
      </c>
      <c r="F363" s="36" t="n">
        <v>2.998414</v>
      </c>
      <c r="G363" s="36" t="str">
        <f aca="false">IF(AND($C363&gt;0,D363&gt;$I$6),$F363,"")</f>
        <v/>
      </c>
      <c r="H363" s="36" t="n">
        <f aca="false">IF(AND($C363=0,E363&gt;$I$6),$F363,"")</f>
        <v>2.998414</v>
      </c>
      <c r="I363" s="36" t="str">
        <f aca="false">IF(AND($C363&lt;0,F363&gt;$I$6),$F363,"")</f>
        <v/>
      </c>
    </row>
    <row r="364" customFormat="false" ht="12.75" hidden="false" customHeight="false" outlineLevel="0" collapsed="false">
      <c r="A364" s="36" t="n">
        <f aca="false">B364*PriceMod!$F$15</f>
        <v>2.8</v>
      </c>
      <c r="B364" s="36" t="n">
        <v>14</v>
      </c>
      <c r="C364" s="36" t="n">
        <v>0</v>
      </c>
      <c r="D364" s="36" t="n">
        <v>0.001</v>
      </c>
      <c r="E364" s="36" t="n">
        <v>2.936479</v>
      </c>
      <c r="F364" s="36" t="n">
        <v>3.062616</v>
      </c>
      <c r="G364" s="36" t="str">
        <f aca="false">IF(AND($C364&gt;0,D364&gt;$I$6),$F364,"")</f>
        <v/>
      </c>
      <c r="H364" s="36" t="n">
        <f aca="false">IF(AND($C364=0,E364&gt;$I$6),$F364,"")</f>
        <v>3.062616</v>
      </c>
      <c r="I364" s="36" t="str">
        <f aca="false">IF(AND($C364&lt;0,F364&gt;$I$6),$F364,"")</f>
        <v/>
      </c>
    </row>
    <row r="365" customFormat="false" ht="12.75" hidden="false" customHeight="false" outlineLevel="0" collapsed="false">
      <c r="A365" s="36" t="n">
        <f aca="false">B365*PriceMod!$F$15</f>
        <v>2.8</v>
      </c>
      <c r="B365" s="36" t="n">
        <v>14</v>
      </c>
      <c r="C365" s="36" t="n">
        <v>0</v>
      </c>
      <c r="D365" s="36" t="n">
        <v>0.0135</v>
      </c>
      <c r="E365" s="36" t="n">
        <v>3.081292</v>
      </c>
      <c r="F365" s="36" t="n">
        <v>3.070327</v>
      </c>
      <c r="G365" s="36" t="str">
        <f aca="false">IF(AND($C365&gt;0,D365&gt;$I$6),$F365,"")</f>
        <v/>
      </c>
      <c r="H365" s="36" t="n">
        <f aca="false">IF(AND($C365=0,E365&gt;$I$6),$F365,"")</f>
        <v>3.070327</v>
      </c>
      <c r="I365" s="36" t="str">
        <f aca="false">IF(AND($C365&lt;0,F365&gt;$I$6),$F365,"")</f>
        <v/>
      </c>
    </row>
    <row r="366" customFormat="false" ht="12.75" hidden="false" customHeight="false" outlineLevel="0" collapsed="false">
      <c r="A366" s="36" t="n">
        <f aca="false">B366*PriceMod!$F$15</f>
        <v>2.8</v>
      </c>
      <c r="B366" s="36" t="n">
        <v>14</v>
      </c>
      <c r="C366" s="36" t="n">
        <v>0</v>
      </c>
      <c r="D366" s="36" t="n">
        <v>0.1965</v>
      </c>
      <c r="E366" s="36" t="n">
        <v>3.06915</v>
      </c>
      <c r="F366" s="36" t="n">
        <v>3.112205</v>
      </c>
      <c r="G366" s="36" t="str">
        <f aca="false">IF(AND($C366&gt;0,D366&gt;$I$6),$F366,"")</f>
        <v/>
      </c>
      <c r="H366" s="36" t="n">
        <f aca="false">IF(AND($C366=0,E366&gt;$I$6),$F366,"")</f>
        <v>3.112205</v>
      </c>
      <c r="I366" s="36" t="str">
        <f aca="false">IF(AND($C366&lt;0,F366&gt;$I$6),$F366,"")</f>
        <v/>
      </c>
    </row>
    <row r="367" customFormat="false" ht="12.75" hidden="false" customHeight="false" outlineLevel="0" collapsed="false">
      <c r="A367" s="36" t="n">
        <f aca="false">B367*PriceMod!$F$15</f>
        <v>2.8</v>
      </c>
      <c r="B367" s="36" t="n">
        <v>14</v>
      </c>
      <c r="C367" s="36" t="n">
        <v>0</v>
      </c>
      <c r="D367" s="36" t="n">
        <v>0.0375</v>
      </c>
      <c r="E367" s="36" t="n">
        <v>3.213597</v>
      </c>
      <c r="F367" s="36" t="n">
        <v>3.201661</v>
      </c>
      <c r="G367" s="36" t="str">
        <f aca="false">IF(AND($C367&gt;0,D367&gt;$I$6),$F367,"")</f>
        <v/>
      </c>
      <c r="H367" s="36" t="n">
        <f aca="false">IF(AND($C367=0,E367&gt;$I$6),$F367,"")</f>
        <v>3.201661</v>
      </c>
      <c r="I367" s="36" t="str">
        <f aca="false">IF(AND($C367&lt;0,F367&gt;$I$6),$F367,"")</f>
        <v/>
      </c>
    </row>
    <row r="368" customFormat="false" ht="12.75" hidden="false" customHeight="false" outlineLevel="0" collapsed="false">
      <c r="A368" s="36" t="n">
        <f aca="false">B368*PriceMod!$F$15</f>
        <v>2.8</v>
      </c>
      <c r="B368" s="36" t="n">
        <v>14</v>
      </c>
      <c r="C368" s="36" t="n">
        <v>0</v>
      </c>
      <c r="D368" s="36" t="n">
        <v>0.2015</v>
      </c>
      <c r="E368" s="36" t="n">
        <v>3.195982</v>
      </c>
      <c r="F368" s="36" t="n">
        <v>3.23007</v>
      </c>
      <c r="G368" s="36" t="str">
        <f aca="false">IF(AND($C368&gt;0,D368&gt;$I$6),$F368,"")</f>
        <v/>
      </c>
      <c r="H368" s="36" t="n">
        <f aca="false">IF(AND($C368=0,E368&gt;$I$6),$F368,"")</f>
        <v>3.23007</v>
      </c>
      <c r="I368" s="36" t="str">
        <f aca="false">IF(AND($C368&lt;0,F368&gt;$I$6),$F368,"")</f>
        <v/>
      </c>
    </row>
    <row r="369" customFormat="false" ht="12.75" hidden="false" customHeight="false" outlineLevel="0" collapsed="false">
      <c r="A369" s="36" t="n">
        <f aca="false">B369*PriceMod!$F$15</f>
        <v>2.8</v>
      </c>
      <c r="B369" s="36" t="n">
        <v>14</v>
      </c>
      <c r="C369" s="36" t="n">
        <v>0</v>
      </c>
      <c r="D369" s="36" t="n">
        <v>0.0775</v>
      </c>
      <c r="E369" s="36" t="n">
        <v>3.340664</v>
      </c>
      <c r="F369" s="36" t="n">
        <v>3.323194</v>
      </c>
      <c r="G369" s="36" t="str">
        <f aca="false">IF(AND($C369&gt;0,D369&gt;$I$6),$F369,"")</f>
        <v/>
      </c>
      <c r="H369" s="36" t="n">
        <f aca="false">IF(AND($C369=0,E369&gt;$I$6),$F369,"")</f>
        <v>3.323194</v>
      </c>
      <c r="I369" s="36" t="str">
        <f aca="false">IF(AND($C369&lt;0,F369&gt;$I$6),$F369,"")</f>
        <v/>
      </c>
    </row>
    <row r="370" customFormat="false" ht="12.75" hidden="false" customHeight="false" outlineLevel="0" collapsed="false">
      <c r="A370" s="36" t="n">
        <f aca="false">B370*PriceMod!$F$15</f>
        <v>2.8</v>
      </c>
      <c r="B370" s="36" t="n">
        <v>14</v>
      </c>
      <c r="C370" s="36" t="n">
        <v>0</v>
      </c>
      <c r="D370" s="36" t="n">
        <v>0.1305</v>
      </c>
      <c r="E370" s="36" t="n">
        <v>3.32712</v>
      </c>
      <c r="F370" s="36" t="n">
        <v>3.353943</v>
      </c>
      <c r="G370" s="36" t="str">
        <f aca="false">IF(AND($C370&gt;0,D370&gt;$I$6),$F370,"")</f>
        <v/>
      </c>
      <c r="H370" s="36" t="n">
        <f aca="false">IF(AND($C370=0,E370&gt;$I$6),$F370,"")</f>
        <v>3.353943</v>
      </c>
      <c r="I370" s="36" t="str">
        <f aca="false">IF(AND($C370&lt;0,F370&gt;$I$6),$F370,"")</f>
        <v/>
      </c>
    </row>
    <row r="371" customFormat="false" ht="12.75" hidden="false" customHeight="false" outlineLevel="0" collapsed="false">
      <c r="A371" s="36" t="n">
        <f aca="false">B371*PriceMod!$F$15</f>
        <v>2.8</v>
      </c>
      <c r="B371" s="36" t="n">
        <v>14</v>
      </c>
      <c r="C371" s="36" t="n">
        <v>0</v>
      </c>
      <c r="D371" s="36" t="n">
        <v>0.0745</v>
      </c>
      <c r="E371" s="36" t="n">
        <v>3.475977</v>
      </c>
      <c r="F371" s="36" t="n">
        <v>3.448049</v>
      </c>
      <c r="G371" s="36" t="str">
        <f aca="false">IF(AND($C371&gt;0,D371&gt;$I$6),$F371,"")</f>
        <v/>
      </c>
      <c r="H371" s="36" t="n">
        <f aca="false">IF(AND($C371=0,E371&gt;$I$6),$F371,"")</f>
        <v>3.448049</v>
      </c>
      <c r="I371" s="36" t="str">
        <f aca="false">IF(AND($C371&lt;0,F371&gt;$I$6),$F371,"")</f>
        <v/>
      </c>
    </row>
    <row r="372" customFormat="false" ht="12.75" hidden="false" customHeight="false" outlineLevel="0" collapsed="false">
      <c r="A372" s="36" t="n">
        <f aca="false">B372*PriceMod!$F$15</f>
        <v>2.8</v>
      </c>
      <c r="B372" s="36" t="n">
        <v>14</v>
      </c>
      <c r="C372" s="36" t="n">
        <v>0</v>
      </c>
      <c r="D372" s="36" t="n">
        <v>0.043</v>
      </c>
      <c r="E372" s="36" t="n">
        <v>3.466665</v>
      </c>
      <c r="F372" s="36" t="n">
        <v>3.488789</v>
      </c>
      <c r="G372" s="36" t="str">
        <f aca="false">IF(AND($C372&gt;0,D372&gt;$I$6),$F372,"")</f>
        <v/>
      </c>
      <c r="H372" s="36" t="n">
        <f aca="false">IF(AND($C372=0,E372&gt;$I$6),$F372,"")</f>
        <v>3.488789</v>
      </c>
      <c r="I372" s="36" t="str">
        <f aca="false">IF(AND($C372&lt;0,F372&gt;$I$6),$F372,"")</f>
        <v/>
      </c>
    </row>
    <row r="373" customFormat="false" ht="12.75" hidden="false" customHeight="false" outlineLevel="0" collapsed="false">
      <c r="A373" s="36" t="n">
        <f aca="false">B373*PriceMod!$F$15</f>
        <v>2.8</v>
      </c>
      <c r="B373" s="36" t="n">
        <v>14</v>
      </c>
      <c r="C373" s="36" t="n">
        <v>-2</v>
      </c>
      <c r="D373" s="36" t="n">
        <v>0.031</v>
      </c>
      <c r="E373" s="36" t="n">
        <v>3.622737</v>
      </c>
      <c r="F373" s="36" t="n">
        <v>3.587015</v>
      </c>
      <c r="G373" s="36" t="str">
        <f aca="false">IF(AND($C373&gt;0,D373&gt;$I$6),$F373,"")</f>
        <v/>
      </c>
      <c r="H373" s="36" t="str">
        <f aca="false">IF(AND($C373=0,E373&gt;$I$6),$F373,"")</f>
        <v/>
      </c>
      <c r="I373" s="36" t="n">
        <f aca="false">IF(AND($C373&lt;0,F373&gt;$I$6),$F373,"")</f>
        <v>3.587015</v>
      </c>
    </row>
    <row r="374" customFormat="false" ht="12.75" hidden="false" customHeight="false" outlineLevel="0" collapsed="false">
      <c r="A374" s="36" t="n">
        <f aca="false">B374*PriceMod!$F$15</f>
        <v>2.8</v>
      </c>
      <c r="B374" s="36" t="n">
        <v>14</v>
      </c>
      <c r="C374" s="36" t="n">
        <v>-2</v>
      </c>
      <c r="D374" s="36" t="n">
        <v>0.009</v>
      </c>
      <c r="E374" s="36" t="n">
        <v>3.614526</v>
      </c>
      <c r="F374" s="36" t="n">
        <v>3.634611</v>
      </c>
      <c r="G374" s="36" t="str">
        <f aca="false">IF(AND($C374&gt;0,D374&gt;$I$6),$F374,"")</f>
        <v/>
      </c>
      <c r="H374" s="36" t="str">
        <f aca="false">IF(AND($C374=0,E374&gt;$I$6),$F374,"")</f>
        <v/>
      </c>
      <c r="I374" s="36" t="n">
        <f aca="false">IF(AND($C374&lt;0,F374&gt;$I$6),$F374,"")</f>
        <v>3.634611</v>
      </c>
    </row>
    <row r="375" customFormat="false" ht="12.75" hidden="false" customHeight="false" outlineLevel="0" collapsed="false">
      <c r="A375" s="36" t="n">
        <f aca="false">B375*PriceMod!$F$15</f>
        <v>2.8</v>
      </c>
      <c r="B375" s="36" t="n">
        <v>14</v>
      </c>
      <c r="C375" s="36" t="n">
        <v>-2</v>
      </c>
      <c r="D375" s="36" t="n">
        <v>0.0115</v>
      </c>
      <c r="E375" s="36" t="n">
        <v>3.767342</v>
      </c>
      <c r="F375" s="36" t="n">
        <v>3.724246</v>
      </c>
      <c r="G375" s="36" t="str">
        <f aca="false">IF(AND($C375&gt;0,D375&gt;$I$6),$F375,"")</f>
        <v/>
      </c>
      <c r="H375" s="36" t="str">
        <f aca="false">IF(AND($C375=0,E375&gt;$I$6),$F375,"")</f>
        <v/>
      </c>
      <c r="I375" s="36" t="n">
        <f aca="false">IF(AND($C375&lt;0,F375&gt;$I$6),$F375,"")</f>
        <v>3.724246</v>
      </c>
    </row>
    <row r="376" customFormat="false" ht="12.75" hidden="false" customHeight="false" outlineLevel="0" collapsed="false">
      <c r="A376" s="36" t="n">
        <f aca="false">B376*PriceMod!$F$15</f>
        <v>2.8</v>
      </c>
      <c r="B376" s="36" t="n">
        <v>14</v>
      </c>
      <c r="C376" s="36" t="n">
        <v>-2</v>
      </c>
      <c r="D376" s="36" t="n">
        <v>0.0005</v>
      </c>
      <c r="E376" s="36" t="n">
        <v>3.735363</v>
      </c>
      <c r="F376" s="36" t="n">
        <v>3.739832</v>
      </c>
      <c r="G376" s="36" t="str">
        <f aca="false">IF(AND($C376&gt;0,D376&gt;$I$6),$F376,"")</f>
        <v/>
      </c>
      <c r="H376" s="36" t="str">
        <f aca="false">IF(AND($C376=0,E376&gt;$I$6),$F376,"")</f>
        <v/>
      </c>
      <c r="I376" s="36" t="n">
        <f aca="false">IF(AND($C376&lt;0,F376&gt;$I$6),$F376,"")</f>
        <v>3.739832</v>
      </c>
    </row>
    <row r="377" customFormat="false" ht="12.75" hidden="false" customHeight="false" outlineLevel="0" collapsed="false">
      <c r="A377" s="36" t="n">
        <f aca="false">B377*PriceMod!$F$15</f>
        <v>2.8</v>
      </c>
      <c r="B377" s="36" t="n">
        <v>14</v>
      </c>
      <c r="C377" s="36" t="n">
        <v>-2</v>
      </c>
      <c r="D377" s="36" t="n">
        <v>0.0005</v>
      </c>
      <c r="E377" s="36" t="n">
        <v>3.907546</v>
      </c>
      <c r="F377" s="36" t="n">
        <v>3.854517</v>
      </c>
      <c r="G377" s="36" t="str">
        <f aca="false">IF(AND($C377&gt;0,D377&gt;$I$6),$F377,"")</f>
        <v/>
      </c>
      <c r="H377" s="36" t="str">
        <f aca="false">IF(AND($C377=0,E377&gt;$I$6),$F377,"")</f>
        <v/>
      </c>
      <c r="I377" s="36" t="n">
        <f aca="false">IF(AND($C377&lt;0,F377&gt;$I$6),$F377,"")</f>
        <v>3.854517</v>
      </c>
    </row>
    <row r="378" customFormat="false" ht="12.75" hidden="false" customHeight="false" outlineLevel="0" collapsed="false">
      <c r="A378" s="36" t="n">
        <f aca="false">B378*PriceMod!$F$15</f>
        <v>3</v>
      </c>
      <c r="B378" s="36" t="n">
        <v>15</v>
      </c>
      <c r="C378" s="36" t="n">
        <v>1</v>
      </c>
      <c r="D378" s="36" t="n">
        <v>0.0005</v>
      </c>
      <c r="E378" s="36" t="n">
        <v>2.376861</v>
      </c>
      <c r="F378" s="36" t="n">
        <v>2.506907</v>
      </c>
      <c r="G378" s="36" t="str">
        <f aca="false">IF(AND($C378&gt;0,D378&gt;$I$6),$F378,"")</f>
        <v/>
      </c>
      <c r="H378" s="36" t="str">
        <f aca="false">IF(AND($C378=0,E378&gt;$I$6),$F378,"")</f>
        <v/>
      </c>
      <c r="I378" s="36" t="str">
        <f aca="false">IF(AND($C378&lt;0,F378&gt;$I$6),$F378,"")</f>
        <v/>
      </c>
    </row>
    <row r="379" customFormat="false" ht="12.75" hidden="false" customHeight="false" outlineLevel="0" collapsed="false">
      <c r="A379" s="36" t="n">
        <f aca="false">B379*PriceMod!$F$15</f>
        <v>3</v>
      </c>
      <c r="B379" s="36" t="n">
        <v>15</v>
      </c>
      <c r="C379" s="36" t="n">
        <v>1</v>
      </c>
      <c r="D379" s="36" t="n">
        <v>0.002</v>
      </c>
      <c r="E379" s="36" t="n">
        <v>2.621258</v>
      </c>
      <c r="F379" s="36" t="n">
        <v>2.700917</v>
      </c>
      <c r="G379" s="36" t="n">
        <f aca="false">IF(AND($C379&gt;0,D379&gt;$I$6),$F379,"")</f>
        <v>2.700917</v>
      </c>
      <c r="H379" s="36" t="str">
        <f aca="false">IF(AND($C379=0,E379&gt;$I$6),$F379,"")</f>
        <v/>
      </c>
      <c r="I379" s="36" t="str">
        <f aca="false">IF(AND($C379&lt;0,F379&gt;$I$6),$F379,"")</f>
        <v/>
      </c>
    </row>
    <row r="380" customFormat="false" ht="12.75" hidden="false" customHeight="false" outlineLevel="0" collapsed="false">
      <c r="A380" s="36" t="n">
        <f aca="false">B380*PriceMod!$F$15</f>
        <v>3</v>
      </c>
      <c r="B380" s="36" t="n">
        <v>15</v>
      </c>
      <c r="C380" s="36" t="n">
        <v>1</v>
      </c>
      <c r="D380" s="36" t="n">
        <v>0.001</v>
      </c>
      <c r="E380" s="36" t="n">
        <v>2.631169</v>
      </c>
      <c r="F380" s="36" t="n">
        <v>2.745391</v>
      </c>
      <c r="G380" s="36" t="str">
        <f aca="false">IF(AND($C380&gt;0,D380&gt;$I$6),$F380,"")</f>
        <v/>
      </c>
      <c r="H380" s="36" t="str">
        <f aca="false">IF(AND($C380=0,E380&gt;$I$6),$F380,"")</f>
        <v/>
      </c>
      <c r="I380" s="36" t="str">
        <f aca="false">IF(AND($C380&lt;0,F380&gt;$I$6),$F380,"")</f>
        <v/>
      </c>
    </row>
    <row r="381" customFormat="false" ht="12.75" hidden="false" customHeight="false" outlineLevel="0" collapsed="false">
      <c r="A381" s="36" t="n">
        <f aca="false">B381*PriceMod!$F$15</f>
        <v>3</v>
      </c>
      <c r="B381" s="36" t="n">
        <v>15</v>
      </c>
      <c r="C381" s="36" t="n">
        <v>1</v>
      </c>
      <c r="D381" s="36" t="n">
        <v>0.0155</v>
      </c>
      <c r="E381" s="36" t="n">
        <v>2.705764</v>
      </c>
      <c r="F381" s="36" t="n">
        <v>2.785185</v>
      </c>
      <c r="G381" s="36" t="n">
        <f aca="false">IF(AND($C381&gt;0,D381&gt;$I$6),$F381,"")</f>
        <v>2.785185</v>
      </c>
      <c r="H381" s="36" t="str">
        <f aca="false">IF(AND($C381=0,E381&gt;$I$6),$F381,"")</f>
        <v/>
      </c>
      <c r="I381" s="36" t="str">
        <f aca="false">IF(AND($C381&lt;0,F381&gt;$I$6),$F381,"")</f>
        <v/>
      </c>
    </row>
    <row r="382" customFormat="false" ht="12.75" hidden="false" customHeight="false" outlineLevel="0" collapsed="false">
      <c r="A382" s="36" t="n">
        <f aca="false">B382*PriceMod!$F$15</f>
        <v>3</v>
      </c>
      <c r="B382" s="36" t="n">
        <v>15</v>
      </c>
      <c r="C382" s="36" t="n">
        <v>1</v>
      </c>
      <c r="D382" s="36" t="n">
        <v>0.0015</v>
      </c>
      <c r="E382" s="36" t="n">
        <v>2.718283</v>
      </c>
      <c r="F382" s="36" t="n">
        <v>2.84515</v>
      </c>
      <c r="G382" s="36" t="n">
        <f aca="false">IF(AND($C382&gt;0,D382&gt;$I$6),$F382,"")</f>
        <v>2.84515</v>
      </c>
      <c r="H382" s="36" t="str">
        <f aca="false">IF(AND($C382=0,E382&gt;$I$6),$F382,"")</f>
        <v/>
      </c>
      <c r="I382" s="36" t="str">
        <f aca="false">IF(AND($C382&lt;0,F382&gt;$I$6),$F382,"")</f>
        <v/>
      </c>
    </row>
    <row r="383" customFormat="false" ht="12.75" hidden="false" customHeight="false" outlineLevel="0" collapsed="false">
      <c r="A383" s="36" t="n">
        <f aca="false">B383*PriceMod!$F$15</f>
        <v>3</v>
      </c>
      <c r="B383" s="36" t="n">
        <v>15</v>
      </c>
      <c r="C383" s="36" t="n">
        <v>0</v>
      </c>
      <c r="D383" s="36" t="n">
        <v>0.041</v>
      </c>
      <c r="E383" s="36" t="n">
        <v>2.822707</v>
      </c>
      <c r="F383" s="36" t="n">
        <v>2.88819</v>
      </c>
      <c r="G383" s="36" t="str">
        <f aca="false">IF(AND($C383&gt;0,D383&gt;$I$6),$F383,"")</f>
        <v/>
      </c>
      <c r="H383" s="36" t="n">
        <f aca="false">IF(AND($C383=0,E383&gt;$I$6),$F383,"")</f>
        <v>2.88819</v>
      </c>
      <c r="I383" s="36" t="str">
        <f aca="false">IF(AND($C383&lt;0,F383&gt;$I$6),$F383,"")</f>
        <v/>
      </c>
    </row>
    <row r="384" customFormat="false" ht="12.75" hidden="false" customHeight="false" outlineLevel="0" collapsed="false">
      <c r="A384" s="36" t="n">
        <f aca="false">B384*PriceMod!$F$15</f>
        <v>3</v>
      </c>
      <c r="B384" s="36" t="n">
        <v>15</v>
      </c>
      <c r="C384" s="36" t="n">
        <v>0</v>
      </c>
      <c r="D384" s="36" t="n">
        <v>0.0005</v>
      </c>
      <c r="E384" s="36" t="n">
        <v>2.835192</v>
      </c>
      <c r="F384" s="36" t="n">
        <v>2.956242</v>
      </c>
      <c r="G384" s="36" t="str">
        <f aca="false">IF(AND($C384&gt;0,D384&gt;$I$6),$F384,"")</f>
        <v/>
      </c>
      <c r="H384" s="36" t="n">
        <f aca="false">IF(AND($C384=0,E384&gt;$I$6),$F384,"")</f>
        <v>2.956242</v>
      </c>
      <c r="I384" s="36" t="str">
        <f aca="false">IF(AND($C384&lt;0,F384&gt;$I$6),$F384,"")</f>
        <v/>
      </c>
    </row>
    <row r="385" customFormat="false" ht="12.75" hidden="false" customHeight="false" outlineLevel="0" collapsed="false">
      <c r="A385" s="36" t="n">
        <f aca="false">B385*PriceMod!$F$15</f>
        <v>3</v>
      </c>
      <c r="B385" s="36" t="n">
        <v>15</v>
      </c>
      <c r="C385" s="36" t="n">
        <v>1</v>
      </c>
      <c r="D385" s="36" t="n">
        <v>0.0005</v>
      </c>
      <c r="E385" s="36" t="n">
        <v>2.880564</v>
      </c>
      <c r="F385" s="36" t="n">
        <v>2.867613</v>
      </c>
      <c r="G385" s="36" t="str">
        <f aca="false">IF(AND($C385&gt;0,D385&gt;$I$6),$F385,"")</f>
        <v/>
      </c>
      <c r="H385" s="36" t="str">
        <f aca="false">IF(AND($C385=0,E385&gt;$I$6),$F385,"")</f>
        <v/>
      </c>
      <c r="I385" s="36" t="str">
        <f aca="false">IF(AND($C385&lt;0,F385&gt;$I$6),$F385,"")</f>
        <v/>
      </c>
    </row>
    <row r="386" customFormat="false" ht="12.75" hidden="false" customHeight="false" outlineLevel="0" collapsed="false">
      <c r="A386" s="36" t="n">
        <f aca="false">B386*PriceMod!$F$15</f>
        <v>3</v>
      </c>
      <c r="B386" s="36" t="n">
        <v>15</v>
      </c>
      <c r="C386" s="36" t="n">
        <v>0</v>
      </c>
      <c r="D386" s="36" t="n">
        <v>0.1095</v>
      </c>
      <c r="E386" s="36" t="n">
        <v>2.946586</v>
      </c>
      <c r="F386" s="36" t="n">
        <v>2.998414</v>
      </c>
      <c r="G386" s="36" t="str">
        <f aca="false">IF(AND($C386&gt;0,D386&gt;$I$6),$F386,"")</f>
        <v/>
      </c>
      <c r="H386" s="36" t="n">
        <f aca="false">IF(AND($C386=0,E386&gt;$I$6),$F386,"")</f>
        <v>2.998414</v>
      </c>
      <c r="I386" s="36" t="str">
        <f aca="false">IF(AND($C386&lt;0,F386&gt;$I$6),$F386,"")</f>
        <v/>
      </c>
    </row>
    <row r="387" customFormat="false" ht="12.75" hidden="false" customHeight="false" outlineLevel="0" collapsed="false">
      <c r="A387" s="36" t="n">
        <f aca="false">B387*PriceMod!$F$15</f>
        <v>3</v>
      </c>
      <c r="B387" s="36" t="n">
        <v>15</v>
      </c>
      <c r="C387" s="36" t="n">
        <v>0</v>
      </c>
      <c r="D387" s="36" t="n">
        <v>0.001</v>
      </c>
      <c r="E387" s="36" t="n">
        <v>2.936479</v>
      </c>
      <c r="F387" s="36" t="n">
        <v>3.062616</v>
      </c>
      <c r="G387" s="36" t="str">
        <f aca="false">IF(AND($C387&gt;0,D387&gt;$I$6),$F387,"")</f>
        <v/>
      </c>
      <c r="H387" s="36" t="n">
        <f aca="false">IF(AND($C387=0,E387&gt;$I$6),$F387,"")</f>
        <v>3.062616</v>
      </c>
      <c r="I387" s="36" t="str">
        <f aca="false">IF(AND($C387&lt;0,F387&gt;$I$6),$F387,"")</f>
        <v/>
      </c>
    </row>
    <row r="388" customFormat="false" ht="12.75" hidden="false" customHeight="false" outlineLevel="0" collapsed="false">
      <c r="A388" s="36" t="n">
        <f aca="false">B388*PriceMod!$F$15</f>
        <v>3</v>
      </c>
      <c r="B388" s="36" t="n">
        <v>15</v>
      </c>
      <c r="C388" s="36" t="n">
        <v>0</v>
      </c>
      <c r="D388" s="36" t="n">
        <v>0.0135</v>
      </c>
      <c r="E388" s="36" t="n">
        <v>3.081292</v>
      </c>
      <c r="F388" s="36" t="n">
        <v>3.070327</v>
      </c>
      <c r="G388" s="36" t="str">
        <f aca="false">IF(AND($C388&gt;0,D388&gt;$I$6),$F388,"")</f>
        <v/>
      </c>
      <c r="H388" s="36" t="n">
        <f aca="false">IF(AND($C388=0,E388&gt;$I$6),$F388,"")</f>
        <v>3.070327</v>
      </c>
      <c r="I388" s="36" t="str">
        <f aca="false">IF(AND($C388&lt;0,F388&gt;$I$6),$F388,"")</f>
        <v/>
      </c>
    </row>
    <row r="389" customFormat="false" ht="12.75" hidden="false" customHeight="false" outlineLevel="0" collapsed="false">
      <c r="A389" s="36" t="n">
        <f aca="false">B389*PriceMod!$F$15</f>
        <v>3</v>
      </c>
      <c r="B389" s="36" t="n">
        <v>15</v>
      </c>
      <c r="C389" s="36" t="n">
        <v>0</v>
      </c>
      <c r="D389" s="36" t="n">
        <v>0.1965</v>
      </c>
      <c r="E389" s="36" t="n">
        <v>3.06915</v>
      </c>
      <c r="F389" s="36" t="n">
        <v>3.112205</v>
      </c>
      <c r="G389" s="36" t="str">
        <f aca="false">IF(AND($C389&gt;0,D389&gt;$I$6),$F389,"")</f>
        <v/>
      </c>
      <c r="H389" s="36" t="n">
        <f aca="false">IF(AND($C389=0,E389&gt;$I$6),$F389,"")</f>
        <v>3.112205</v>
      </c>
      <c r="I389" s="36" t="str">
        <f aca="false">IF(AND($C389&lt;0,F389&gt;$I$6),$F389,"")</f>
        <v/>
      </c>
    </row>
    <row r="390" customFormat="false" ht="12.75" hidden="false" customHeight="false" outlineLevel="0" collapsed="false">
      <c r="A390" s="36" t="n">
        <f aca="false">B390*PriceMod!$F$15</f>
        <v>3</v>
      </c>
      <c r="B390" s="36" t="n">
        <v>15</v>
      </c>
      <c r="C390" s="36" t="n">
        <v>0</v>
      </c>
      <c r="D390" s="36" t="n">
        <v>0.0375</v>
      </c>
      <c r="E390" s="36" t="n">
        <v>3.213597</v>
      </c>
      <c r="F390" s="36" t="n">
        <v>3.201661</v>
      </c>
      <c r="G390" s="36" t="str">
        <f aca="false">IF(AND($C390&gt;0,D390&gt;$I$6),$F390,"")</f>
        <v/>
      </c>
      <c r="H390" s="36" t="n">
        <f aca="false">IF(AND($C390=0,E390&gt;$I$6),$F390,"")</f>
        <v>3.201661</v>
      </c>
      <c r="I390" s="36" t="str">
        <f aca="false">IF(AND($C390&lt;0,F390&gt;$I$6),$F390,"")</f>
        <v/>
      </c>
    </row>
    <row r="391" customFormat="false" ht="12.75" hidden="false" customHeight="false" outlineLevel="0" collapsed="false">
      <c r="A391" s="36" t="n">
        <f aca="false">B391*PriceMod!$F$15</f>
        <v>3</v>
      </c>
      <c r="B391" s="36" t="n">
        <v>15</v>
      </c>
      <c r="C391" s="36" t="n">
        <v>0</v>
      </c>
      <c r="D391" s="36" t="n">
        <v>0.2015</v>
      </c>
      <c r="E391" s="36" t="n">
        <v>3.195982</v>
      </c>
      <c r="F391" s="36" t="n">
        <v>3.23007</v>
      </c>
      <c r="G391" s="36" t="str">
        <f aca="false">IF(AND($C391&gt;0,D391&gt;$I$6),$F391,"")</f>
        <v/>
      </c>
      <c r="H391" s="36" t="n">
        <f aca="false">IF(AND($C391=0,E391&gt;$I$6),$F391,"")</f>
        <v>3.23007</v>
      </c>
      <c r="I391" s="36" t="str">
        <f aca="false">IF(AND($C391&lt;0,F391&gt;$I$6),$F391,"")</f>
        <v/>
      </c>
    </row>
    <row r="392" customFormat="false" ht="12.75" hidden="false" customHeight="false" outlineLevel="0" collapsed="false">
      <c r="A392" s="36" t="n">
        <f aca="false">B392*PriceMod!$F$15</f>
        <v>3</v>
      </c>
      <c r="B392" s="36" t="n">
        <v>15</v>
      </c>
      <c r="C392" s="36" t="n">
        <v>0</v>
      </c>
      <c r="D392" s="36" t="n">
        <v>0.0775</v>
      </c>
      <c r="E392" s="36" t="n">
        <v>3.340664</v>
      </c>
      <c r="F392" s="36" t="n">
        <v>3.323194</v>
      </c>
      <c r="G392" s="36" t="str">
        <f aca="false">IF(AND($C392&gt;0,D392&gt;$I$6),$F392,"")</f>
        <v/>
      </c>
      <c r="H392" s="36" t="n">
        <f aca="false">IF(AND($C392=0,E392&gt;$I$6),$F392,"")</f>
        <v>3.323194</v>
      </c>
      <c r="I392" s="36" t="str">
        <f aca="false">IF(AND($C392&lt;0,F392&gt;$I$6),$F392,"")</f>
        <v/>
      </c>
    </row>
    <row r="393" customFormat="false" ht="12.75" hidden="false" customHeight="false" outlineLevel="0" collapsed="false">
      <c r="A393" s="36" t="n">
        <f aca="false">B393*PriceMod!$F$15</f>
        <v>3</v>
      </c>
      <c r="B393" s="36" t="n">
        <v>15</v>
      </c>
      <c r="C393" s="36" t="n">
        <v>0</v>
      </c>
      <c r="D393" s="36" t="n">
        <v>0.1305</v>
      </c>
      <c r="E393" s="36" t="n">
        <v>3.32712</v>
      </c>
      <c r="F393" s="36" t="n">
        <v>3.353943</v>
      </c>
      <c r="G393" s="36" t="str">
        <f aca="false">IF(AND($C393&gt;0,D393&gt;$I$6),$F393,"")</f>
        <v/>
      </c>
      <c r="H393" s="36" t="n">
        <f aca="false">IF(AND($C393=0,E393&gt;$I$6),$F393,"")</f>
        <v>3.353943</v>
      </c>
      <c r="I393" s="36" t="str">
        <f aca="false">IF(AND($C393&lt;0,F393&gt;$I$6),$F393,"")</f>
        <v/>
      </c>
    </row>
    <row r="394" customFormat="false" ht="12.75" hidden="false" customHeight="false" outlineLevel="0" collapsed="false">
      <c r="A394" s="36" t="n">
        <f aca="false">B394*PriceMod!$F$15</f>
        <v>3</v>
      </c>
      <c r="B394" s="36" t="n">
        <v>15</v>
      </c>
      <c r="C394" s="36" t="n">
        <v>0</v>
      </c>
      <c r="D394" s="36" t="n">
        <v>0.0745</v>
      </c>
      <c r="E394" s="36" t="n">
        <v>3.475977</v>
      </c>
      <c r="F394" s="36" t="n">
        <v>3.448049</v>
      </c>
      <c r="G394" s="36" t="str">
        <f aca="false">IF(AND($C394&gt;0,D394&gt;$I$6),$F394,"")</f>
        <v/>
      </c>
      <c r="H394" s="36" t="n">
        <f aca="false">IF(AND($C394=0,E394&gt;$I$6),$F394,"")</f>
        <v>3.448049</v>
      </c>
      <c r="I394" s="36" t="str">
        <f aca="false">IF(AND($C394&lt;0,F394&gt;$I$6),$F394,"")</f>
        <v/>
      </c>
    </row>
    <row r="395" customFormat="false" ht="12.75" hidden="false" customHeight="false" outlineLevel="0" collapsed="false">
      <c r="A395" s="36" t="n">
        <f aca="false">B395*PriceMod!$F$15</f>
        <v>3</v>
      </c>
      <c r="B395" s="36" t="n">
        <v>15</v>
      </c>
      <c r="C395" s="36" t="n">
        <v>0</v>
      </c>
      <c r="D395" s="36" t="n">
        <v>0.043</v>
      </c>
      <c r="E395" s="36" t="n">
        <v>3.466665</v>
      </c>
      <c r="F395" s="36" t="n">
        <v>3.488789</v>
      </c>
      <c r="G395" s="36" t="str">
        <f aca="false">IF(AND($C395&gt;0,D395&gt;$I$6),$F395,"")</f>
        <v/>
      </c>
      <c r="H395" s="36" t="n">
        <f aca="false">IF(AND($C395=0,E395&gt;$I$6),$F395,"")</f>
        <v>3.488789</v>
      </c>
      <c r="I395" s="36" t="str">
        <f aca="false">IF(AND($C395&lt;0,F395&gt;$I$6),$F395,"")</f>
        <v/>
      </c>
    </row>
    <row r="396" customFormat="false" ht="12.75" hidden="false" customHeight="false" outlineLevel="0" collapsed="false">
      <c r="A396" s="36" t="n">
        <f aca="false">B396*PriceMod!$F$15</f>
        <v>3</v>
      </c>
      <c r="B396" s="36" t="n">
        <v>15</v>
      </c>
      <c r="C396" s="36" t="n">
        <v>-2</v>
      </c>
      <c r="D396" s="36" t="n">
        <v>0.031</v>
      </c>
      <c r="E396" s="36" t="n">
        <v>3.622737</v>
      </c>
      <c r="F396" s="36" t="n">
        <v>3.587015</v>
      </c>
      <c r="G396" s="36" t="str">
        <f aca="false">IF(AND($C396&gt;0,D396&gt;$I$6),$F396,"")</f>
        <v/>
      </c>
      <c r="H396" s="36" t="str">
        <f aca="false">IF(AND($C396=0,E396&gt;$I$6),$F396,"")</f>
        <v/>
      </c>
      <c r="I396" s="36" t="n">
        <f aca="false">IF(AND($C396&lt;0,F396&gt;$I$6),$F396,"")</f>
        <v>3.587015</v>
      </c>
    </row>
    <row r="397" customFormat="false" ht="12.75" hidden="false" customHeight="false" outlineLevel="0" collapsed="false">
      <c r="A397" s="36" t="n">
        <f aca="false">B397*PriceMod!$F$15</f>
        <v>3</v>
      </c>
      <c r="B397" s="36" t="n">
        <v>15</v>
      </c>
      <c r="C397" s="36" t="n">
        <v>-2</v>
      </c>
      <c r="D397" s="36" t="n">
        <v>0.009</v>
      </c>
      <c r="E397" s="36" t="n">
        <v>3.614526</v>
      </c>
      <c r="F397" s="36" t="n">
        <v>3.634611</v>
      </c>
      <c r="G397" s="36" t="str">
        <f aca="false">IF(AND($C397&gt;0,D397&gt;$I$6),$F397,"")</f>
        <v/>
      </c>
      <c r="H397" s="36" t="str">
        <f aca="false">IF(AND($C397=0,E397&gt;$I$6),$F397,"")</f>
        <v/>
      </c>
      <c r="I397" s="36" t="n">
        <f aca="false">IF(AND($C397&lt;0,F397&gt;$I$6),$F397,"")</f>
        <v>3.634611</v>
      </c>
    </row>
    <row r="398" customFormat="false" ht="12.75" hidden="false" customHeight="false" outlineLevel="0" collapsed="false">
      <c r="A398" s="36" t="n">
        <f aca="false">B398*PriceMod!$F$15</f>
        <v>3</v>
      </c>
      <c r="B398" s="36" t="n">
        <v>15</v>
      </c>
      <c r="C398" s="36" t="n">
        <v>-2</v>
      </c>
      <c r="D398" s="36" t="n">
        <v>0.0115</v>
      </c>
      <c r="E398" s="36" t="n">
        <v>3.767342</v>
      </c>
      <c r="F398" s="36" t="n">
        <v>3.724246</v>
      </c>
      <c r="G398" s="36" t="str">
        <f aca="false">IF(AND($C398&gt;0,D398&gt;$I$6),$F398,"")</f>
        <v/>
      </c>
      <c r="H398" s="36" t="str">
        <f aca="false">IF(AND($C398=0,E398&gt;$I$6),$F398,"")</f>
        <v/>
      </c>
      <c r="I398" s="36" t="n">
        <f aca="false">IF(AND($C398&lt;0,F398&gt;$I$6),$F398,"")</f>
        <v>3.724246</v>
      </c>
    </row>
    <row r="399" customFormat="false" ht="12.75" hidden="false" customHeight="false" outlineLevel="0" collapsed="false">
      <c r="A399" s="36" t="n">
        <f aca="false">B399*PriceMod!$F$15</f>
        <v>3</v>
      </c>
      <c r="B399" s="36" t="n">
        <v>15</v>
      </c>
      <c r="C399" s="36" t="n">
        <v>-2</v>
      </c>
      <c r="D399" s="36" t="n">
        <v>0.0005</v>
      </c>
      <c r="E399" s="36" t="n">
        <v>3.735363</v>
      </c>
      <c r="F399" s="36" t="n">
        <v>3.739832</v>
      </c>
      <c r="G399" s="36" t="str">
        <f aca="false">IF(AND($C399&gt;0,D399&gt;$I$6),$F399,"")</f>
        <v/>
      </c>
      <c r="H399" s="36" t="str">
        <f aca="false">IF(AND($C399=0,E399&gt;$I$6),$F399,"")</f>
        <v/>
      </c>
      <c r="I399" s="36" t="n">
        <f aca="false">IF(AND($C399&lt;0,F399&gt;$I$6),$F399,"")</f>
        <v>3.739832</v>
      </c>
    </row>
    <row r="400" customFormat="false" ht="12.75" hidden="false" customHeight="false" outlineLevel="0" collapsed="false">
      <c r="A400" s="36" t="n">
        <f aca="false">B400*PriceMod!$F$15</f>
        <v>3</v>
      </c>
      <c r="B400" s="36" t="n">
        <v>15</v>
      </c>
      <c r="C400" s="36" t="n">
        <v>-2</v>
      </c>
      <c r="D400" s="36" t="n">
        <v>0.0005</v>
      </c>
      <c r="E400" s="36" t="n">
        <v>3.907546</v>
      </c>
      <c r="F400" s="36" t="n">
        <v>3.854517</v>
      </c>
      <c r="G400" s="36" t="str">
        <f aca="false">IF(AND($C400&gt;0,D400&gt;$I$6),$F400,"")</f>
        <v/>
      </c>
      <c r="H400" s="36" t="str">
        <f aca="false">IF(AND($C400=0,E400&gt;$I$6),$F400,"")</f>
        <v/>
      </c>
      <c r="I400" s="36" t="n">
        <f aca="false">IF(AND($C400&lt;0,F400&gt;$I$6),$F400,"")</f>
        <v>3.854517</v>
      </c>
    </row>
    <row r="401" customFormat="false" ht="12.75" hidden="false" customHeight="false" outlineLevel="0" collapsed="false">
      <c r="A401" s="36" t="n">
        <f aca="false">B401*PriceMod!$F$15</f>
        <v>3.2</v>
      </c>
      <c r="B401" s="36" t="n">
        <v>16</v>
      </c>
      <c r="C401" s="36" t="n">
        <v>1</v>
      </c>
      <c r="D401" s="36" t="n">
        <v>0.0005</v>
      </c>
      <c r="E401" s="36" t="n">
        <v>2.376861</v>
      </c>
      <c r="F401" s="36" t="n">
        <v>2.506907</v>
      </c>
      <c r="G401" s="36" t="str">
        <f aca="false">IF(AND($C401&gt;0,D401&gt;$I$6),$F401,"")</f>
        <v/>
      </c>
      <c r="H401" s="36" t="str">
        <f aca="false">IF(AND($C401=0,E401&gt;$I$6),$F401,"")</f>
        <v/>
      </c>
      <c r="I401" s="36" t="str">
        <f aca="false">IF(AND($C401&lt;0,F401&gt;$I$6),$F401,"")</f>
        <v/>
      </c>
    </row>
    <row r="402" customFormat="false" ht="12.75" hidden="false" customHeight="false" outlineLevel="0" collapsed="false">
      <c r="A402" s="36" t="n">
        <f aca="false">B402*PriceMod!$F$15</f>
        <v>3.2</v>
      </c>
      <c r="B402" s="36" t="n">
        <v>16</v>
      </c>
      <c r="C402" s="36" t="n">
        <v>0</v>
      </c>
      <c r="D402" s="36" t="n">
        <v>0.002</v>
      </c>
      <c r="E402" s="36" t="n">
        <v>2.621258</v>
      </c>
      <c r="F402" s="36" t="n">
        <v>2.700917</v>
      </c>
      <c r="G402" s="36" t="str">
        <f aca="false">IF(AND($C402&gt;0,D402&gt;$I$6),$F402,"")</f>
        <v/>
      </c>
      <c r="H402" s="36" t="n">
        <f aca="false">IF(AND($C402=0,E402&gt;$I$6),$F402,"")</f>
        <v>2.700917</v>
      </c>
      <c r="I402" s="36" t="str">
        <f aca="false">IF(AND($C402&lt;0,F402&gt;$I$6),$F402,"")</f>
        <v/>
      </c>
    </row>
    <row r="403" customFormat="false" ht="12.75" hidden="false" customHeight="false" outlineLevel="0" collapsed="false">
      <c r="A403" s="36" t="n">
        <f aca="false">B403*PriceMod!$F$15</f>
        <v>3.2</v>
      </c>
      <c r="B403" s="36" t="n">
        <v>16</v>
      </c>
      <c r="C403" s="36" t="n">
        <v>1</v>
      </c>
      <c r="D403" s="36" t="n">
        <v>0.001</v>
      </c>
      <c r="E403" s="36" t="n">
        <v>2.631169</v>
      </c>
      <c r="F403" s="36" t="n">
        <v>2.745391</v>
      </c>
      <c r="G403" s="36" t="str">
        <f aca="false">IF(AND($C403&gt;0,D403&gt;$I$6),$F403,"")</f>
        <v/>
      </c>
      <c r="H403" s="36" t="str">
        <f aca="false">IF(AND($C403=0,E403&gt;$I$6),$F403,"")</f>
        <v/>
      </c>
      <c r="I403" s="36" t="str">
        <f aca="false">IF(AND($C403&lt;0,F403&gt;$I$6),$F403,"")</f>
        <v/>
      </c>
    </row>
    <row r="404" customFormat="false" ht="12.75" hidden="false" customHeight="false" outlineLevel="0" collapsed="false">
      <c r="A404" s="36" t="n">
        <f aca="false">B404*PriceMod!$F$15</f>
        <v>3.2</v>
      </c>
      <c r="B404" s="36" t="n">
        <v>16</v>
      </c>
      <c r="C404" s="36" t="n">
        <v>1</v>
      </c>
      <c r="D404" s="36" t="n">
        <v>0.0155</v>
      </c>
      <c r="E404" s="36" t="n">
        <v>2.705764</v>
      </c>
      <c r="F404" s="36" t="n">
        <v>2.785185</v>
      </c>
      <c r="G404" s="36" t="n">
        <f aca="false">IF(AND($C404&gt;0,D404&gt;$I$6),$F404,"")</f>
        <v>2.785185</v>
      </c>
      <c r="H404" s="36" t="str">
        <f aca="false">IF(AND($C404=0,E404&gt;$I$6),$F404,"")</f>
        <v/>
      </c>
      <c r="I404" s="36" t="str">
        <f aca="false">IF(AND($C404&lt;0,F404&gt;$I$6),$F404,"")</f>
        <v/>
      </c>
    </row>
    <row r="405" customFormat="false" ht="12.75" hidden="false" customHeight="false" outlineLevel="0" collapsed="false">
      <c r="A405" s="36" t="n">
        <f aca="false">B405*PriceMod!$F$15</f>
        <v>3.2</v>
      </c>
      <c r="B405" s="36" t="n">
        <v>16</v>
      </c>
      <c r="C405" s="36" t="n">
        <v>1</v>
      </c>
      <c r="D405" s="36" t="n">
        <v>0.0015</v>
      </c>
      <c r="E405" s="36" t="n">
        <v>2.718283</v>
      </c>
      <c r="F405" s="36" t="n">
        <v>2.84515</v>
      </c>
      <c r="G405" s="36" t="n">
        <f aca="false">IF(AND($C405&gt;0,D405&gt;$I$6),$F405,"")</f>
        <v>2.84515</v>
      </c>
      <c r="H405" s="36" t="str">
        <f aca="false">IF(AND($C405=0,E405&gt;$I$6),$F405,"")</f>
        <v/>
      </c>
      <c r="I405" s="36" t="str">
        <f aca="false">IF(AND($C405&lt;0,F405&gt;$I$6),$F405,"")</f>
        <v/>
      </c>
    </row>
    <row r="406" customFormat="false" ht="12.75" hidden="false" customHeight="false" outlineLevel="0" collapsed="false">
      <c r="A406" s="36" t="n">
        <f aca="false">B406*PriceMod!$F$15</f>
        <v>3.2</v>
      </c>
      <c r="B406" s="36" t="n">
        <v>16</v>
      </c>
      <c r="C406" s="36" t="n">
        <v>0</v>
      </c>
      <c r="D406" s="36" t="n">
        <v>0.041</v>
      </c>
      <c r="E406" s="36" t="n">
        <v>2.822707</v>
      </c>
      <c r="F406" s="36" t="n">
        <v>2.88819</v>
      </c>
      <c r="G406" s="36" t="str">
        <f aca="false">IF(AND($C406&gt;0,D406&gt;$I$6),$F406,"")</f>
        <v/>
      </c>
      <c r="H406" s="36" t="n">
        <f aca="false">IF(AND($C406=0,E406&gt;$I$6),$F406,"")</f>
        <v>2.88819</v>
      </c>
      <c r="I406" s="36" t="str">
        <f aca="false">IF(AND($C406&lt;0,F406&gt;$I$6),$F406,"")</f>
        <v/>
      </c>
    </row>
    <row r="407" customFormat="false" ht="12.75" hidden="false" customHeight="false" outlineLevel="0" collapsed="false">
      <c r="A407" s="36" t="n">
        <f aca="false">B407*PriceMod!$F$15</f>
        <v>3.2</v>
      </c>
      <c r="B407" s="36" t="n">
        <v>16</v>
      </c>
      <c r="C407" s="36" t="n">
        <v>0</v>
      </c>
      <c r="D407" s="36" t="n">
        <v>0.0005</v>
      </c>
      <c r="E407" s="36" t="n">
        <v>2.835192</v>
      </c>
      <c r="F407" s="36" t="n">
        <v>2.956242</v>
      </c>
      <c r="G407" s="36" t="str">
        <f aca="false">IF(AND($C407&gt;0,D407&gt;$I$6),$F407,"")</f>
        <v/>
      </c>
      <c r="H407" s="36" t="n">
        <f aca="false">IF(AND($C407=0,E407&gt;$I$6),$F407,"")</f>
        <v>2.956242</v>
      </c>
      <c r="I407" s="36" t="str">
        <f aca="false">IF(AND($C407&lt;0,F407&gt;$I$6),$F407,"")</f>
        <v/>
      </c>
    </row>
    <row r="408" customFormat="false" ht="12.75" hidden="false" customHeight="false" outlineLevel="0" collapsed="false">
      <c r="A408" s="36" t="n">
        <f aca="false">B408*PriceMod!$F$15</f>
        <v>3.2</v>
      </c>
      <c r="B408" s="36" t="n">
        <v>16</v>
      </c>
      <c r="C408" s="36" t="n">
        <v>1</v>
      </c>
      <c r="D408" s="36" t="n">
        <v>0.0005</v>
      </c>
      <c r="E408" s="36" t="n">
        <v>2.880564</v>
      </c>
      <c r="F408" s="36" t="n">
        <v>2.867613</v>
      </c>
      <c r="G408" s="36" t="str">
        <f aca="false">IF(AND($C408&gt;0,D408&gt;$I$6),$F408,"")</f>
        <v/>
      </c>
      <c r="H408" s="36" t="str">
        <f aca="false">IF(AND($C408=0,E408&gt;$I$6),$F408,"")</f>
        <v/>
      </c>
      <c r="I408" s="36" t="str">
        <f aca="false">IF(AND($C408&lt;0,F408&gt;$I$6),$F408,"")</f>
        <v/>
      </c>
    </row>
    <row r="409" customFormat="false" ht="12.75" hidden="false" customHeight="false" outlineLevel="0" collapsed="false">
      <c r="A409" s="36" t="n">
        <f aca="false">B409*PriceMod!$F$15</f>
        <v>3.2</v>
      </c>
      <c r="B409" s="36" t="n">
        <v>16</v>
      </c>
      <c r="C409" s="36" t="n">
        <v>0</v>
      </c>
      <c r="D409" s="36" t="n">
        <v>0.1095</v>
      </c>
      <c r="E409" s="36" t="n">
        <v>2.946586</v>
      </c>
      <c r="F409" s="36" t="n">
        <v>2.998414</v>
      </c>
      <c r="G409" s="36" t="str">
        <f aca="false">IF(AND($C409&gt;0,D409&gt;$I$6),$F409,"")</f>
        <v/>
      </c>
      <c r="H409" s="36" t="n">
        <f aca="false">IF(AND($C409=0,E409&gt;$I$6),$F409,"")</f>
        <v>2.998414</v>
      </c>
      <c r="I409" s="36" t="str">
        <f aca="false">IF(AND($C409&lt;0,F409&gt;$I$6),$F409,"")</f>
        <v/>
      </c>
    </row>
    <row r="410" customFormat="false" ht="12.75" hidden="false" customHeight="false" outlineLevel="0" collapsed="false">
      <c r="A410" s="36" t="n">
        <f aca="false">B410*PriceMod!$F$15</f>
        <v>3.2</v>
      </c>
      <c r="B410" s="36" t="n">
        <v>16</v>
      </c>
      <c r="C410" s="36" t="n">
        <v>0</v>
      </c>
      <c r="D410" s="36" t="n">
        <v>0.001</v>
      </c>
      <c r="E410" s="36" t="n">
        <v>2.936479</v>
      </c>
      <c r="F410" s="36" t="n">
        <v>3.062616</v>
      </c>
      <c r="G410" s="36" t="str">
        <f aca="false">IF(AND($C410&gt;0,D410&gt;$I$6),$F410,"")</f>
        <v/>
      </c>
      <c r="H410" s="36" t="n">
        <f aca="false">IF(AND($C410=0,E410&gt;$I$6),$F410,"")</f>
        <v>3.062616</v>
      </c>
      <c r="I410" s="36" t="str">
        <f aca="false">IF(AND($C410&lt;0,F410&gt;$I$6),$F410,"")</f>
        <v/>
      </c>
    </row>
    <row r="411" customFormat="false" ht="12.75" hidden="false" customHeight="false" outlineLevel="0" collapsed="false">
      <c r="A411" s="36" t="n">
        <f aca="false">B411*PriceMod!$F$15</f>
        <v>3.2</v>
      </c>
      <c r="B411" s="36" t="n">
        <v>16</v>
      </c>
      <c r="C411" s="36" t="n">
        <v>0</v>
      </c>
      <c r="D411" s="36" t="n">
        <v>0.0135</v>
      </c>
      <c r="E411" s="36" t="n">
        <v>3.081292</v>
      </c>
      <c r="F411" s="36" t="n">
        <v>3.070327</v>
      </c>
      <c r="G411" s="36" t="str">
        <f aca="false">IF(AND($C411&gt;0,D411&gt;$I$6),$F411,"")</f>
        <v/>
      </c>
      <c r="H411" s="36" t="n">
        <f aca="false">IF(AND($C411=0,E411&gt;$I$6),$F411,"")</f>
        <v>3.070327</v>
      </c>
      <c r="I411" s="36" t="str">
        <f aca="false">IF(AND($C411&lt;0,F411&gt;$I$6),$F411,"")</f>
        <v/>
      </c>
    </row>
    <row r="412" customFormat="false" ht="12.75" hidden="false" customHeight="false" outlineLevel="0" collapsed="false">
      <c r="A412" s="36" t="n">
        <f aca="false">B412*PriceMod!$F$15</f>
        <v>3.2</v>
      </c>
      <c r="B412" s="36" t="n">
        <v>16</v>
      </c>
      <c r="C412" s="36" t="n">
        <v>0</v>
      </c>
      <c r="D412" s="36" t="n">
        <v>0.1965</v>
      </c>
      <c r="E412" s="36" t="n">
        <v>3.06915</v>
      </c>
      <c r="F412" s="36" t="n">
        <v>3.112205</v>
      </c>
      <c r="G412" s="36" t="str">
        <f aca="false">IF(AND($C412&gt;0,D412&gt;$I$6),$F412,"")</f>
        <v/>
      </c>
      <c r="H412" s="36" t="n">
        <f aca="false">IF(AND($C412=0,E412&gt;$I$6),$F412,"")</f>
        <v>3.112205</v>
      </c>
      <c r="I412" s="36" t="str">
        <f aca="false">IF(AND($C412&lt;0,F412&gt;$I$6),$F412,"")</f>
        <v/>
      </c>
    </row>
    <row r="413" customFormat="false" ht="12.75" hidden="false" customHeight="false" outlineLevel="0" collapsed="false">
      <c r="A413" s="36" t="n">
        <f aca="false">B413*PriceMod!$F$15</f>
        <v>3.2</v>
      </c>
      <c r="B413" s="36" t="n">
        <v>16</v>
      </c>
      <c r="C413" s="36" t="n">
        <v>0</v>
      </c>
      <c r="D413" s="36" t="n">
        <v>0.0375</v>
      </c>
      <c r="E413" s="36" t="n">
        <v>3.213597</v>
      </c>
      <c r="F413" s="36" t="n">
        <v>3.201661</v>
      </c>
      <c r="G413" s="36" t="str">
        <f aca="false">IF(AND($C413&gt;0,D413&gt;$I$6),$F413,"")</f>
        <v/>
      </c>
      <c r="H413" s="36" t="n">
        <f aca="false">IF(AND($C413=0,E413&gt;$I$6),$F413,"")</f>
        <v>3.201661</v>
      </c>
      <c r="I413" s="36" t="str">
        <f aca="false">IF(AND($C413&lt;0,F413&gt;$I$6),$F413,"")</f>
        <v/>
      </c>
    </row>
    <row r="414" customFormat="false" ht="12.75" hidden="false" customHeight="false" outlineLevel="0" collapsed="false">
      <c r="A414" s="36" t="n">
        <f aca="false">B414*PriceMod!$F$15</f>
        <v>3.2</v>
      </c>
      <c r="B414" s="36" t="n">
        <v>16</v>
      </c>
      <c r="C414" s="36" t="n">
        <v>0</v>
      </c>
      <c r="D414" s="36" t="n">
        <v>0.2015</v>
      </c>
      <c r="E414" s="36" t="n">
        <v>3.195982</v>
      </c>
      <c r="F414" s="36" t="n">
        <v>3.23007</v>
      </c>
      <c r="G414" s="36" t="str">
        <f aca="false">IF(AND($C414&gt;0,D414&gt;$I$6),$F414,"")</f>
        <v/>
      </c>
      <c r="H414" s="36" t="n">
        <f aca="false">IF(AND($C414=0,E414&gt;$I$6),$F414,"")</f>
        <v>3.23007</v>
      </c>
      <c r="I414" s="36" t="str">
        <f aca="false">IF(AND($C414&lt;0,F414&gt;$I$6),$F414,"")</f>
        <v/>
      </c>
    </row>
    <row r="415" customFormat="false" ht="12.75" hidden="false" customHeight="false" outlineLevel="0" collapsed="false">
      <c r="A415" s="36" t="n">
        <f aca="false">B415*PriceMod!$F$15</f>
        <v>3.2</v>
      </c>
      <c r="B415" s="36" t="n">
        <v>16</v>
      </c>
      <c r="C415" s="36" t="n">
        <v>0</v>
      </c>
      <c r="D415" s="36" t="n">
        <v>0.0775</v>
      </c>
      <c r="E415" s="36" t="n">
        <v>3.340664</v>
      </c>
      <c r="F415" s="36" t="n">
        <v>3.323194</v>
      </c>
      <c r="G415" s="36" t="str">
        <f aca="false">IF(AND($C415&gt;0,D415&gt;$I$6),$F415,"")</f>
        <v/>
      </c>
      <c r="H415" s="36" t="n">
        <f aca="false">IF(AND($C415=0,E415&gt;$I$6),$F415,"")</f>
        <v>3.323194</v>
      </c>
      <c r="I415" s="36" t="str">
        <f aca="false">IF(AND($C415&lt;0,F415&gt;$I$6),$F415,"")</f>
        <v/>
      </c>
    </row>
    <row r="416" customFormat="false" ht="12.75" hidden="false" customHeight="false" outlineLevel="0" collapsed="false">
      <c r="A416" s="36" t="n">
        <f aca="false">B416*PriceMod!$F$15</f>
        <v>3.2</v>
      </c>
      <c r="B416" s="36" t="n">
        <v>16</v>
      </c>
      <c r="C416" s="36" t="n">
        <v>0</v>
      </c>
      <c r="D416" s="36" t="n">
        <v>0.1305</v>
      </c>
      <c r="E416" s="36" t="n">
        <v>3.32712</v>
      </c>
      <c r="F416" s="36" t="n">
        <v>3.353943</v>
      </c>
      <c r="G416" s="36" t="str">
        <f aca="false">IF(AND($C416&gt;0,D416&gt;$I$6),$F416,"")</f>
        <v/>
      </c>
      <c r="H416" s="36" t="n">
        <f aca="false">IF(AND($C416=0,E416&gt;$I$6),$F416,"")</f>
        <v>3.353943</v>
      </c>
      <c r="I416" s="36" t="str">
        <f aca="false">IF(AND($C416&lt;0,F416&gt;$I$6),$F416,"")</f>
        <v/>
      </c>
    </row>
    <row r="417" customFormat="false" ht="12.75" hidden="false" customHeight="false" outlineLevel="0" collapsed="false">
      <c r="A417" s="36" t="n">
        <f aca="false">B417*PriceMod!$F$15</f>
        <v>3.2</v>
      </c>
      <c r="B417" s="36" t="n">
        <v>16</v>
      </c>
      <c r="C417" s="36" t="n">
        <v>0</v>
      </c>
      <c r="D417" s="36" t="n">
        <v>0.0745</v>
      </c>
      <c r="E417" s="36" t="n">
        <v>3.475977</v>
      </c>
      <c r="F417" s="36" t="n">
        <v>3.448049</v>
      </c>
      <c r="G417" s="36" t="str">
        <f aca="false">IF(AND($C417&gt;0,D417&gt;$I$6),$F417,"")</f>
        <v/>
      </c>
      <c r="H417" s="36" t="n">
        <f aca="false">IF(AND($C417=0,E417&gt;$I$6),$F417,"")</f>
        <v>3.448049</v>
      </c>
      <c r="I417" s="36" t="str">
        <f aca="false">IF(AND($C417&lt;0,F417&gt;$I$6),$F417,"")</f>
        <v/>
      </c>
    </row>
    <row r="418" customFormat="false" ht="12.75" hidden="false" customHeight="false" outlineLevel="0" collapsed="false">
      <c r="A418" s="36" t="n">
        <f aca="false">B418*PriceMod!$F$15</f>
        <v>3.2</v>
      </c>
      <c r="B418" s="36" t="n">
        <v>16</v>
      </c>
      <c r="C418" s="36" t="n">
        <v>0</v>
      </c>
      <c r="D418" s="36" t="n">
        <v>0.043</v>
      </c>
      <c r="E418" s="36" t="n">
        <v>3.466665</v>
      </c>
      <c r="F418" s="36" t="n">
        <v>3.488789</v>
      </c>
      <c r="G418" s="36" t="str">
        <f aca="false">IF(AND($C418&gt;0,D418&gt;$I$6),$F418,"")</f>
        <v/>
      </c>
      <c r="H418" s="36" t="n">
        <f aca="false">IF(AND($C418=0,E418&gt;$I$6),$F418,"")</f>
        <v>3.488789</v>
      </c>
      <c r="I418" s="36" t="str">
        <f aca="false">IF(AND($C418&lt;0,F418&gt;$I$6),$F418,"")</f>
        <v/>
      </c>
    </row>
    <row r="419" customFormat="false" ht="12.75" hidden="false" customHeight="false" outlineLevel="0" collapsed="false">
      <c r="A419" s="36" t="n">
        <f aca="false">B419*PriceMod!$F$15</f>
        <v>3.2</v>
      </c>
      <c r="B419" s="36" t="n">
        <v>16</v>
      </c>
      <c r="C419" s="36" t="n">
        <v>-2</v>
      </c>
      <c r="D419" s="36" t="n">
        <v>0.031</v>
      </c>
      <c r="E419" s="36" t="n">
        <v>3.622737</v>
      </c>
      <c r="F419" s="36" t="n">
        <v>3.587015</v>
      </c>
      <c r="G419" s="36" t="str">
        <f aca="false">IF(AND($C419&gt;0,D419&gt;$I$6),$F419,"")</f>
        <v/>
      </c>
      <c r="H419" s="36" t="str">
        <f aca="false">IF(AND($C419=0,E419&gt;$I$6),$F419,"")</f>
        <v/>
      </c>
      <c r="I419" s="36" t="n">
        <f aca="false">IF(AND($C419&lt;0,F419&gt;$I$6),$F419,"")</f>
        <v>3.587015</v>
      </c>
    </row>
    <row r="420" customFormat="false" ht="12.75" hidden="false" customHeight="false" outlineLevel="0" collapsed="false">
      <c r="A420" s="36" t="n">
        <f aca="false">B420*PriceMod!$F$15</f>
        <v>3.2</v>
      </c>
      <c r="B420" s="36" t="n">
        <v>16</v>
      </c>
      <c r="C420" s="36" t="n">
        <v>-2</v>
      </c>
      <c r="D420" s="36" t="n">
        <v>0.009</v>
      </c>
      <c r="E420" s="36" t="n">
        <v>3.614526</v>
      </c>
      <c r="F420" s="36" t="n">
        <v>3.634611</v>
      </c>
      <c r="G420" s="36" t="str">
        <f aca="false">IF(AND($C420&gt;0,D420&gt;$I$6),$F420,"")</f>
        <v/>
      </c>
      <c r="H420" s="36" t="str">
        <f aca="false">IF(AND($C420=0,E420&gt;$I$6),$F420,"")</f>
        <v/>
      </c>
      <c r="I420" s="36" t="n">
        <f aca="false">IF(AND($C420&lt;0,F420&gt;$I$6),$F420,"")</f>
        <v>3.634611</v>
      </c>
    </row>
    <row r="421" customFormat="false" ht="12.75" hidden="false" customHeight="false" outlineLevel="0" collapsed="false">
      <c r="A421" s="36" t="n">
        <f aca="false">B421*PriceMod!$F$15</f>
        <v>3.2</v>
      </c>
      <c r="B421" s="36" t="n">
        <v>16</v>
      </c>
      <c r="C421" s="36" t="n">
        <v>-2</v>
      </c>
      <c r="D421" s="36" t="n">
        <v>0.0115</v>
      </c>
      <c r="E421" s="36" t="n">
        <v>3.767342</v>
      </c>
      <c r="F421" s="36" t="n">
        <v>3.724246</v>
      </c>
      <c r="G421" s="36" t="str">
        <f aca="false">IF(AND($C421&gt;0,D421&gt;$I$6),$F421,"")</f>
        <v/>
      </c>
      <c r="H421" s="36" t="str">
        <f aca="false">IF(AND($C421=0,E421&gt;$I$6),$F421,"")</f>
        <v/>
      </c>
      <c r="I421" s="36" t="n">
        <f aca="false">IF(AND($C421&lt;0,F421&gt;$I$6),$F421,"")</f>
        <v>3.724246</v>
      </c>
    </row>
    <row r="422" customFormat="false" ht="12.75" hidden="false" customHeight="false" outlineLevel="0" collapsed="false">
      <c r="A422" s="36" t="n">
        <f aca="false">B422*PriceMod!$F$15</f>
        <v>3.2</v>
      </c>
      <c r="B422" s="36" t="n">
        <v>16</v>
      </c>
      <c r="C422" s="36" t="n">
        <v>-2</v>
      </c>
      <c r="D422" s="36" t="n">
        <v>0.0005</v>
      </c>
      <c r="E422" s="36" t="n">
        <v>3.735363</v>
      </c>
      <c r="F422" s="36" t="n">
        <v>3.739832</v>
      </c>
      <c r="G422" s="36" t="str">
        <f aca="false">IF(AND($C422&gt;0,D422&gt;$I$6),$F422,"")</f>
        <v/>
      </c>
      <c r="H422" s="36" t="str">
        <f aca="false">IF(AND($C422=0,E422&gt;$I$6),$F422,"")</f>
        <v/>
      </c>
      <c r="I422" s="36" t="n">
        <f aca="false">IF(AND($C422&lt;0,F422&gt;$I$6),$F422,"")</f>
        <v>3.739832</v>
      </c>
    </row>
    <row r="423" customFormat="false" ht="12.75" hidden="false" customHeight="false" outlineLevel="0" collapsed="false">
      <c r="A423" s="36" t="n">
        <f aca="false">B423*PriceMod!$F$15</f>
        <v>3.2</v>
      </c>
      <c r="B423" s="36" t="n">
        <v>16</v>
      </c>
      <c r="C423" s="36" t="n">
        <v>-2</v>
      </c>
      <c r="D423" s="36" t="n">
        <v>0.0005</v>
      </c>
      <c r="E423" s="36" t="n">
        <v>3.907546</v>
      </c>
      <c r="F423" s="36" t="n">
        <v>3.854517</v>
      </c>
      <c r="G423" s="36" t="str">
        <f aca="false">IF(AND($C423&gt;0,D423&gt;$I$6),$F423,"")</f>
        <v/>
      </c>
      <c r="H423" s="36" t="str">
        <f aca="false">IF(AND($C423=0,E423&gt;$I$6),$F423,"")</f>
        <v/>
      </c>
      <c r="I423" s="36" t="n">
        <f aca="false">IF(AND($C423&lt;0,F423&gt;$I$6),$F423,"")</f>
        <v>3.854517</v>
      </c>
    </row>
    <row r="424" customFormat="false" ht="12.75" hidden="false" customHeight="false" outlineLevel="0" collapsed="false">
      <c r="A424" s="36" t="n">
        <f aca="false">B424*PriceMod!$F$15</f>
        <v>3.4</v>
      </c>
      <c r="B424" s="36" t="n">
        <v>17</v>
      </c>
      <c r="C424" s="36" t="n">
        <v>1</v>
      </c>
      <c r="D424" s="36" t="n">
        <v>0.0005</v>
      </c>
      <c r="E424" s="36" t="n">
        <v>2.376861</v>
      </c>
      <c r="F424" s="36" t="n">
        <v>2.506907</v>
      </c>
      <c r="G424" s="36" t="str">
        <f aca="false">IF(AND($C424&gt;0,D424&gt;$I$6),$F424,"")</f>
        <v/>
      </c>
      <c r="H424" s="36" t="str">
        <f aca="false">IF(AND($C424=0,E424&gt;$I$6),$F424,"")</f>
        <v/>
      </c>
      <c r="I424" s="36" t="str">
        <f aca="false">IF(AND($C424&lt;0,F424&gt;$I$6),$F424,"")</f>
        <v/>
      </c>
    </row>
    <row r="425" customFormat="false" ht="12.75" hidden="false" customHeight="false" outlineLevel="0" collapsed="false">
      <c r="A425" s="36" t="n">
        <f aca="false">B425*PriceMod!$F$15</f>
        <v>3.4</v>
      </c>
      <c r="B425" s="36" t="n">
        <v>17</v>
      </c>
      <c r="C425" s="36" t="n">
        <v>0</v>
      </c>
      <c r="D425" s="36" t="n">
        <v>0.002</v>
      </c>
      <c r="E425" s="36" t="n">
        <v>2.621258</v>
      </c>
      <c r="F425" s="36" t="n">
        <v>2.700917</v>
      </c>
      <c r="G425" s="36" t="str">
        <f aca="false">IF(AND($C425&gt;0,D425&gt;$I$6),$F425,"")</f>
        <v/>
      </c>
      <c r="H425" s="36" t="n">
        <f aca="false">IF(AND($C425=0,E425&gt;$I$6),$F425,"")</f>
        <v>2.700917</v>
      </c>
      <c r="I425" s="36" t="str">
        <f aca="false">IF(AND($C425&lt;0,F425&gt;$I$6),$F425,"")</f>
        <v/>
      </c>
    </row>
    <row r="426" customFormat="false" ht="12.75" hidden="false" customHeight="false" outlineLevel="0" collapsed="false">
      <c r="A426" s="36" t="n">
        <f aca="false">B426*PriceMod!$F$15</f>
        <v>3.4</v>
      </c>
      <c r="B426" s="36" t="n">
        <v>17</v>
      </c>
      <c r="C426" s="36" t="n">
        <v>1</v>
      </c>
      <c r="D426" s="36" t="n">
        <v>0.001</v>
      </c>
      <c r="E426" s="36" t="n">
        <v>2.631169</v>
      </c>
      <c r="F426" s="36" t="n">
        <v>2.745391</v>
      </c>
      <c r="G426" s="36" t="str">
        <f aca="false">IF(AND($C426&gt;0,D426&gt;$I$6),$F426,"")</f>
        <v/>
      </c>
      <c r="H426" s="36" t="str">
        <f aca="false">IF(AND($C426=0,E426&gt;$I$6),$F426,"")</f>
        <v/>
      </c>
      <c r="I426" s="36" t="str">
        <f aca="false">IF(AND($C426&lt;0,F426&gt;$I$6),$F426,"")</f>
        <v/>
      </c>
    </row>
    <row r="427" customFormat="false" ht="12.75" hidden="false" customHeight="false" outlineLevel="0" collapsed="false">
      <c r="A427" s="36" t="n">
        <f aca="false">B427*PriceMod!$F$15</f>
        <v>3.4</v>
      </c>
      <c r="B427" s="36" t="n">
        <v>17</v>
      </c>
      <c r="C427" s="36" t="n">
        <v>1</v>
      </c>
      <c r="D427" s="36" t="n">
        <v>0.0155</v>
      </c>
      <c r="E427" s="36" t="n">
        <v>2.705764</v>
      </c>
      <c r="F427" s="36" t="n">
        <v>2.785185</v>
      </c>
      <c r="G427" s="36" t="n">
        <f aca="false">IF(AND($C427&gt;0,D427&gt;$I$6),$F427,"")</f>
        <v>2.785185</v>
      </c>
      <c r="H427" s="36" t="str">
        <f aca="false">IF(AND($C427=0,E427&gt;$I$6),$F427,"")</f>
        <v/>
      </c>
      <c r="I427" s="36" t="str">
        <f aca="false">IF(AND($C427&lt;0,F427&gt;$I$6),$F427,"")</f>
        <v/>
      </c>
    </row>
    <row r="428" customFormat="false" ht="12.75" hidden="false" customHeight="false" outlineLevel="0" collapsed="false">
      <c r="A428" s="36" t="n">
        <f aca="false">B428*PriceMod!$F$15</f>
        <v>3.4</v>
      </c>
      <c r="B428" s="36" t="n">
        <v>17</v>
      </c>
      <c r="C428" s="36" t="n">
        <v>1</v>
      </c>
      <c r="D428" s="36" t="n">
        <v>0.0015</v>
      </c>
      <c r="E428" s="36" t="n">
        <v>2.718283</v>
      </c>
      <c r="F428" s="36" t="n">
        <v>2.84515</v>
      </c>
      <c r="G428" s="36" t="n">
        <f aca="false">IF(AND($C428&gt;0,D428&gt;$I$6),$F428,"")</f>
        <v>2.84515</v>
      </c>
      <c r="H428" s="36" t="str">
        <f aca="false">IF(AND($C428=0,E428&gt;$I$6),$F428,"")</f>
        <v/>
      </c>
      <c r="I428" s="36" t="str">
        <f aca="false">IF(AND($C428&lt;0,F428&gt;$I$6),$F428,"")</f>
        <v/>
      </c>
    </row>
    <row r="429" customFormat="false" ht="12.75" hidden="false" customHeight="false" outlineLevel="0" collapsed="false">
      <c r="A429" s="36" t="n">
        <f aca="false">B429*PriceMod!$F$15</f>
        <v>3.4</v>
      </c>
      <c r="B429" s="36" t="n">
        <v>17</v>
      </c>
      <c r="C429" s="36" t="n">
        <v>0</v>
      </c>
      <c r="D429" s="36" t="n">
        <v>0.041</v>
      </c>
      <c r="E429" s="36" t="n">
        <v>2.822707</v>
      </c>
      <c r="F429" s="36" t="n">
        <v>2.88819</v>
      </c>
      <c r="G429" s="36" t="str">
        <f aca="false">IF(AND($C429&gt;0,D429&gt;$I$6),$F429,"")</f>
        <v/>
      </c>
      <c r="H429" s="36" t="n">
        <f aca="false">IF(AND($C429=0,E429&gt;$I$6),$F429,"")</f>
        <v>2.88819</v>
      </c>
      <c r="I429" s="36" t="str">
        <f aca="false">IF(AND($C429&lt;0,F429&gt;$I$6),$F429,"")</f>
        <v/>
      </c>
    </row>
    <row r="430" customFormat="false" ht="12.75" hidden="false" customHeight="false" outlineLevel="0" collapsed="false">
      <c r="A430" s="36" t="n">
        <f aca="false">B430*PriceMod!$F$15</f>
        <v>3.4</v>
      </c>
      <c r="B430" s="36" t="n">
        <v>17</v>
      </c>
      <c r="C430" s="36" t="n">
        <v>0</v>
      </c>
      <c r="D430" s="36" t="n">
        <v>0.0005</v>
      </c>
      <c r="E430" s="36" t="n">
        <v>2.835192</v>
      </c>
      <c r="F430" s="36" t="n">
        <v>2.956242</v>
      </c>
      <c r="G430" s="36" t="str">
        <f aca="false">IF(AND($C430&gt;0,D430&gt;$I$6),$F430,"")</f>
        <v/>
      </c>
      <c r="H430" s="36" t="n">
        <f aca="false">IF(AND($C430=0,E430&gt;$I$6),$F430,"")</f>
        <v>2.956242</v>
      </c>
      <c r="I430" s="36" t="str">
        <f aca="false">IF(AND($C430&lt;0,F430&gt;$I$6),$F430,"")</f>
        <v/>
      </c>
    </row>
    <row r="431" customFormat="false" ht="12.75" hidden="false" customHeight="false" outlineLevel="0" collapsed="false">
      <c r="A431" s="36" t="n">
        <f aca="false">B431*PriceMod!$F$15</f>
        <v>3.4</v>
      </c>
      <c r="B431" s="36" t="n">
        <v>17</v>
      </c>
      <c r="C431" s="36" t="n">
        <v>1</v>
      </c>
      <c r="D431" s="36" t="n">
        <v>0.0005</v>
      </c>
      <c r="E431" s="36" t="n">
        <v>2.880564</v>
      </c>
      <c r="F431" s="36" t="n">
        <v>2.867613</v>
      </c>
      <c r="G431" s="36" t="str">
        <f aca="false">IF(AND($C431&gt;0,D431&gt;$I$6),$F431,"")</f>
        <v/>
      </c>
      <c r="H431" s="36" t="str">
        <f aca="false">IF(AND($C431=0,E431&gt;$I$6),$F431,"")</f>
        <v/>
      </c>
      <c r="I431" s="36" t="str">
        <f aca="false">IF(AND($C431&lt;0,F431&gt;$I$6),$F431,"")</f>
        <v/>
      </c>
    </row>
    <row r="432" customFormat="false" ht="12.75" hidden="false" customHeight="false" outlineLevel="0" collapsed="false">
      <c r="A432" s="36" t="n">
        <f aca="false">B432*PriceMod!$F$15</f>
        <v>3.4</v>
      </c>
      <c r="B432" s="36" t="n">
        <v>17</v>
      </c>
      <c r="C432" s="36" t="n">
        <v>0</v>
      </c>
      <c r="D432" s="36" t="n">
        <v>0.1095</v>
      </c>
      <c r="E432" s="36" t="n">
        <v>2.946586</v>
      </c>
      <c r="F432" s="36" t="n">
        <v>2.998414</v>
      </c>
      <c r="G432" s="36" t="str">
        <f aca="false">IF(AND($C432&gt;0,D432&gt;$I$6),$F432,"")</f>
        <v/>
      </c>
      <c r="H432" s="36" t="n">
        <f aca="false">IF(AND($C432=0,E432&gt;$I$6),$F432,"")</f>
        <v>2.998414</v>
      </c>
      <c r="I432" s="36" t="str">
        <f aca="false">IF(AND($C432&lt;0,F432&gt;$I$6),$F432,"")</f>
        <v/>
      </c>
    </row>
    <row r="433" customFormat="false" ht="12.75" hidden="false" customHeight="false" outlineLevel="0" collapsed="false">
      <c r="A433" s="36" t="n">
        <f aca="false">B433*PriceMod!$F$15</f>
        <v>3.4</v>
      </c>
      <c r="B433" s="36" t="n">
        <v>17</v>
      </c>
      <c r="C433" s="36" t="n">
        <v>0</v>
      </c>
      <c r="D433" s="36" t="n">
        <v>0.001</v>
      </c>
      <c r="E433" s="36" t="n">
        <v>2.936479</v>
      </c>
      <c r="F433" s="36" t="n">
        <v>3.062616</v>
      </c>
      <c r="G433" s="36" t="str">
        <f aca="false">IF(AND($C433&gt;0,D433&gt;$I$6),$F433,"")</f>
        <v/>
      </c>
      <c r="H433" s="36" t="n">
        <f aca="false">IF(AND($C433=0,E433&gt;$I$6),$F433,"")</f>
        <v>3.062616</v>
      </c>
      <c r="I433" s="36" t="str">
        <f aca="false">IF(AND($C433&lt;0,F433&gt;$I$6),$F433,"")</f>
        <v/>
      </c>
    </row>
    <row r="434" customFormat="false" ht="12.75" hidden="false" customHeight="false" outlineLevel="0" collapsed="false">
      <c r="A434" s="36" t="n">
        <f aca="false">B434*PriceMod!$F$15</f>
        <v>3.4</v>
      </c>
      <c r="B434" s="36" t="n">
        <v>17</v>
      </c>
      <c r="C434" s="36" t="n">
        <v>0</v>
      </c>
      <c r="D434" s="36" t="n">
        <v>0.0135</v>
      </c>
      <c r="E434" s="36" t="n">
        <v>3.081292</v>
      </c>
      <c r="F434" s="36" t="n">
        <v>3.070327</v>
      </c>
      <c r="G434" s="36" t="str">
        <f aca="false">IF(AND($C434&gt;0,D434&gt;$I$6),$F434,"")</f>
        <v/>
      </c>
      <c r="H434" s="36" t="n">
        <f aca="false">IF(AND($C434=0,E434&gt;$I$6),$F434,"")</f>
        <v>3.070327</v>
      </c>
      <c r="I434" s="36" t="str">
        <f aca="false">IF(AND($C434&lt;0,F434&gt;$I$6),$F434,"")</f>
        <v/>
      </c>
    </row>
    <row r="435" customFormat="false" ht="12.75" hidden="false" customHeight="false" outlineLevel="0" collapsed="false">
      <c r="A435" s="36" t="n">
        <f aca="false">B435*PriceMod!$F$15</f>
        <v>3.4</v>
      </c>
      <c r="B435" s="36" t="n">
        <v>17</v>
      </c>
      <c r="C435" s="36" t="n">
        <v>0</v>
      </c>
      <c r="D435" s="36" t="n">
        <v>0.1965</v>
      </c>
      <c r="E435" s="36" t="n">
        <v>3.06915</v>
      </c>
      <c r="F435" s="36" t="n">
        <v>3.112205</v>
      </c>
      <c r="G435" s="36" t="str">
        <f aca="false">IF(AND($C435&gt;0,D435&gt;$I$6),$F435,"")</f>
        <v/>
      </c>
      <c r="H435" s="36" t="n">
        <f aca="false">IF(AND($C435=0,E435&gt;$I$6),$F435,"")</f>
        <v>3.112205</v>
      </c>
      <c r="I435" s="36" t="str">
        <f aca="false">IF(AND($C435&lt;0,F435&gt;$I$6),$F435,"")</f>
        <v/>
      </c>
    </row>
    <row r="436" customFormat="false" ht="12.75" hidden="false" customHeight="false" outlineLevel="0" collapsed="false">
      <c r="A436" s="36" t="n">
        <f aca="false">B436*PriceMod!$F$15</f>
        <v>3.4</v>
      </c>
      <c r="B436" s="36" t="n">
        <v>17</v>
      </c>
      <c r="C436" s="36" t="n">
        <v>0</v>
      </c>
      <c r="D436" s="36" t="n">
        <v>0.0375</v>
      </c>
      <c r="E436" s="36" t="n">
        <v>3.213597</v>
      </c>
      <c r="F436" s="36" t="n">
        <v>3.201661</v>
      </c>
      <c r="G436" s="36" t="str">
        <f aca="false">IF(AND($C436&gt;0,D436&gt;$I$6),$F436,"")</f>
        <v/>
      </c>
      <c r="H436" s="36" t="n">
        <f aca="false">IF(AND($C436=0,E436&gt;$I$6),$F436,"")</f>
        <v>3.201661</v>
      </c>
      <c r="I436" s="36" t="str">
        <f aca="false">IF(AND($C436&lt;0,F436&gt;$I$6),$F436,"")</f>
        <v/>
      </c>
    </row>
    <row r="437" customFormat="false" ht="12.75" hidden="false" customHeight="false" outlineLevel="0" collapsed="false">
      <c r="A437" s="36" t="n">
        <f aca="false">B437*PriceMod!$F$15</f>
        <v>3.4</v>
      </c>
      <c r="B437" s="36" t="n">
        <v>17</v>
      </c>
      <c r="C437" s="36" t="n">
        <v>0</v>
      </c>
      <c r="D437" s="36" t="n">
        <v>0.2015</v>
      </c>
      <c r="E437" s="36" t="n">
        <v>3.195982</v>
      </c>
      <c r="F437" s="36" t="n">
        <v>3.23007</v>
      </c>
      <c r="G437" s="36" t="str">
        <f aca="false">IF(AND($C437&gt;0,D437&gt;$I$6),$F437,"")</f>
        <v/>
      </c>
      <c r="H437" s="36" t="n">
        <f aca="false">IF(AND($C437=0,E437&gt;$I$6),$F437,"")</f>
        <v>3.23007</v>
      </c>
      <c r="I437" s="36" t="str">
        <f aca="false">IF(AND($C437&lt;0,F437&gt;$I$6),$F437,"")</f>
        <v/>
      </c>
    </row>
    <row r="438" customFormat="false" ht="12.75" hidden="false" customHeight="false" outlineLevel="0" collapsed="false">
      <c r="A438" s="36" t="n">
        <f aca="false">B438*PriceMod!$F$15</f>
        <v>3.4</v>
      </c>
      <c r="B438" s="36" t="n">
        <v>17</v>
      </c>
      <c r="C438" s="36" t="n">
        <v>0</v>
      </c>
      <c r="D438" s="36" t="n">
        <v>0.0775</v>
      </c>
      <c r="E438" s="36" t="n">
        <v>3.340664</v>
      </c>
      <c r="F438" s="36" t="n">
        <v>3.323194</v>
      </c>
      <c r="G438" s="36" t="str">
        <f aca="false">IF(AND($C438&gt;0,D438&gt;$I$6),$F438,"")</f>
        <v/>
      </c>
      <c r="H438" s="36" t="n">
        <f aca="false">IF(AND($C438=0,E438&gt;$I$6),$F438,"")</f>
        <v>3.323194</v>
      </c>
      <c r="I438" s="36" t="str">
        <f aca="false">IF(AND($C438&lt;0,F438&gt;$I$6),$F438,"")</f>
        <v/>
      </c>
    </row>
    <row r="439" customFormat="false" ht="12.75" hidden="false" customHeight="false" outlineLevel="0" collapsed="false">
      <c r="A439" s="36" t="n">
        <f aca="false">B439*PriceMod!$F$15</f>
        <v>3.4</v>
      </c>
      <c r="B439" s="36" t="n">
        <v>17</v>
      </c>
      <c r="C439" s="36" t="n">
        <v>0</v>
      </c>
      <c r="D439" s="36" t="n">
        <v>0.1305</v>
      </c>
      <c r="E439" s="36" t="n">
        <v>3.32712</v>
      </c>
      <c r="F439" s="36" t="n">
        <v>3.353943</v>
      </c>
      <c r="G439" s="36" t="str">
        <f aca="false">IF(AND($C439&gt;0,D439&gt;$I$6),$F439,"")</f>
        <v/>
      </c>
      <c r="H439" s="36" t="n">
        <f aca="false">IF(AND($C439=0,E439&gt;$I$6),$F439,"")</f>
        <v>3.353943</v>
      </c>
      <c r="I439" s="36" t="str">
        <f aca="false">IF(AND($C439&lt;0,F439&gt;$I$6),$F439,"")</f>
        <v/>
      </c>
    </row>
    <row r="440" customFormat="false" ht="12.75" hidden="false" customHeight="false" outlineLevel="0" collapsed="false">
      <c r="A440" s="36" t="n">
        <f aca="false">B440*PriceMod!$F$15</f>
        <v>3.4</v>
      </c>
      <c r="B440" s="36" t="n">
        <v>17</v>
      </c>
      <c r="C440" s="36" t="n">
        <v>0</v>
      </c>
      <c r="D440" s="36" t="n">
        <v>0.0745</v>
      </c>
      <c r="E440" s="36" t="n">
        <v>3.475977</v>
      </c>
      <c r="F440" s="36" t="n">
        <v>3.448049</v>
      </c>
      <c r="G440" s="36" t="str">
        <f aca="false">IF(AND($C440&gt;0,D440&gt;$I$6),$F440,"")</f>
        <v/>
      </c>
      <c r="H440" s="36" t="n">
        <f aca="false">IF(AND($C440=0,E440&gt;$I$6),$F440,"")</f>
        <v>3.448049</v>
      </c>
      <c r="I440" s="36" t="str">
        <f aca="false">IF(AND($C440&lt;0,F440&gt;$I$6),$F440,"")</f>
        <v/>
      </c>
    </row>
    <row r="441" customFormat="false" ht="12.75" hidden="false" customHeight="false" outlineLevel="0" collapsed="false">
      <c r="A441" s="36" t="n">
        <f aca="false">B441*PriceMod!$F$15</f>
        <v>3.4</v>
      </c>
      <c r="B441" s="36" t="n">
        <v>17</v>
      </c>
      <c r="C441" s="36" t="n">
        <v>0</v>
      </c>
      <c r="D441" s="36" t="n">
        <v>0.043</v>
      </c>
      <c r="E441" s="36" t="n">
        <v>3.466665</v>
      </c>
      <c r="F441" s="36" t="n">
        <v>3.488789</v>
      </c>
      <c r="G441" s="36" t="str">
        <f aca="false">IF(AND($C441&gt;0,D441&gt;$I$6),$F441,"")</f>
        <v/>
      </c>
      <c r="H441" s="36" t="n">
        <f aca="false">IF(AND($C441=0,E441&gt;$I$6),$F441,"")</f>
        <v>3.488789</v>
      </c>
      <c r="I441" s="36" t="str">
        <f aca="false">IF(AND($C441&lt;0,F441&gt;$I$6),$F441,"")</f>
        <v/>
      </c>
    </row>
    <row r="442" customFormat="false" ht="12.75" hidden="false" customHeight="false" outlineLevel="0" collapsed="false">
      <c r="A442" s="36" t="n">
        <f aca="false">B442*PriceMod!$F$15</f>
        <v>3.4</v>
      </c>
      <c r="B442" s="36" t="n">
        <v>17</v>
      </c>
      <c r="C442" s="36" t="n">
        <v>-2</v>
      </c>
      <c r="D442" s="36" t="n">
        <v>0.031</v>
      </c>
      <c r="E442" s="36" t="n">
        <v>3.622737</v>
      </c>
      <c r="F442" s="36" t="n">
        <v>3.587015</v>
      </c>
      <c r="G442" s="36" t="str">
        <f aca="false">IF(AND($C442&gt;0,D442&gt;$I$6),$F442,"")</f>
        <v/>
      </c>
      <c r="H442" s="36" t="str">
        <f aca="false">IF(AND($C442=0,E442&gt;$I$6),$F442,"")</f>
        <v/>
      </c>
      <c r="I442" s="36" t="n">
        <f aca="false">IF(AND($C442&lt;0,F442&gt;$I$6),$F442,"")</f>
        <v>3.587015</v>
      </c>
    </row>
    <row r="443" customFormat="false" ht="12.75" hidden="false" customHeight="false" outlineLevel="0" collapsed="false">
      <c r="A443" s="36" t="n">
        <f aca="false">B443*PriceMod!$F$15</f>
        <v>3.4</v>
      </c>
      <c r="B443" s="36" t="n">
        <v>17</v>
      </c>
      <c r="C443" s="36" t="n">
        <v>-2</v>
      </c>
      <c r="D443" s="36" t="n">
        <v>0.009</v>
      </c>
      <c r="E443" s="36" t="n">
        <v>3.614526</v>
      </c>
      <c r="F443" s="36" t="n">
        <v>3.634611</v>
      </c>
      <c r="G443" s="36" t="str">
        <f aca="false">IF(AND($C443&gt;0,D443&gt;$I$6),$F443,"")</f>
        <v/>
      </c>
      <c r="H443" s="36" t="str">
        <f aca="false">IF(AND($C443=0,E443&gt;$I$6),$F443,"")</f>
        <v/>
      </c>
      <c r="I443" s="36" t="n">
        <f aca="false">IF(AND($C443&lt;0,F443&gt;$I$6),$F443,"")</f>
        <v>3.634611</v>
      </c>
    </row>
    <row r="444" customFormat="false" ht="12.75" hidden="false" customHeight="false" outlineLevel="0" collapsed="false">
      <c r="A444" s="36" t="n">
        <f aca="false">B444*PriceMod!$F$15</f>
        <v>3.4</v>
      </c>
      <c r="B444" s="36" t="n">
        <v>17</v>
      </c>
      <c r="C444" s="36" t="n">
        <v>-2</v>
      </c>
      <c r="D444" s="36" t="n">
        <v>0.0115</v>
      </c>
      <c r="E444" s="36" t="n">
        <v>3.767342</v>
      </c>
      <c r="F444" s="36" t="n">
        <v>3.724246</v>
      </c>
      <c r="G444" s="36" t="str">
        <f aca="false">IF(AND($C444&gt;0,D444&gt;$I$6),$F444,"")</f>
        <v/>
      </c>
      <c r="H444" s="36" t="str">
        <f aca="false">IF(AND($C444=0,E444&gt;$I$6),$F444,"")</f>
        <v/>
      </c>
      <c r="I444" s="36" t="n">
        <f aca="false">IF(AND($C444&lt;0,F444&gt;$I$6),$F444,"")</f>
        <v>3.724246</v>
      </c>
    </row>
    <row r="445" customFormat="false" ht="12.75" hidden="false" customHeight="false" outlineLevel="0" collapsed="false">
      <c r="A445" s="36" t="n">
        <f aca="false">B445*PriceMod!$F$15</f>
        <v>3.4</v>
      </c>
      <c r="B445" s="36" t="n">
        <v>17</v>
      </c>
      <c r="C445" s="36" t="n">
        <v>-2</v>
      </c>
      <c r="D445" s="36" t="n">
        <v>0.0005</v>
      </c>
      <c r="E445" s="36" t="n">
        <v>3.735363</v>
      </c>
      <c r="F445" s="36" t="n">
        <v>3.739832</v>
      </c>
      <c r="G445" s="36" t="str">
        <f aca="false">IF(AND($C445&gt;0,D445&gt;$I$6),$F445,"")</f>
        <v/>
      </c>
      <c r="H445" s="36" t="str">
        <f aca="false">IF(AND($C445=0,E445&gt;$I$6),$F445,"")</f>
        <v/>
      </c>
      <c r="I445" s="36" t="n">
        <f aca="false">IF(AND($C445&lt;0,F445&gt;$I$6),$F445,"")</f>
        <v>3.739832</v>
      </c>
    </row>
    <row r="446" customFormat="false" ht="12.75" hidden="false" customHeight="false" outlineLevel="0" collapsed="false">
      <c r="A446" s="36" t="n">
        <f aca="false">B446*PriceMod!$F$15</f>
        <v>3.4</v>
      </c>
      <c r="B446" s="36" t="n">
        <v>17</v>
      </c>
      <c r="C446" s="36" t="n">
        <v>-2</v>
      </c>
      <c r="D446" s="36" t="n">
        <v>0.0005</v>
      </c>
      <c r="E446" s="36" t="n">
        <v>3.907546</v>
      </c>
      <c r="F446" s="36" t="n">
        <v>3.854517</v>
      </c>
      <c r="G446" s="36" t="str">
        <f aca="false">IF(AND($C446&gt;0,D446&gt;$I$6),$F446,"")</f>
        <v/>
      </c>
      <c r="H446" s="36" t="str">
        <f aca="false">IF(AND($C446=0,E446&gt;$I$6),$F446,"")</f>
        <v/>
      </c>
      <c r="I446" s="36" t="n">
        <f aca="false">IF(AND($C446&lt;0,F446&gt;$I$6),$F446,"")</f>
        <v>3.854517</v>
      </c>
    </row>
    <row r="447" customFormat="false" ht="12.75" hidden="false" customHeight="false" outlineLevel="0" collapsed="false">
      <c r="A447" s="36" t="n">
        <f aca="false">B447*PriceMod!$F$15</f>
        <v>3.6</v>
      </c>
      <c r="B447" s="36" t="n">
        <v>18</v>
      </c>
      <c r="C447" s="36" t="n">
        <v>1</v>
      </c>
      <c r="D447" s="36" t="n">
        <v>0.0005</v>
      </c>
      <c r="E447" s="36" t="n">
        <v>2.376861</v>
      </c>
      <c r="F447" s="36" t="n">
        <v>2.506907</v>
      </c>
      <c r="G447" s="36" t="str">
        <f aca="false">IF(AND($C447&gt;0,D447&gt;$I$6),$F447,"")</f>
        <v/>
      </c>
      <c r="H447" s="36" t="str">
        <f aca="false">IF(AND($C447=0,E447&gt;$I$6),$F447,"")</f>
        <v/>
      </c>
      <c r="I447" s="36" t="str">
        <f aca="false">IF(AND($C447&lt;0,F447&gt;$I$6),$F447,"")</f>
        <v/>
      </c>
    </row>
    <row r="448" customFormat="false" ht="12.75" hidden="false" customHeight="false" outlineLevel="0" collapsed="false">
      <c r="A448" s="36" t="n">
        <f aca="false">B448*PriceMod!$F$15</f>
        <v>3.6</v>
      </c>
      <c r="B448" s="36" t="n">
        <v>18</v>
      </c>
      <c r="C448" s="36" t="n">
        <v>0</v>
      </c>
      <c r="D448" s="36" t="n">
        <v>0.002</v>
      </c>
      <c r="E448" s="36" t="n">
        <v>2.621258</v>
      </c>
      <c r="F448" s="36" t="n">
        <v>2.700917</v>
      </c>
      <c r="G448" s="36" t="str">
        <f aca="false">IF(AND($C448&gt;0,D448&gt;$I$6),$F448,"")</f>
        <v/>
      </c>
      <c r="H448" s="36" t="n">
        <f aca="false">IF(AND($C448=0,E448&gt;$I$6),$F448,"")</f>
        <v>2.700917</v>
      </c>
      <c r="I448" s="36" t="str">
        <f aca="false">IF(AND($C448&lt;0,F448&gt;$I$6),$F448,"")</f>
        <v/>
      </c>
    </row>
    <row r="449" customFormat="false" ht="12.75" hidden="false" customHeight="false" outlineLevel="0" collapsed="false">
      <c r="A449" s="36" t="n">
        <f aca="false">B449*PriceMod!$F$15</f>
        <v>3.6</v>
      </c>
      <c r="B449" s="36" t="n">
        <v>18</v>
      </c>
      <c r="C449" s="36" t="n">
        <v>1</v>
      </c>
      <c r="D449" s="36" t="n">
        <v>0.001</v>
      </c>
      <c r="E449" s="36" t="n">
        <v>2.631169</v>
      </c>
      <c r="F449" s="36" t="n">
        <v>2.745391</v>
      </c>
      <c r="G449" s="36" t="str">
        <f aca="false">IF(AND($C449&gt;0,D449&gt;$I$6),$F449,"")</f>
        <v/>
      </c>
      <c r="H449" s="36" t="str">
        <f aca="false">IF(AND($C449=0,E449&gt;$I$6),$F449,"")</f>
        <v/>
      </c>
      <c r="I449" s="36" t="str">
        <f aca="false">IF(AND($C449&lt;0,F449&gt;$I$6),$F449,"")</f>
        <v/>
      </c>
    </row>
    <row r="450" customFormat="false" ht="12.75" hidden="false" customHeight="false" outlineLevel="0" collapsed="false">
      <c r="A450" s="36" t="n">
        <f aca="false">B450*PriceMod!$F$15</f>
        <v>3.6</v>
      </c>
      <c r="B450" s="36" t="n">
        <v>18</v>
      </c>
      <c r="C450" s="36" t="n">
        <v>1</v>
      </c>
      <c r="D450" s="36" t="n">
        <v>0.0155</v>
      </c>
      <c r="E450" s="36" t="n">
        <v>2.705764</v>
      </c>
      <c r="F450" s="36" t="n">
        <v>2.785185</v>
      </c>
      <c r="G450" s="36" t="n">
        <f aca="false">IF(AND($C450&gt;0,D450&gt;$I$6),$F450,"")</f>
        <v>2.785185</v>
      </c>
      <c r="H450" s="36" t="str">
        <f aca="false">IF(AND($C450=0,E450&gt;$I$6),$F450,"")</f>
        <v/>
      </c>
      <c r="I450" s="36" t="str">
        <f aca="false">IF(AND($C450&lt;0,F450&gt;$I$6),$F450,"")</f>
        <v/>
      </c>
    </row>
    <row r="451" customFormat="false" ht="12.75" hidden="false" customHeight="false" outlineLevel="0" collapsed="false">
      <c r="A451" s="36" t="n">
        <f aca="false">B451*PriceMod!$F$15</f>
        <v>3.6</v>
      </c>
      <c r="B451" s="36" t="n">
        <v>18</v>
      </c>
      <c r="C451" s="36" t="n">
        <v>1</v>
      </c>
      <c r="D451" s="36" t="n">
        <v>0.0015</v>
      </c>
      <c r="E451" s="36" t="n">
        <v>2.718283</v>
      </c>
      <c r="F451" s="36" t="n">
        <v>2.84515</v>
      </c>
      <c r="G451" s="36" t="n">
        <f aca="false">IF(AND($C451&gt;0,D451&gt;$I$6),$F451,"")</f>
        <v>2.84515</v>
      </c>
      <c r="H451" s="36" t="str">
        <f aca="false">IF(AND($C451=0,E451&gt;$I$6),$F451,"")</f>
        <v/>
      </c>
      <c r="I451" s="36" t="str">
        <f aca="false">IF(AND($C451&lt;0,F451&gt;$I$6),$F451,"")</f>
        <v/>
      </c>
    </row>
    <row r="452" customFormat="false" ht="12.75" hidden="false" customHeight="false" outlineLevel="0" collapsed="false">
      <c r="A452" s="36" t="n">
        <f aca="false">B452*PriceMod!$F$15</f>
        <v>3.6</v>
      </c>
      <c r="B452" s="36" t="n">
        <v>18</v>
      </c>
      <c r="C452" s="36" t="n">
        <v>0</v>
      </c>
      <c r="D452" s="36" t="n">
        <v>0.041</v>
      </c>
      <c r="E452" s="36" t="n">
        <v>2.822707</v>
      </c>
      <c r="F452" s="36" t="n">
        <v>2.88819</v>
      </c>
      <c r="G452" s="36" t="str">
        <f aca="false">IF(AND($C452&gt;0,D452&gt;$I$6),$F452,"")</f>
        <v/>
      </c>
      <c r="H452" s="36" t="n">
        <f aca="false">IF(AND($C452=0,E452&gt;$I$6),$F452,"")</f>
        <v>2.88819</v>
      </c>
      <c r="I452" s="36" t="str">
        <f aca="false">IF(AND($C452&lt;0,F452&gt;$I$6),$F452,"")</f>
        <v/>
      </c>
    </row>
    <row r="453" customFormat="false" ht="12.75" hidden="false" customHeight="false" outlineLevel="0" collapsed="false">
      <c r="A453" s="36" t="n">
        <f aca="false">B453*PriceMod!$F$15</f>
        <v>3.6</v>
      </c>
      <c r="B453" s="36" t="n">
        <v>18</v>
      </c>
      <c r="C453" s="36" t="n">
        <v>0</v>
      </c>
      <c r="D453" s="36" t="n">
        <v>0.0005</v>
      </c>
      <c r="E453" s="36" t="n">
        <v>2.835192</v>
      </c>
      <c r="F453" s="36" t="n">
        <v>2.956242</v>
      </c>
      <c r="G453" s="36" t="str">
        <f aca="false">IF(AND($C453&gt;0,D453&gt;$I$6),$F453,"")</f>
        <v/>
      </c>
      <c r="H453" s="36" t="n">
        <f aca="false">IF(AND($C453=0,E453&gt;$I$6),$F453,"")</f>
        <v>2.956242</v>
      </c>
      <c r="I453" s="36" t="str">
        <f aca="false">IF(AND($C453&lt;0,F453&gt;$I$6),$F453,"")</f>
        <v/>
      </c>
    </row>
    <row r="454" customFormat="false" ht="12.75" hidden="false" customHeight="false" outlineLevel="0" collapsed="false">
      <c r="A454" s="36" t="n">
        <f aca="false">B454*PriceMod!$F$15</f>
        <v>3.6</v>
      </c>
      <c r="B454" s="36" t="n">
        <v>18</v>
      </c>
      <c r="C454" s="36" t="n">
        <v>1</v>
      </c>
      <c r="D454" s="36" t="n">
        <v>0.0005</v>
      </c>
      <c r="E454" s="36" t="n">
        <v>2.880564</v>
      </c>
      <c r="F454" s="36" t="n">
        <v>2.867613</v>
      </c>
      <c r="G454" s="36" t="str">
        <f aca="false">IF(AND($C454&gt;0,D454&gt;$I$6),$F454,"")</f>
        <v/>
      </c>
      <c r="H454" s="36" t="str">
        <f aca="false">IF(AND($C454=0,E454&gt;$I$6),$F454,"")</f>
        <v/>
      </c>
      <c r="I454" s="36" t="str">
        <f aca="false">IF(AND($C454&lt;0,F454&gt;$I$6),$F454,"")</f>
        <v/>
      </c>
    </row>
    <row r="455" customFormat="false" ht="12.75" hidden="false" customHeight="false" outlineLevel="0" collapsed="false">
      <c r="A455" s="36" t="n">
        <f aca="false">B455*PriceMod!$F$15</f>
        <v>3.6</v>
      </c>
      <c r="B455" s="36" t="n">
        <v>18</v>
      </c>
      <c r="C455" s="36" t="n">
        <v>0</v>
      </c>
      <c r="D455" s="36" t="n">
        <v>0.1095</v>
      </c>
      <c r="E455" s="36" t="n">
        <v>2.946586</v>
      </c>
      <c r="F455" s="36" t="n">
        <v>2.998414</v>
      </c>
      <c r="G455" s="36" t="str">
        <f aca="false">IF(AND($C455&gt;0,D455&gt;$I$6),$F455,"")</f>
        <v/>
      </c>
      <c r="H455" s="36" t="n">
        <f aca="false">IF(AND($C455=0,E455&gt;$I$6),$F455,"")</f>
        <v>2.998414</v>
      </c>
      <c r="I455" s="36" t="str">
        <f aca="false">IF(AND($C455&lt;0,F455&gt;$I$6),$F455,"")</f>
        <v/>
      </c>
    </row>
    <row r="456" customFormat="false" ht="12.75" hidden="false" customHeight="false" outlineLevel="0" collapsed="false">
      <c r="A456" s="36" t="n">
        <f aca="false">B456*PriceMod!$F$15</f>
        <v>3.6</v>
      </c>
      <c r="B456" s="36" t="n">
        <v>18</v>
      </c>
      <c r="C456" s="36" t="n">
        <v>0</v>
      </c>
      <c r="D456" s="36" t="n">
        <v>0.001</v>
      </c>
      <c r="E456" s="36" t="n">
        <v>2.936479</v>
      </c>
      <c r="F456" s="36" t="n">
        <v>3.062616</v>
      </c>
      <c r="G456" s="36" t="str">
        <f aca="false">IF(AND($C456&gt;0,D456&gt;$I$6),$F456,"")</f>
        <v/>
      </c>
      <c r="H456" s="36" t="n">
        <f aca="false">IF(AND($C456=0,E456&gt;$I$6),$F456,"")</f>
        <v>3.062616</v>
      </c>
      <c r="I456" s="36" t="str">
        <f aca="false">IF(AND($C456&lt;0,F456&gt;$I$6),$F456,"")</f>
        <v/>
      </c>
    </row>
    <row r="457" customFormat="false" ht="12.75" hidden="false" customHeight="false" outlineLevel="0" collapsed="false">
      <c r="A457" s="36" t="n">
        <f aca="false">B457*PriceMod!$F$15</f>
        <v>3.6</v>
      </c>
      <c r="B457" s="36" t="n">
        <v>18</v>
      </c>
      <c r="C457" s="36" t="n">
        <v>0</v>
      </c>
      <c r="D457" s="36" t="n">
        <v>0.0135</v>
      </c>
      <c r="E457" s="36" t="n">
        <v>3.081292</v>
      </c>
      <c r="F457" s="36" t="n">
        <v>3.070327</v>
      </c>
      <c r="G457" s="36" t="str">
        <f aca="false">IF(AND($C457&gt;0,D457&gt;$I$6),$F457,"")</f>
        <v/>
      </c>
      <c r="H457" s="36" t="n">
        <f aca="false">IF(AND($C457=0,E457&gt;$I$6),$F457,"")</f>
        <v>3.070327</v>
      </c>
      <c r="I457" s="36" t="str">
        <f aca="false">IF(AND($C457&lt;0,F457&gt;$I$6),$F457,"")</f>
        <v/>
      </c>
    </row>
    <row r="458" customFormat="false" ht="12.75" hidden="false" customHeight="false" outlineLevel="0" collapsed="false">
      <c r="A458" s="36" t="n">
        <f aca="false">B458*PriceMod!$F$15</f>
        <v>3.6</v>
      </c>
      <c r="B458" s="36" t="n">
        <v>18</v>
      </c>
      <c r="C458" s="36" t="n">
        <v>0</v>
      </c>
      <c r="D458" s="36" t="n">
        <v>0.1965</v>
      </c>
      <c r="E458" s="36" t="n">
        <v>3.06915</v>
      </c>
      <c r="F458" s="36" t="n">
        <v>3.112205</v>
      </c>
      <c r="G458" s="36" t="str">
        <f aca="false">IF(AND($C458&gt;0,D458&gt;$I$6),$F458,"")</f>
        <v/>
      </c>
      <c r="H458" s="36" t="n">
        <f aca="false">IF(AND($C458=0,E458&gt;$I$6),$F458,"")</f>
        <v>3.112205</v>
      </c>
      <c r="I458" s="36" t="str">
        <f aca="false">IF(AND($C458&lt;0,F458&gt;$I$6),$F458,"")</f>
        <v/>
      </c>
    </row>
    <row r="459" customFormat="false" ht="12.75" hidden="false" customHeight="false" outlineLevel="0" collapsed="false">
      <c r="A459" s="36" t="n">
        <f aca="false">B459*PriceMod!$F$15</f>
        <v>3.6</v>
      </c>
      <c r="B459" s="36" t="n">
        <v>18</v>
      </c>
      <c r="C459" s="36" t="n">
        <v>0</v>
      </c>
      <c r="D459" s="36" t="n">
        <v>0.0375</v>
      </c>
      <c r="E459" s="36" t="n">
        <v>3.213597</v>
      </c>
      <c r="F459" s="36" t="n">
        <v>3.201661</v>
      </c>
      <c r="G459" s="36" t="str">
        <f aca="false">IF(AND($C459&gt;0,D459&gt;$I$6),$F459,"")</f>
        <v/>
      </c>
      <c r="H459" s="36" t="n">
        <f aca="false">IF(AND($C459=0,E459&gt;$I$6),$F459,"")</f>
        <v>3.201661</v>
      </c>
      <c r="I459" s="36" t="str">
        <f aca="false">IF(AND($C459&lt;0,F459&gt;$I$6),$F459,"")</f>
        <v/>
      </c>
    </row>
    <row r="460" customFormat="false" ht="12.75" hidden="false" customHeight="false" outlineLevel="0" collapsed="false">
      <c r="A460" s="36" t="n">
        <f aca="false">B460*PriceMod!$F$15</f>
        <v>3.6</v>
      </c>
      <c r="B460" s="36" t="n">
        <v>18</v>
      </c>
      <c r="C460" s="36" t="n">
        <v>0</v>
      </c>
      <c r="D460" s="36" t="n">
        <v>0.2015</v>
      </c>
      <c r="E460" s="36" t="n">
        <v>3.195982</v>
      </c>
      <c r="F460" s="36" t="n">
        <v>3.23007</v>
      </c>
      <c r="G460" s="36" t="str">
        <f aca="false">IF(AND($C460&gt;0,D460&gt;$I$6),$F460,"")</f>
        <v/>
      </c>
      <c r="H460" s="36" t="n">
        <f aca="false">IF(AND($C460=0,E460&gt;$I$6),$F460,"")</f>
        <v>3.23007</v>
      </c>
      <c r="I460" s="36" t="str">
        <f aca="false">IF(AND($C460&lt;0,F460&gt;$I$6),$F460,"")</f>
        <v/>
      </c>
    </row>
    <row r="461" customFormat="false" ht="12.75" hidden="false" customHeight="false" outlineLevel="0" collapsed="false">
      <c r="A461" s="36" t="n">
        <f aca="false">B461*PriceMod!$F$15</f>
        <v>3.6</v>
      </c>
      <c r="B461" s="36" t="n">
        <v>18</v>
      </c>
      <c r="C461" s="36" t="n">
        <v>0</v>
      </c>
      <c r="D461" s="36" t="n">
        <v>0.0775</v>
      </c>
      <c r="E461" s="36" t="n">
        <v>3.340664</v>
      </c>
      <c r="F461" s="36" t="n">
        <v>3.323194</v>
      </c>
      <c r="G461" s="36" t="str">
        <f aca="false">IF(AND($C461&gt;0,D461&gt;$I$6),$F461,"")</f>
        <v/>
      </c>
      <c r="H461" s="36" t="n">
        <f aca="false">IF(AND($C461=0,E461&gt;$I$6),$F461,"")</f>
        <v>3.323194</v>
      </c>
      <c r="I461" s="36" t="str">
        <f aca="false">IF(AND($C461&lt;0,F461&gt;$I$6),$F461,"")</f>
        <v/>
      </c>
    </row>
    <row r="462" customFormat="false" ht="12.75" hidden="false" customHeight="false" outlineLevel="0" collapsed="false">
      <c r="A462" s="36" t="n">
        <f aca="false">B462*PriceMod!$F$15</f>
        <v>3.6</v>
      </c>
      <c r="B462" s="36" t="n">
        <v>18</v>
      </c>
      <c r="C462" s="36" t="n">
        <v>0</v>
      </c>
      <c r="D462" s="36" t="n">
        <v>0.1305</v>
      </c>
      <c r="E462" s="36" t="n">
        <v>3.32712</v>
      </c>
      <c r="F462" s="36" t="n">
        <v>3.353943</v>
      </c>
      <c r="G462" s="36" t="str">
        <f aca="false">IF(AND($C462&gt;0,D462&gt;$I$6),$F462,"")</f>
        <v/>
      </c>
      <c r="H462" s="36" t="n">
        <f aca="false">IF(AND($C462=0,E462&gt;$I$6),$F462,"")</f>
        <v>3.353943</v>
      </c>
      <c r="I462" s="36" t="str">
        <f aca="false">IF(AND($C462&lt;0,F462&gt;$I$6),$F462,"")</f>
        <v/>
      </c>
    </row>
    <row r="463" customFormat="false" ht="12.75" hidden="false" customHeight="false" outlineLevel="0" collapsed="false">
      <c r="A463" s="36" t="n">
        <f aca="false">B463*PriceMod!$F$15</f>
        <v>3.6</v>
      </c>
      <c r="B463" s="36" t="n">
        <v>18</v>
      </c>
      <c r="C463" s="36" t="n">
        <v>0</v>
      </c>
      <c r="D463" s="36" t="n">
        <v>0.0745</v>
      </c>
      <c r="E463" s="36" t="n">
        <v>3.475977</v>
      </c>
      <c r="F463" s="36" t="n">
        <v>3.448049</v>
      </c>
      <c r="G463" s="36" t="str">
        <f aca="false">IF(AND($C463&gt;0,D463&gt;$I$6),$F463,"")</f>
        <v/>
      </c>
      <c r="H463" s="36" t="n">
        <f aca="false">IF(AND($C463=0,E463&gt;$I$6),$F463,"")</f>
        <v>3.448049</v>
      </c>
      <c r="I463" s="36" t="str">
        <f aca="false">IF(AND($C463&lt;0,F463&gt;$I$6),$F463,"")</f>
        <v/>
      </c>
    </row>
    <row r="464" customFormat="false" ht="12.75" hidden="false" customHeight="false" outlineLevel="0" collapsed="false">
      <c r="A464" s="36" t="n">
        <f aca="false">B464*PriceMod!$F$15</f>
        <v>3.6</v>
      </c>
      <c r="B464" s="36" t="n">
        <v>18</v>
      </c>
      <c r="C464" s="36" t="n">
        <v>0</v>
      </c>
      <c r="D464" s="36" t="n">
        <v>0.043</v>
      </c>
      <c r="E464" s="36" t="n">
        <v>3.466665</v>
      </c>
      <c r="F464" s="36" t="n">
        <v>3.488789</v>
      </c>
      <c r="G464" s="36" t="str">
        <f aca="false">IF(AND($C464&gt;0,D464&gt;$I$6),$F464,"")</f>
        <v/>
      </c>
      <c r="H464" s="36" t="n">
        <f aca="false">IF(AND($C464=0,E464&gt;$I$6),$F464,"")</f>
        <v>3.488789</v>
      </c>
      <c r="I464" s="36" t="str">
        <f aca="false">IF(AND($C464&lt;0,F464&gt;$I$6),$F464,"")</f>
        <v/>
      </c>
    </row>
    <row r="465" customFormat="false" ht="12.75" hidden="false" customHeight="false" outlineLevel="0" collapsed="false">
      <c r="A465" s="36" t="n">
        <f aca="false">B465*PriceMod!$F$15</f>
        <v>3.6</v>
      </c>
      <c r="B465" s="36" t="n">
        <v>18</v>
      </c>
      <c r="C465" s="36" t="n">
        <v>-2</v>
      </c>
      <c r="D465" s="36" t="n">
        <v>0.031</v>
      </c>
      <c r="E465" s="36" t="n">
        <v>3.622737</v>
      </c>
      <c r="F465" s="36" t="n">
        <v>3.587015</v>
      </c>
      <c r="G465" s="36" t="str">
        <f aca="false">IF(AND($C465&gt;0,D465&gt;$I$6),$F465,"")</f>
        <v/>
      </c>
      <c r="H465" s="36" t="str">
        <f aca="false">IF(AND($C465=0,E465&gt;$I$6),$F465,"")</f>
        <v/>
      </c>
      <c r="I465" s="36" t="n">
        <f aca="false">IF(AND($C465&lt;0,F465&gt;$I$6),$F465,"")</f>
        <v>3.587015</v>
      </c>
    </row>
    <row r="466" customFormat="false" ht="12.75" hidden="false" customHeight="false" outlineLevel="0" collapsed="false">
      <c r="A466" s="36" t="n">
        <f aca="false">B466*PriceMod!$F$15</f>
        <v>3.6</v>
      </c>
      <c r="B466" s="36" t="n">
        <v>18</v>
      </c>
      <c r="C466" s="36" t="n">
        <v>-2</v>
      </c>
      <c r="D466" s="36" t="n">
        <v>0.009</v>
      </c>
      <c r="E466" s="36" t="n">
        <v>3.614526</v>
      </c>
      <c r="F466" s="36" t="n">
        <v>3.634611</v>
      </c>
      <c r="G466" s="36" t="str">
        <f aca="false">IF(AND($C466&gt;0,D466&gt;$I$6),$F466,"")</f>
        <v/>
      </c>
      <c r="H466" s="36" t="str">
        <f aca="false">IF(AND($C466=0,E466&gt;$I$6),$F466,"")</f>
        <v/>
      </c>
      <c r="I466" s="36" t="n">
        <f aca="false">IF(AND($C466&lt;0,F466&gt;$I$6),$F466,"")</f>
        <v>3.634611</v>
      </c>
    </row>
    <row r="467" customFormat="false" ht="12.75" hidden="false" customHeight="false" outlineLevel="0" collapsed="false">
      <c r="A467" s="36" t="n">
        <f aca="false">B467*PriceMod!$F$15</f>
        <v>3.6</v>
      </c>
      <c r="B467" s="36" t="n">
        <v>18</v>
      </c>
      <c r="C467" s="36" t="n">
        <v>-2</v>
      </c>
      <c r="D467" s="36" t="n">
        <v>0.0115</v>
      </c>
      <c r="E467" s="36" t="n">
        <v>3.767342</v>
      </c>
      <c r="F467" s="36" t="n">
        <v>3.724246</v>
      </c>
      <c r="G467" s="36" t="str">
        <f aca="false">IF(AND($C467&gt;0,D467&gt;$I$6),$F467,"")</f>
        <v/>
      </c>
      <c r="H467" s="36" t="str">
        <f aca="false">IF(AND($C467=0,E467&gt;$I$6),$F467,"")</f>
        <v/>
      </c>
      <c r="I467" s="36" t="n">
        <f aca="false">IF(AND($C467&lt;0,F467&gt;$I$6),$F467,"")</f>
        <v>3.724246</v>
      </c>
    </row>
    <row r="468" customFormat="false" ht="12.75" hidden="false" customHeight="false" outlineLevel="0" collapsed="false">
      <c r="A468" s="36" t="n">
        <f aca="false">B468*PriceMod!$F$15</f>
        <v>3.6</v>
      </c>
      <c r="B468" s="36" t="n">
        <v>18</v>
      </c>
      <c r="C468" s="36" t="n">
        <v>-2</v>
      </c>
      <c r="D468" s="36" t="n">
        <v>0.0005</v>
      </c>
      <c r="E468" s="36" t="n">
        <v>3.735363</v>
      </c>
      <c r="F468" s="36" t="n">
        <v>3.739832</v>
      </c>
      <c r="G468" s="36" t="str">
        <f aca="false">IF(AND($C468&gt;0,D468&gt;$I$6),$F468,"")</f>
        <v/>
      </c>
      <c r="H468" s="36" t="str">
        <f aca="false">IF(AND($C468=0,E468&gt;$I$6),$F468,"")</f>
        <v/>
      </c>
      <c r="I468" s="36" t="n">
        <f aca="false">IF(AND($C468&lt;0,F468&gt;$I$6),$F468,"")</f>
        <v>3.739832</v>
      </c>
    </row>
    <row r="469" customFormat="false" ht="12.75" hidden="false" customHeight="false" outlineLevel="0" collapsed="false">
      <c r="A469" s="36" t="n">
        <f aca="false">B469*PriceMod!$F$15</f>
        <v>3.6</v>
      </c>
      <c r="B469" s="36" t="n">
        <v>18</v>
      </c>
      <c r="C469" s="36" t="n">
        <v>-2</v>
      </c>
      <c r="D469" s="36" t="n">
        <v>0.0005</v>
      </c>
      <c r="E469" s="36" t="n">
        <v>3.907546</v>
      </c>
      <c r="F469" s="36" t="n">
        <v>3.854517</v>
      </c>
      <c r="G469" s="36" t="str">
        <f aca="false">IF(AND($C469&gt;0,D469&gt;$I$6),$F469,"")</f>
        <v/>
      </c>
      <c r="H469" s="36" t="str">
        <f aca="false">IF(AND($C469=0,E469&gt;$I$6),$F469,"")</f>
        <v/>
      </c>
      <c r="I469" s="36" t="n">
        <f aca="false">IF(AND($C469&lt;0,F469&gt;$I$6),$F469,"")</f>
        <v>3.854517</v>
      </c>
    </row>
    <row r="470" customFormat="false" ht="12.75" hidden="false" customHeight="false" outlineLevel="0" collapsed="false">
      <c r="A470" s="36" t="n">
        <f aca="false">B470*PriceMod!$F$15</f>
        <v>3.8</v>
      </c>
      <c r="B470" s="36" t="n">
        <v>19</v>
      </c>
      <c r="C470" s="36" t="n">
        <v>1</v>
      </c>
      <c r="D470" s="36" t="n">
        <v>0.0005</v>
      </c>
      <c r="E470" s="36" t="n">
        <v>2.376861</v>
      </c>
      <c r="F470" s="36" t="n">
        <v>2.506907</v>
      </c>
      <c r="G470" s="36" t="str">
        <f aca="false">IF(AND($C470&gt;0,D470&gt;$I$6),$F470,"")</f>
        <v/>
      </c>
      <c r="H470" s="36" t="str">
        <f aca="false">IF(AND($C470=0,E470&gt;$I$6),$F470,"")</f>
        <v/>
      </c>
      <c r="I470" s="36" t="str">
        <f aca="false">IF(AND($C470&lt;0,F470&gt;$I$6),$F470,"")</f>
        <v/>
      </c>
    </row>
    <row r="471" customFormat="false" ht="12.75" hidden="false" customHeight="false" outlineLevel="0" collapsed="false">
      <c r="A471" s="36" t="n">
        <f aca="false">B471*PriceMod!$F$15</f>
        <v>3.8</v>
      </c>
      <c r="B471" s="36" t="n">
        <v>19</v>
      </c>
      <c r="C471" s="36" t="n">
        <v>0</v>
      </c>
      <c r="D471" s="36" t="n">
        <v>0.002</v>
      </c>
      <c r="E471" s="36" t="n">
        <v>2.621258</v>
      </c>
      <c r="F471" s="36" t="n">
        <v>2.700917</v>
      </c>
      <c r="G471" s="36" t="str">
        <f aca="false">IF(AND($C471&gt;0,D471&gt;$I$6),$F471,"")</f>
        <v/>
      </c>
      <c r="H471" s="36" t="n">
        <f aca="false">IF(AND($C471=0,E471&gt;$I$6),$F471,"")</f>
        <v>2.700917</v>
      </c>
      <c r="I471" s="36" t="str">
        <f aca="false">IF(AND($C471&lt;0,F471&gt;$I$6),$F471,"")</f>
        <v/>
      </c>
    </row>
    <row r="472" customFormat="false" ht="12.75" hidden="false" customHeight="false" outlineLevel="0" collapsed="false">
      <c r="A472" s="36" t="n">
        <f aca="false">B472*PriceMod!$F$15</f>
        <v>3.8</v>
      </c>
      <c r="B472" s="36" t="n">
        <v>19</v>
      </c>
      <c r="C472" s="36" t="n">
        <v>1</v>
      </c>
      <c r="D472" s="36" t="n">
        <v>0.001</v>
      </c>
      <c r="E472" s="36" t="n">
        <v>2.631169</v>
      </c>
      <c r="F472" s="36" t="n">
        <v>2.745391</v>
      </c>
      <c r="G472" s="36" t="str">
        <f aca="false">IF(AND($C472&gt;0,D472&gt;$I$6),$F472,"")</f>
        <v/>
      </c>
      <c r="H472" s="36" t="str">
        <f aca="false">IF(AND($C472=0,E472&gt;$I$6),$F472,"")</f>
        <v/>
      </c>
      <c r="I472" s="36" t="str">
        <f aca="false">IF(AND($C472&lt;0,F472&gt;$I$6),$F472,"")</f>
        <v/>
      </c>
    </row>
    <row r="473" customFormat="false" ht="12.75" hidden="false" customHeight="false" outlineLevel="0" collapsed="false">
      <c r="A473" s="36" t="n">
        <f aca="false">B473*PriceMod!$F$15</f>
        <v>3.8</v>
      </c>
      <c r="B473" s="36" t="n">
        <v>19</v>
      </c>
      <c r="C473" s="36" t="n">
        <v>1</v>
      </c>
      <c r="D473" s="36" t="n">
        <v>0.0155</v>
      </c>
      <c r="E473" s="36" t="n">
        <v>2.705764</v>
      </c>
      <c r="F473" s="36" t="n">
        <v>2.785185</v>
      </c>
      <c r="G473" s="36" t="n">
        <f aca="false">IF(AND($C473&gt;0,D473&gt;$I$6),$F473,"")</f>
        <v>2.785185</v>
      </c>
      <c r="H473" s="36" t="str">
        <f aca="false">IF(AND($C473=0,E473&gt;$I$6),$F473,"")</f>
        <v/>
      </c>
      <c r="I473" s="36" t="str">
        <f aca="false">IF(AND($C473&lt;0,F473&gt;$I$6),$F473,"")</f>
        <v/>
      </c>
    </row>
    <row r="474" customFormat="false" ht="12.75" hidden="false" customHeight="false" outlineLevel="0" collapsed="false">
      <c r="A474" s="36" t="n">
        <f aca="false">B474*PriceMod!$F$15</f>
        <v>3.8</v>
      </c>
      <c r="B474" s="36" t="n">
        <v>19</v>
      </c>
      <c r="C474" s="36" t="n">
        <v>0</v>
      </c>
      <c r="D474" s="36" t="n">
        <v>0.0015</v>
      </c>
      <c r="E474" s="36" t="n">
        <v>2.718283</v>
      </c>
      <c r="F474" s="36" t="n">
        <v>2.84515</v>
      </c>
      <c r="G474" s="36" t="str">
        <f aca="false">IF(AND($C474&gt;0,D474&gt;$I$6),$F474,"")</f>
        <v/>
      </c>
      <c r="H474" s="36" t="n">
        <f aca="false">IF(AND($C474=0,E474&gt;$I$6),$F474,"")</f>
        <v>2.84515</v>
      </c>
      <c r="I474" s="36" t="str">
        <f aca="false">IF(AND($C474&lt;0,F474&gt;$I$6),$F474,"")</f>
        <v/>
      </c>
    </row>
    <row r="475" customFormat="false" ht="12.75" hidden="false" customHeight="false" outlineLevel="0" collapsed="false">
      <c r="A475" s="36" t="n">
        <f aca="false">B475*PriceMod!$F$15</f>
        <v>3.8</v>
      </c>
      <c r="B475" s="36" t="n">
        <v>19</v>
      </c>
      <c r="C475" s="36" t="n">
        <v>0</v>
      </c>
      <c r="D475" s="36" t="n">
        <v>0.041</v>
      </c>
      <c r="E475" s="36" t="n">
        <v>2.822707</v>
      </c>
      <c r="F475" s="36" t="n">
        <v>2.88819</v>
      </c>
      <c r="G475" s="36" t="str">
        <f aca="false">IF(AND($C475&gt;0,D475&gt;$I$6),$F475,"")</f>
        <v/>
      </c>
      <c r="H475" s="36" t="n">
        <f aca="false">IF(AND($C475=0,E475&gt;$I$6),$F475,"")</f>
        <v>2.88819</v>
      </c>
      <c r="I475" s="36" t="str">
        <f aca="false">IF(AND($C475&lt;0,F475&gt;$I$6),$F475,"")</f>
        <v/>
      </c>
    </row>
    <row r="476" customFormat="false" ht="12.75" hidden="false" customHeight="false" outlineLevel="0" collapsed="false">
      <c r="A476" s="36" t="n">
        <f aca="false">B476*PriceMod!$F$15</f>
        <v>3.8</v>
      </c>
      <c r="B476" s="36" t="n">
        <v>19</v>
      </c>
      <c r="C476" s="36" t="n">
        <v>0</v>
      </c>
      <c r="D476" s="36" t="n">
        <v>0.0005</v>
      </c>
      <c r="E476" s="36" t="n">
        <v>2.835192</v>
      </c>
      <c r="F476" s="36" t="n">
        <v>2.956242</v>
      </c>
      <c r="G476" s="36" t="str">
        <f aca="false">IF(AND($C476&gt;0,D476&gt;$I$6),$F476,"")</f>
        <v/>
      </c>
      <c r="H476" s="36" t="n">
        <f aca="false">IF(AND($C476=0,E476&gt;$I$6),$F476,"")</f>
        <v>2.956242</v>
      </c>
      <c r="I476" s="36" t="str">
        <f aca="false">IF(AND($C476&lt;0,F476&gt;$I$6),$F476,"")</f>
        <v/>
      </c>
    </row>
    <row r="477" customFormat="false" ht="12.75" hidden="false" customHeight="false" outlineLevel="0" collapsed="false">
      <c r="A477" s="36" t="n">
        <f aca="false">B477*PriceMod!$F$15</f>
        <v>3.8</v>
      </c>
      <c r="B477" s="36" t="n">
        <v>19</v>
      </c>
      <c r="C477" s="36" t="n">
        <v>1</v>
      </c>
      <c r="D477" s="36" t="n">
        <v>0.0005</v>
      </c>
      <c r="E477" s="36" t="n">
        <v>2.880564</v>
      </c>
      <c r="F477" s="36" t="n">
        <v>2.867613</v>
      </c>
      <c r="G477" s="36" t="str">
        <f aca="false">IF(AND($C477&gt;0,D477&gt;$I$6),$F477,"")</f>
        <v/>
      </c>
      <c r="H477" s="36" t="str">
        <f aca="false">IF(AND($C477=0,E477&gt;$I$6),$F477,"")</f>
        <v/>
      </c>
      <c r="I477" s="36" t="str">
        <f aca="false">IF(AND($C477&lt;0,F477&gt;$I$6),$F477,"")</f>
        <v/>
      </c>
    </row>
    <row r="478" customFormat="false" ht="12.75" hidden="false" customHeight="false" outlineLevel="0" collapsed="false">
      <c r="A478" s="36" t="n">
        <f aca="false">B478*PriceMod!$F$15</f>
        <v>3.8</v>
      </c>
      <c r="B478" s="36" t="n">
        <v>19</v>
      </c>
      <c r="C478" s="36" t="n">
        <v>0</v>
      </c>
      <c r="D478" s="36" t="n">
        <v>0.1095</v>
      </c>
      <c r="E478" s="36" t="n">
        <v>2.946586</v>
      </c>
      <c r="F478" s="36" t="n">
        <v>2.998414</v>
      </c>
      <c r="G478" s="36" t="str">
        <f aca="false">IF(AND($C478&gt;0,D478&gt;$I$6),$F478,"")</f>
        <v/>
      </c>
      <c r="H478" s="36" t="n">
        <f aca="false">IF(AND($C478=0,E478&gt;$I$6),$F478,"")</f>
        <v>2.998414</v>
      </c>
      <c r="I478" s="36" t="str">
        <f aca="false">IF(AND($C478&lt;0,F478&gt;$I$6),$F478,"")</f>
        <v/>
      </c>
    </row>
    <row r="479" customFormat="false" ht="12.75" hidden="false" customHeight="false" outlineLevel="0" collapsed="false">
      <c r="A479" s="36" t="n">
        <f aca="false">B479*PriceMod!$F$15</f>
        <v>3.8</v>
      </c>
      <c r="B479" s="36" t="n">
        <v>19</v>
      </c>
      <c r="C479" s="36" t="n">
        <v>0</v>
      </c>
      <c r="D479" s="36" t="n">
        <v>0.001</v>
      </c>
      <c r="E479" s="36" t="n">
        <v>2.936479</v>
      </c>
      <c r="F479" s="36" t="n">
        <v>3.062616</v>
      </c>
      <c r="G479" s="36" t="str">
        <f aca="false">IF(AND($C479&gt;0,D479&gt;$I$6),$F479,"")</f>
        <v/>
      </c>
      <c r="H479" s="36" t="n">
        <f aca="false">IF(AND($C479=0,E479&gt;$I$6),$F479,"")</f>
        <v>3.062616</v>
      </c>
      <c r="I479" s="36" t="str">
        <f aca="false">IF(AND($C479&lt;0,F479&gt;$I$6),$F479,"")</f>
        <v/>
      </c>
    </row>
    <row r="480" customFormat="false" ht="12.75" hidden="false" customHeight="false" outlineLevel="0" collapsed="false">
      <c r="A480" s="36" t="n">
        <f aca="false">B480*PriceMod!$F$15</f>
        <v>3.8</v>
      </c>
      <c r="B480" s="36" t="n">
        <v>19</v>
      </c>
      <c r="C480" s="36" t="n">
        <v>0</v>
      </c>
      <c r="D480" s="36" t="n">
        <v>0.0135</v>
      </c>
      <c r="E480" s="36" t="n">
        <v>3.081292</v>
      </c>
      <c r="F480" s="36" t="n">
        <v>3.070327</v>
      </c>
      <c r="G480" s="36" t="str">
        <f aca="false">IF(AND($C480&gt;0,D480&gt;$I$6),$F480,"")</f>
        <v/>
      </c>
      <c r="H480" s="36" t="n">
        <f aca="false">IF(AND($C480=0,E480&gt;$I$6),$F480,"")</f>
        <v>3.070327</v>
      </c>
      <c r="I480" s="36" t="str">
        <f aca="false">IF(AND($C480&lt;0,F480&gt;$I$6),$F480,"")</f>
        <v/>
      </c>
    </row>
    <row r="481" customFormat="false" ht="12.75" hidden="false" customHeight="false" outlineLevel="0" collapsed="false">
      <c r="A481" s="36" t="n">
        <f aca="false">B481*PriceMod!$F$15</f>
        <v>3.8</v>
      </c>
      <c r="B481" s="36" t="n">
        <v>19</v>
      </c>
      <c r="C481" s="36" t="n">
        <v>0</v>
      </c>
      <c r="D481" s="36" t="n">
        <v>0.1965</v>
      </c>
      <c r="E481" s="36" t="n">
        <v>3.06915</v>
      </c>
      <c r="F481" s="36" t="n">
        <v>3.112205</v>
      </c>
      <c r="G481" s="36" t="str">
        <f aca="false">IF(AND($C481&gt;0,D481&gt;$I$6),$F481,"")</f>
        <v/>
      </c>
      <c r="H481" s="36" t="n">
        <f aca="false">IF(AND($C481=0,E481&gt;$I$6),$F481,"")</f>
        <v>3.112205</v>
      </c>
      <c r="I481" s="36" t="str">
        <f aca="false">IF(AND($C481&lt;0,F481&gt;$I$6),$F481,"")</f>
        <v/>
      </c>
    </row>
    <row r="482" customFormat="false" ht="12.75" hidden="false" customHeight="false" outlineLevel="0" collapsed="false">
      <c r="A482" s="36" t="n">
        <f aca="false">B482*PriceMod!$F$15</f>
        <v>3.8</v>
      </c>
      <c r="B482" s="36" t="n">
        <v>19</v>
      </c>
      <c r="C482" s="36" t="n">
        <v>0</v>
      </c>
      <c r="D482" s="36" t="n">
        <v>0.0375</v>
      </c>
      <c r="E482" s="36" t="n">
        <v>3.213597</v>
      </c>
      <c r="F482" s="36" t="n">
        <v>3.201661</v>
      </c>
      <c r="G482" s="36" t="str">
        <f aca="false">IF(AND($C482&gt;0,D482&gt;$I$6),$F482,"")</f>
        <v/>
      </c>
      <c r="H482" s="36" t="n">
        <f aca="false">IF(AND($C482=0,E482&gt;$I$6),$F482,"")</f>
        <v>3.201661</v>
      </c>
      <c r="I482" s="36" t="str">
        <f aca="false">IF(AND($C482&lt;0,F482&gt;$I$6),$F482,"")</f>
        <v/>
      </c>
    </row>
    <row r="483" customFormat="false" ht="12.75" hidden="false" customHeight="false" outlineLevel="0" collapsed="false">
      <c r="A483" s="36" t="n">
        <f aca="false">B483*PriceMod!$F$15</f>
        <v>3.8</v>
      </c>
      <c r="B483" s="36" t="n">
        <v>19</v>
      </c>
      <c r="C483" s="36" t="n">
        <v>0</v>
      </c>
      <c r="D483" s="36" t="n">
        <v>0.2015</v>
      </c>
      <c r="E483" s="36" t="n">
        <v>3.195982</v>
      </c>
      <c r="F483" s="36" t="n">
        <v>3.23007</v>
      </c>
      <c r="G483" s="36" t="str">
        <f aca="false">IF(AND($C483&gt;0,D483&gt;$I$6),$F483,"")</f>
        <v/>
      </c>
      <c r="H483" s="36" t="n">
        <f aca="false">IF(AND($C483=0,E483&gt;$I$6),$F483,"")</f>
        <v>3.23007</v>
      </c>
      <c r="I483" s="36" t="str">
        <f aca="false">IF(AND($C483&lt;0,F483&gt;$I$6),$F483,"")</f>
        <v/>
      </c>
    </row>
    <row r="484" customFormat="false" ht="12.75" hidden="false" customHeight="false" outlineLevel="0" collapsed="false">
      <c r="A484" s="36" t="n">
        <f aca="false">B484*PriceMod!$F$15</f>
        <v>3.8</v>
      </c>
      <c r="B484" s="36" t="n">
        <v>19</v>
      </c>
      <c r="C484" s="36" t="n">
        <v>0</v>
      </c>
      <c r="D484" s="36" t="n">
        <v>0.0775</v>
      </c>
      <c r="E484" s="36" t="n">
        <v>3.340664</v>
      </c>
      <c r="F484" s="36" t="n">
        <v>3.323194</v>
      </c>
      <c r="G484" s="36" t="str">
        <f aca="false">IF(AND($C484&gt;0,D484&gt;$I$6),$F484,"")</f>
        <v/>
      </c>
      <c r="H484" s="36" t="n">
        <f aca="false">IF(AND($C484=0,E484&gt;$I$6),$F484,"")</f>
        <v>3.323194</v>
      </c>
      <c r="I484" s="36" t="str">
        <f aca="false">IF(AND($C484&lt;0,F484&gt;$I$6),$F484,"")</f>
        <v/>
      </c>
    </row>
    <row r="485" customFormat="false" ht="12.75" hidden="false" customHeight="false" outlineLevel="0" collapsed="false">
      <c r="A485" s="36" t="n">
        <f aca="false">B485*PriceMod!$F$15</f>
        <v>3.8</v>
      </c>
      <c r="B485" s="36" t="n">
        <v>19</v>
      </c>
      <c r="C485" s="36" t="n">
        <v>0</v>
      </c>
      <c r="D485" s="36" t="n">
        <v>0.1305</v>
      </c>
      <c r="E485" s="36" t="n">
        <v>3.32712</v>
      </c>
      <c r="F485" s="36" t="n">
        <v>3.353943</v>
      </c>
      <c r="G485" s="36" t="str">
        <f aca="false">IF(AND($C485&gt;0,D485&gt;$I$6),$F485,"")</f>
        <v/>
      </c>
      <c r="H485" s="36" t="n">
        <f aca="false">IF(AND($C485=0,E485&gt;$I$6),$F485,"")</f>
        <v>3.353943</v>
      </c>
      <c r="I485" s="36" t="str">
        <f aca="false">IF(AND($C485&lt;0,F485&gt;$I$6),$F485,"")</f>
        <v/>
      </c>
    </row>
    <row r="486" customFormat="false" ht="12.75" hidden="false" customHeight="false" outlineLevel="0" collapsed="false">
      <c r="A486" s="36" t="n">
        <f aca="false">B486*PriceMod!$F$15</f>
        <v>3.8</v>
      </c>
      <c r="B486" s="36" t="n">
        <v>19</v>
      </c>
      <c r="C486" s="36" t="n">
        <v>0</v>
      </c>
      <c r="D486" s="36" t="n">
        <v>0.0745</v>
      </c>
      <c r="E486" s="36" t="n">
        <v>3.475977</v>
      </c>
      <c r="F486" s="36" t="n">
        <v>3.448049</v>
      </c>
      <c r="G486" s="36" t="str">
        <f aca="false">IF(AND($C486&gt;0,D486&gt;$I$6),$F486,"")</f>
        <v/>
      </c>
      <c r="H486" s="36" t="n">
        <f aca="false">IF(AND($C486=0,E486&gt;$I$6),$F486,"")</f>
        <v>3.448049</v>
      </c>
      <c r="I486" s="36" t="str">
        <f aca="false">IF(AND($C486&lt;0,F486&gt;$I$6),$F486,"")</f>
        <v/>
      </c>
    </row>
    <row r="487" customFormat="false" ht="12.75" hidden="false" customHeight="false" outlineLevel="0" collapsed="false">
      <c r="A487" s="36" t="n">
        <f aca="false">B487*PriceMod!$F$15</f>
        <v>3.8</v>
      </c>
      <c r="B487" s="36" t="n">
        <v>19</v>
      </c>
      <c r="C487" s="36" t="n">
        <v>0</v>
      </c>
      <c r="D487" s="36" t="n">
        <v>0.043</v>
      </c>
      <c r="E487" s="36" t="n">
        <v>3.466665</v>
      </c>
      <c r="F487" s="36" t="n">
        <v>3.488789</v>
      </c>
      <c r="G487" s="36" t="str">
        <f aca="false">IF(AND($C487&gt;0,D487&gt;$I$6),$F487,"")</f>
        <v/>
      </c>
      <c r="H487" s="36" t="n">
        <f aca="false">IF(AND($C487=0,E487&gt;$I$6),$F487,"")</f>
        <v>3.488789</v>
      </c>
      <c r="I487" s="36" t="str">
        <f aca="false">IF(AND($C487&lt;0,F487&gt;$I$6),$F487,"")</f>
        <v/>
      </c>
    </row>
    <row r="488" customFormat="false" ht="12.75" hidden="false" customHeight="false" outlineLevel="0" collapsed="false">
      <c r="A488" s="36" t="n">
        <f aca="false">B488*PriceMod!$F$15</f>
        <v>3.8</v>
      </c>
      <c r="B488" s="36" t="n">
        <v>19</v>
      </c>
      <c r="C488" s="36" t="n">
        <v>-2</v>
      </c>
      <c r="D488" s="36" t="n">
        <v>0.031</v>
      </c>
      <c r="E488" s="36" t="n">
        <v>3.622737</v>
      </c>
      <c r="F488" s="36" t="n">
        <v>3.587015</v>
      </c>
      <c r="G488" s="36" t="str">
        <f aca="false">IF(AND($C488&gt;0,D488&gt;$I$6),$F488,"")</f>
        <v/>
      </c>
      <c r="H488" s="36" t="str">
        <f aca="false">IF(AND($C488=0,E488&gt;$I$6),$F488,"")</f>
        <v/>
      </c>
      <c r="I488" s="36" t="n">
        <f aca="false">IF(AND($C488&lt;0,F488&gt;$I$6),$F488,"")</f>
        <v>3.587015</v>
      </c>
    </row>
    <row r="489" customFormat="false" ht="12.75" hidden="false" customHeight="false" outlineLevel="0" collapsed="false">
      <c r="A489" s="36" t="n">
        <f aca="false">B489*PriceMod!$F$15</f>
        <v>3.8</v>
      </c>
      <c r="B489" s="36" t="n">
        <v>19</v>
      </c>
      <c r="C489" s="36" t="n">
        <v>-2</v>
      </c>
      <c r="D489" s="36" t="n">
        <v>0.009</v>
      </c>
      <c r="E489" s="36" t="n">
        <v>3.614526</v>
      </c>
      <c r="F489" s="36" t="n">
        <v>3.634611</v>
      </c>
      <c r="G489" s="36" t="str">
        <f aca="false">IF(AND($C489&gt;0,D489&gt;$I$6),$F489,"")</f>
        <v/>
      </c>
      <c r="H489" s="36" t="str">
        <f aca="false">IF(AND($C489=0,E489&gt;$I$6),$F489,"")</f>
        <v/>
      </c>
      <c r="I489" s="36" t="n">
        <f aca="false">IF(AND($C489&lt;0,F489&gt;$I$6),$F489,"")</f>
        <v>3.634611</v>
      </c>
    </row>
    <row r="490" customFormat="false" ht="12.75" hidden="false" customHeight="false" outlineLevel="0" collapsed="false">
      <c r="A490" s="36" t="n">
        <f aca="false">B490*PriceMod!$F$15</f>
        <v>3.8</v>
      </c>
      <c r="B490" s="36" t="n">
        <v>19</v>
      </c>
      <c r="C490" s="36" t="n">
        <v>-2</v>
      </c>
      <c r="D490" s="36" t="n">
        <v>0.0115</v>
      </c>
      <c r="E490" s="36" t="n">
        <v>3.767342</v>
      </c>
      <c r="F490" s="36" t="n">
        <v>3.724246</v>
      </c>
      <c r="G490" s="36" t="str">
        <f aca="false">IF(AND($C490&gt;0,D490&gt;$I$6),$F490,"")</f>
        <v/>
      </c>
      <c r="H490" s="36" t="str">
        <f aca="false">IF(AND($C490=0,E490&gt;$I$6),$F490,"")</f>
        <v/>
      </c>
      <c r="I490" s="36" t="n">
        <f aca="false">IF(AND($C490&lt;0,F490&gt;$I$6),$F490,"")</f>
        <v>3.724246</v>
      </c>
    </row>
    <row r="491" customFormat="false" ht="12.75" hidden="false" customHeight="false" outlineLevel="0" collapsed="false">
      <c r="A491" s="36" t="n">
        <f aca="false">B491*PriceMod!$F$15</f>
        <v>3.8</v>
      </c>
      <c r="B491" s="36" t="n">
        <v>19</v>
      </c>
      <c r="C491" s="36" t="n">
        <v>-2</v>
      </c>
      <c r="D491" s="36" t="n">
        <v>0.0005</v>
      </c>
      <c r="E491" s="36" t="n">
        <v>3.735363</v>
      </c>
      <c r="F491" s="36" t="n">
        <v>3.739832</v>
      </c>
      <c r="G491" s="36" t="str">
        <f aca="false">IF(AND($C491&gt;0,D491&gt;$I$6),$F491,"")</f>
        <v/>
      </c>
      <c r="H491" s="36" t="str">
        <f aca="false">IF(AND($C491=0,E491&gt;$I$6),$F491,"")</f>
        <v/>
      </c>
      <c r="I491" s="36" t="n">
        <f aca="false">IF(AND($C491&lt;0,F491&gt;$I$6),$F491,"")</f>
        <v>3.739832</v>
      </c>
    </row>
    <row r="492" customFormat="false" ht="12.75" hidden="false" customHeight="false" outlineLevel="0" collapsed="false">
      <c r="A492" s="36" t="n">
        <f aca="false">B492*PriceMod!$F$15</f>
        <v>3.8</v>
      </c>
      <c r="B492" s="36" t="n">
        <v>19</v>
      </c>
      <c r="C492" s="36" t="n">
        <v>-2</v>
      </c>
      <c r="D492" s="36" t="n">
        <v>0.0005</v>
      </c>
      <c r="E492" s="36" t="n">
        <v>3.907546</v>
      </c>
      <c r="F492" s="36" t="n">
        <v>3.854517</v>
      </c>
      <c r="G492" s="36" t="str">
        <f aca="false">IF(AND($C492&gt;0,D492&gt;$I$6),$F492,"")</f>
        <v/>
      </c>
      <c r="H492" s="36" t="str">
        <f aca="false">IF(AND($C492=0,E492&gt;$I$6),$F492,"")</f>
        <v/>
      </c>
      <c r="I492" s="36" t="n">
        <f aca="false">IF(AND($C492&lt;0,F492&gt;$I$6),$F492,"")</f>
        <v>3.854517</v>
      </c>
    </row>
    <row r="493" customFormat="false" ht="12.75" hidden="false" customHeight="false" outlineLevel="0" collapsed="false">
      <c r="A493" s="36" t="n">
        <f aca="false">B493*PriceMod!$F$15</f>
        <v>4</v>
      </c>
      <c r="B493" s="36" t="n">
        <v>20</v>
      </c>
      <c r="C493" s="36" t="n">
        <v>0</v>
      </c>
      <c r="D493" s="36" t="n">
        <v>0.0005</v>
      </c>
      <c r="E493" s="36" t="n">
        <v>2.376861</v>
      </c>
      <c r="F493" s="36" t="n">
        <v>2.506907</v>
      </c>
      <c r="G493" s="36" t="str">
        <f aca="false">IF(AND($C493&gt;0,D493&gt;$I$6),$F493,"")</f>
        <v/>
      </c>
      <c r="H493" s="36" t="n">
        <f aca="false">IF(AND($C493=0,E493&gt;$I$6),$F493,"")</f>
        <v>2.506907</v>
      </c>
      <c r="I493" s="36" t="str">
        <f aca="false">IF(AND($C493&lt;0,F493&gt;$I$6),$F493,"")</f>
        <v/>
      </c>
    </row>
    <row r="494" customFormat="false" ht="12.75" hidden="false" customHeight="false" outlineLevel="0" collapsed="false">
      <c r="A494" s="36" t="n">
        <f aca="false">B494*PriceMod!$F$15</f>
        <v>4</v>
      </c>
      <c r="B494" s="36" t="n">
        <v>20</v>
      </c>
      <c r="C494" s="36" t="n">
        <v>0</v>
      </c>
      <c r="D494" s="36" t="n">
        <v>0.002</v>
      </c>
      <c r="E494" s="36" t="n">
        <v>2.621258</v>
      </c>
      <c r="F494" s="36" t="n">
        <v>2.700917</v>
      </c>
      <c r="G494" s="36" t="str">
        <f aca="false">IF(AND($C494&gt;0,D494&gt;$I$6),$F494,"")</f>
        <v/>
      </c>
      <c r="H494" s="36" t="n">
        <f aca="false">IF(AND($C494=0,E494&gt;$I$6),$F494,"")</f>
        <v>2.700917</v>
      </c>
      <c r="I494" s="36" t="str">
        <f aca="false">IF(AND($C494&lt;0,F494&gt;$I$6),$F494,"")</f>
        <v/>
      </c>
    </row>
    <row r="495" customFormat="false" ht="12.75" hidden="false" customHeight="false" outlineLevel="0" collapsed="false">
      <c r="A495" s="36" t="n">
        <f aca="false">B495*PriceMod!$F$15</f>
        <v>4</v>
      </c>
      <c r="B495" s="36" t="n">
        <v>20</v>
      </c>
      <c r="C495" s="36" t="n">
        <v>0</v>
      </c>
      <c r="D495" s="36" t="n">
        <v>0.001</v>
      </c>
      <c r="E495" s="36" t="n">
        <v>2.631169</v>
      </c>
      <c r="F495" s="36" t="n">
        <v>2.745391</v>
      </c>
      <c r="G495" s="36" t="str">
        <f aca="false">IF(AND($C495&gt;0,D495&gt;$I$6),$F495,"")</f>
        <v/>
      </c>
      <c r="H495" s="36" t="n">
        <f aca="false">IF(AND($C495=0,E495&gt;$I$6),$F495,"")</f>
        <v>2.745391</v>
      </c>
      <c r="I495" s="36" t="str">
        <f aca="false">IF(AND($C495&lt;0,F495&gt;$I$6),$F495,"")</f>
        <v/>
      </c>
    </row>
    <row r="496" customFormat="false" ht="12.75" hidden="false" customHeight="false" outlineLevel="0" collapsed="false">
      <c r="A496" s="36" t="n">
        <f aca="false">B496*PriceMod!$F$15</f>
        <v>4</v>
      </c>
      <c r="B496" s="36" t="n">
        <v>20</v>
      </c>
      <c r="C496" s="36" t="n">
        <v>0</v>
      </c>
      <c r="D496" s="36" t="n">
        <v>0.0155</v>
      </c>
      <c r="E496" s="36" t="n">
        <v>2.705764</v>
      </c>
      <c r="F496" s="36" t="n">
        <v>2.785185</v>
      </c>
      <c r="G496" s="36" t="str">
        <f aca="false">IF(AND($C496&gt;0,D496&gt;$I$6),$F496,"")</f>
        <v/>
      </c>
      <c r="H496" s="36" t="n">
        <f aca="false">IF(AND($C496=0,E496&gt;$I$6),$F496,"")</f>
        <v>2.785185</v>
      </c>
      <c r="I496" s="36" t="str">
        <f aca="false">IF(AND($C496&lt;0,F496&gt;$I$6),$F496,"")</f>
        <v/>
      </c>
    </row>
    <row r="497" customFormat="false" ht="12.75" hidden="false" customHeight="false" outlineLevel="0" collapsed="false">
      <c r="A497" s="36" t="n">
        <f aca="false">B497*PriceMod!$F$15</f>
        <v>4</v>
      </c>
      <c r="B497" s="36" t="n">
        <v>20</v>
      </c>
      <c r="C497" s="36" t="n">
        <v>0</v>
      </c>
      <c r="D497" s="36" t="n">
        <v>0.0015</v>
      </c>
      <c r="E497" s="36" t="n">
        <v>2.718283</v>
      </c>
      <c r="F497" s="36" t="n">
        <v>2.84515</v>
      </c>
      <c r="G497" s="36" t="str">
        <f aca="false">IF(AND($C497&gt;0,D497&gt;$I$6),$F497,"")</f>
        <v/>
      </c>
      <c r="H497" s="36" t="n">
        <f aca="false">IF(AND($C497=0,E497&gt;$I$6),$F497,"")</f>
        <v>2.84515</v>
      </c>
      <c r="I497" s="36" t="str">
        <f aca="false">IF(AND($C497&lt;0,F497&gt;$I$6),$F497,"")</f>
        <v/>
      </c>
    </row>
    <row r="498" customFormat="false" ht="12.75" hidden="false" customHeight="false" outlineLevel="0" collapsed="false">
      <c r="A498" s="36" t="n">
        <f aca="false">B498*PriceMod!$F$15</f>
        <v>4</v>
      </c>
      <c r="B498" s="36" t="n">
        <v>20</v>
      </c>
      <c r="C498" s="36" t="n">
        <v>0</v>
      </c>
      <c r="D498" s="36" t="n">
        <v>0.041</v>
      </c>
      <c r="E498" s="36" t="n">
        <v>2.822707</v>
      </c>
      <c r="F498" s="36" t="n">
        <v>2.88819</v>
      </c>
      <c r="G498" s="36" t="str">
        <f aca="false">IF(AND($C498&gt;0,D498&gt;$I$6),$F498,"")</f>
        <v/>
      </c>
      <c r="H498" s="36" t="n">
        <f aca="false">IF(AND($C498=0,E498&gt;$I$6),$F498,"")</f>
        <v>2.88819</v>
      </c>
      <c r="I498" s="36" t="str">
        <f aca="false">IF(AND($C498&lt;0,F498&gt;$I$6),$F498,"")</f>
        <v/>
      </c>
    </row>
    <row r="499" customFormat="false" ht="12.75" hidden="false" customHeight="false" outlineLevel="0" collapsed="false">
      <c r="A499" s="36" t="n">
        <f aca="false">B499*PriceMod!$F$15</f>
        <v>4</v>
      </c>
      <c r="B499" s="36" t="n">
        <v>20</v>
      </c>
      <c r="C499" s="36" t="n">
        <v>0</v>
      </c>
      <c r="D499" s="36" t="n">
        <v>0.0005</v>
      </c>
      <c r="E499" s="36" t="n">
        <v>2.835192</v>
      </c>
      <c r="F499" s="36" t="n">
        <v>2.956242</v>
      </c>
      <c r="G499" s="36" t="str">
        <f aca="false">IF(AND($C499&gt;0,D499&gt;$I$6),$F499,"")</f>
        <v/>
      </c>
      <c r="H499" s="36" t="n">
        <f aca="false">IF(AND($C499=0,E499&gt;$I$6),$F499,"")</f>
        <v>2.956242</v>
      </c>
      <c r="I499" s="36" t="str">
        <f aca="false">IF(AND($C499&lt;0,F499&gt;$I$6),$F499,"")</f>
        <v/>
      </c>
    </row>
    <row r="500" customFormat="false" ht="12.75" hidden="false" customHeight="false" outlineLevel="0" collapsed="false">
      <c r="A500" s="36" t="n">
        <f aca="false">B500*PriceMod!$F$15</f>
        <v>4</v>
      </c>
      <c r="B500" s="36" t="n">
        <v>20</v>
      </c>
      <c r="C500" s="36" t="n">
        <v>0</v>
      </c>
      <c r="D500" s="36" t="n">
        <v>0.0005</v>
      </c>
      <c r="E500" s="36" t="n">
        <v>2.880564</v>
      </c>
      <c r="F500" s="36" t="n">
        <v>2.867613</v>
      </c>
      <c r="G500" s="36" t="str">
        <f aca="false">IF(AND($C500&gt;0,D500&gt;$I$6),$F500,"")</f>
        <v/>
      </c>
      <c r="H500" s="36" t="n">
        <f aca="false">IF(AND($C500=0,E500&gt;$I$6),$F500,"")</f>
        <v>2.867613</v>
      </c>
      <c r="I500" s="36" t="str">
        <f aca="false">IF(AND($C500&lt;0,F500&gt;$I$6),$F500,"")</f>
        <v/>
      </c>
    </row>
    <row r="501" customFormat="false" ht="12.75" hidden="false" customHeight="false" outlineLevel="0" collapsed="false">
      <c r="A501" s="36" t="n">
        <f aca="false">B501*PriceMod!$F$15</f>
        <v>4</v>
      </c>
      <c r="B501" s="36" t="n">
        <v>20</v>
      </c>
      <c r="C501" s="36" t="n">
        <v>0</v>
      </c>
      <c r="D501" s="36" t="n">
        <v>0.1095</v>
      </c>
      <c r="E501" s="36" t="n">
        <v>2.946586</v>
      </c>
      <c r="F501" s="36" t="n">
        <v>2.998414</v>
      </c>
      <c r="G501" s="36" t="str">
        <f aca="false">IF(AND($C501&gt;0,D501&gt;$I$6),$F501,"")</f>
        <v/>
      </c>
      <c r="H501" s="36" t="n">
        <f aca="false">IF(AND($C501=0,E501&gt;$I$6),$F501,"")</f>
        <v>2.998414</v>
      </c>
      <c r="I501" s="36" t="str">
        <f aca="false">IF(AND($C501&lt;0,F501&gt;$I$6),$F501,"")</f>
        <v/>
      </c>
    </row>
    <row r="502" customFormat="false" ht="12.75" hidden="false" customHeight="false" outlineLevel="0" collapsed="false">
      <c r="A502" s="36" t="n">
        <f aca="false">B502*PriceMod!$F$15</f>
        <v>4</v>
      </c>
      <c r="B502" s="36" t="n">
        <v>20</v>
      </c>
      <c r="C502" s="36" t="n">
        <v>0</v>
      </c>
      <c r="D502" s="36" t="n">
        <v>0.001</v>
      </c>
      <c r="E502" s="36" t="n">
        <v>2.936479</v>
      </c>
      <c r="F502" s="36" t="n">
        <v>3.062616</v>
      </c>
      <c r="G502" s="36" t="str">
        <f aca="false">IF(AND($C502&gt;0,D502&gt;$I$6),$F502,"")</f>
        <v/>
      </c>
      <c r="H502" s="36" t="n">
        <f aca="false">IF(AND($C502=0,E502&gt;$I$6),$F502,"")</f>
        <v>3.062616</v>
      </c>
      <c r="I502" s="36" t="str">
        <f aca="false">IF(AND($C502&lt;0,F502&gt;$I$6),$F502,"")</f>
        <v/>
      </c>
    </row>
    <row r="503" customFormat="false" ht="12.75" hidden="false" customHeight="false" outlineLevel="0" collapsed="false">
      <c r="A503" s="36" t="n">
        <f aca="false">B503*PriceMod!$F$15</f>
        <v>4</v>
      </c>
      <c r="B503" s="36" t="n">
        <v>20</v>
      </c>
      <c r="C503" s="36" t="n">
        <v>0</v>
      </c>
      <c r="D503" s="36" t="n">
        <v>0.0135</v>
      </c>
      <c r="E503" s="36" t="n">
        <v>3.081292</v>
      </c>
      <c r="F503" s="36" t="n">
        <v>3.070327</v>
      </c>
      <c r="G503" s="36" t="str">
        <f aca="false">IF(AND($C503&gt;0,D503&gt;$I$6),$F503,"")</f>
        <v/>
      </c>
      <c r="H503" s="36" t="n">
        <f aca="false">IF(AND($C503=0,E503&gt;$I$6),$F503,"")</f>
        <v>3.070327</v>
      </c>
      <c r="I503" s="36" t="str">
        <f aca="false">IF(AND($C503&lt;0,F503&gt;$I$6),$F503,"")</f>
        <v/>
      </c>
    </row>
    <row r="504" customFormat="false" ht="12.75" hidden="false" customHeight="false" outlineLevel="0" collapsed="false">
      <c r="A504" s="36" t="n">
        <f aca="false">B504*PriceMod!$F$15</f>
        <v>4</v>
      </c>
      <c r="B504" s="36" t="n">
        <v>20</v>
      </c>
      <c r="C504" s="36" t="n">
        <v>0</v>
      </c>
      <c r="D504" s="36" t="n">
        <v>0.1965</v>
      </c>
      <c r="E504" s="36" t="n">
        <v>3.06915</v>
      </c>
      <c r="F504" s="36" t="n">
        <v>3.112205</v>
      </c>
      <c r="G504" s="36" t="str">
        <f aca="false">IF(AND($C504&gt;0,D504&gt;$I$6),$F504,"")</f>
        <v/>
      </c>
      <c r="H504" s="36" t="n">
        <f aca="false">IF(AND($C504=0,E504&gt;$I$6),$F504,"")</f>
        <v>3.112205</v>
      </c>
      <c r="I504" s="36" t="str">
        <f aca="false">IF(AND($C504&lt;0,F504&gt;$I$6),$F504,"")</f>
        <v/>
      </c>
    </row>
    <row r="505" customFormat="false" ht="12.75" hidden="false" customHeight="false" outlineLevel="0" collapsed="false">
      <c r="A505" s="36" t="n">
        <f aca="false">B505*PriceMod!$F$15</f>
        <v>4</v>
      </c>
      <c r="B505" s="36" t="n">
        <v>20</v>
      </c>
      <c r="C505" s="36" t="n">
        <v>0</v>
      </c>
      <c r="D505" s="36" t="n">
        <v>0.0375</v>
      </c>
      <c r="E505" s="36" t="n">
        <v>3.213597</v>
      </c>
      <c r="F505" s="36" t="n">
        <v>3.201661</v>
      </c>
      <c r="G505" s="36" t="str">
        <f aca="false">IF(AND($C505&gt;0,D505&gt;$I$6),$F505,"")</f>
        <v/>
      </c>
      <c r="H505" s="36" t="n">
        <f aca="false">IF(AND($C505=0,E505&gt;$I$6),$F505,"")</f>
        <v>3.201661</v>
      </c>
      <c r="I505" s="36" t="str">
        <f aca="false">IF(AND($C505&lt;0,F505&gt;$I$6),$F505,"")</f>
        <v/>
      </c>
    </row>
    <row r="506" customFormat="false" ht="12.75" hidden="false" customHeight="false" outlineLevel="0" collapsed="false">
      <c r="A506" s="36" t="n">
        <f aca="false">B506*PriceMod!$F$15</f>
        <v>4</v>
      </c>
      <c r="B506" s="36" t="n">
        <v>20</v>
      </c>
      <c r="C506" s="36" t="n">
        <v>0</v>
      </c>
      <c r="D506" s="36" t="n">
        <v>0.2015</v>
      </c>
      <c r="E506" s="36" t="n">
        <v>3.195982</v>
      </c>
      <c r="F506" s="36" t="n">
        <v>3.23007</v>
      </c>
      <c r="G506" s="36" t="str">
        <f aca="false">IF(AND($C506&gt;0,D506&gt;$I$6),$F506,"")</f>
        <v/>
      </c>
      <c r="H506" s="36" t="n">
        <f aca="false">IF(AND($C506=0,E506&gt;$I$6),$F506,"")</f>
        <v>3.23007</v>
      </c>
      <c r="I506" s="36" t="str">
        <f aca="false">IF(AND($C506&lt;0,F506&gt;$I$6),$F506,"")</f>
        <v/>
      </c>
    </row>
    <row r="507" customFormat="false" ht="12.75" hidden="false" customHeight="false" outlineLevel="0" collapsed="false">
      <c r="A507" s="36" t="n">
        <f aca="false">B507*PriceMod!$F$15</f>
        <v>4</v>
      </c>
      <c r="B507" s="36" t="n">
        <v>20</v>
      </c>
      <c r="C507" s="36" t="n">
        <v>0</v>
      </c>
      <c r="D507" s="36" t="n">
        <v>0.0775</v>
      </c>
      <c r="E507" s="36" t="n">
        <v>3.340664</v>
      </c>
      <c r="F507" s="36" t="n">
        <v>3.323194</v>
      </c>
      <c r="G507" s="36" t="str">
        <f aca="false">IF(AND($C507&gt;0,D507&gt;$I$6),$F507,"")</f>
        <v/>
      </c>
      <c r="H507" s="36" t="n">
        <f aca="false">IF(AND($C507=0,E507&gt;$I$6),$F507,"")</f>
        <v>3.323194</v>
      </c>
      <c r="I507" s="36" t="str">
        <f aca="false">IF(AND($C507&lt;0,F507&gt;$I$6),$F507,"")</f>
        <v/>
      </c>
    </row>
    <row r="508" customFormat="false" ht="12.75" hidden="false" customHeight="false" outlineLevel="0" collapsed="false">
      <c r="A508" s="36" t="n">
        <f aca="false">B508*PriceMod!$F$15</f>
        <v>4</v>
      </c>
      <c r="B508" s="36" t="n">
        <v>20</v>
      </c>
      <c r="C508" s="36" t="n">
        <v>0</v>
      </c>
      <c r="D508" s="36" t="n">
        <v>0.1305</v>
      </c>
      <c r="E508" s="36" t="n">
        <v>3.32712</v>
      </c>
      <c r="F508" s="36" t="n">
        <v>3.353943</v>
      </c>
      <c r="G508" s="36" t="str">
        <f aca="false">IF(AND($C508&gt;0,D508&gt;$I$6),$F508,"")</f>
        <v/>
      </c>
      <c r="H508" s="36" t="n">
        <f aca="false">IF(AND($C508=0,E508&gt;$I$6),$F508,"")</f>
        <v>3.353943</v>
      </c>
      <c r="I508" s="36" t="str">
        <f aca="false">IF(AND($C508&lt;0,F508&gt;$I$6),$F508,"")</f>
        <v/>
      </c>
    </row>
    <row r="509" customFormat="false" ht="12.75" hidden="false" customHeight="false" outlineLevel="0" collapsed="false">
      <c r="A509" s="36" t="n">
        <f aca="false">B509*PriceMod!$F$15</f>
        <v>4</v>
      </c>
      <c r="B509" s="36" t="n">
        <v>20</v>
      </c>
      <c r="C509" s="36" t="n">
        <v>0</v>
      </c>
      <c r="D509" s="36" t="n">
        <v>0.0745</v>
      </c>
      <c r="E509" s="36" t="n">
        <v>3.475977</v>
      </c>
      <c r="F509" s="36" t="n">
        <v>3.448049</v>
      </c>
      <c r="G509" s="36" t="str">
        <f aca="false">IF(AND($C509&gt;0,D509&gt;$I$6),$F509,"")</f>
        <v/>
      </c>
      <c r="H509" s="36" t="n">
        <f aca="false">IF(AND($C509=0,E509&gt;$I$6),$F509,"")</f>
        <v>3.448049</v>
      </c>
      <c r="I509" s="36" t="str">
        <f aca="false">IF(AND($C509&lt;0,F509&gt;$I$6),$F509,"")</f>
        <v/>
      </c>
    </row>
    <row r="510" customFormat="false" ht="12.75" hidden="false" customHeight="false" outlineLevel="0" collapsed="false">
      <c r="A510" s="36" t="n">
        <f aca="false">B510*PriceMod!$F$15</f>
        <v>4</v>
      </c>
      <c r="B510" s="36" t="n">
        <v>20</v>
      </c>
      <c r="C510" s="36" t="n">
        <v>0</v>
      </c>
      <c r="D510" s="36" t="n">
        <v>0.043</v>
      </c>
      <c r="E510" s="36" t="n">
        <v>3.466665</v>
      </c>
      <c r="F510" s="36" t="n">
        <v>3.488789</v>
      </c>
      <c r="G510" s="36" t="str">
        <f aca="false">IF(AND($C510&gt;0,D510&gt;$I$6),$F510,"")</f>
        <v/>
      </c>
      <c r="H510" s="36" t="n">
        <f aca="false">IF(AND($C510=0,E510&gt;$I$6),$F510,"")</f>
        <v>3.488789</v>
      </c>
      <c r="I510" s="36" t="str">
        <f aca="false">IF(AND($C510&lt;0,F510&gt;$I$6),$F510,"")</f>
        <v/>
      </c>
    </row>
    <row r="511" customFormat="false" ht="12.75" hidden="false" customHeight="false" outlineLevel="0" collapsed="false">
      <c r="A511" s="36" t="n">
        <f aca="false">B511*PriceMod!$F$15</f>
        <v>4</v>
      </c>
      <c r="B511" s="36" t="n">
        <v>20</v>
      </c>
      <c r="C511" s="36" t="n">
        <v>-2</v>
      </c>
      <c r="D511" s="36" t="n">
        <v>0.031</v>
      </c>
      <c r="E511" s="36" t="n">
        <v>3.622737</v>
      </c>
      <c r="F511" s="36" t="n">
        <v>3.587015</v>
      </c>
      <c r="G511" s="36" t="str">
        <f aca="false">IF(AND($C511&gt;0,D511&gt;$I$6),$F511,"")</f>
        <v/>
      </c>
      <c r="H511" s="36" t="str">
        <f aca="false">IF(AND($C511=0,E511&gt;$I$6),$F511,"")</f>
        <v/>
      </c>
      <c r="I511" s="36" t="n">
        <f aca="false">IF(AND($C511&lt;0,F511&gt;$I$6),$F511,"")</f>
        <v>3.587015</v>
      </c>
    </row>
    <row r="512" customFormat="false" ht="12.75" hidden="false" customHeight="false" outlineLevel="0" collapsed="false">
      <c r="A512" s="36" t="n">
        <f aca="false">B512*PriceMod!$F$15</f>
        <v>4</v>
      </c>
      <c r="B512" s="36" t="n">
        <v>20</v>
      </c>
      <c r="C512" s="36" t="n">
        <v>-2</v>
      </c>
      <c r="D512" s="36" t="n">
        <v>0.009</v>
      </c>
      <c r="E512" s="36" t="n">
        <v>3.614526</v>
      </c>
      <c r="F512" s="36" t="n">
        <v>3.634611</v>
      </c>
      <c r="G512" s="36" t="str">
        <f aca="false">IF(AND($C512&gt;0,D512&gt;$I$6),$F512,"")</f>
        <v/>
      </c>
      <c r="H512" s="36" t="str">
        <f aca="false">IF(AND($C512=0,E512&gt;$I$6),$F512,"")</f>
        <v/>
      </c>
      <c r="I512" s="36" t="n">
        <f aca="false">IF(AND($C512&lt;0,F512&gt;$I$6),$F512,"")</f>
        <v>3.634611</v>
      </c>
    </row>
    <row r="513" customFormat="false" ht="12.75" hidden="false" customHeight="false" outlineLevel="0" collapsed="false">
      <c r="A513" s="36" t="n">
        <f aca="false">B513*PriceMod!$F$15</f>
        <v>4</v>
      </c>
      <c r="B513" s="36" t="n">
        <v>20</v>
      </c>
      <c r="C513" s="36" t="n">
        <v>-2</v>
      </c>
      <c r="D513" s="36" t="n">
        <v>0.0115</v>
      </c>
      <c r="E513" s="36" t="n">
        <v>3.767342</v>
      </c>
      <c r="F513" s="36" t="n">
        <v>3.724246</v>
      </c>
      <c r="G513" s="36" t="str">
        <f aca="false">IF(AND($C513&gt;0,D513&gt;$I$6),$F513,"")</f>
        <v/>
      </c>
      <c r="H513" s="36" t="str">
        <f aca="false">IF(AND($C513=0,E513&gt;$I$6),$F513,"")</f>
        <v/>
      </c>
      <c r="I513" s="36" t="n">
        <f aca="false">IF(AND($C513&lt;0,F513&gt;$I$6),$F513,"")</f>
        <v>3.724246</v>
      </c>
    </row>
    <row r="514" customFormat="false" ht="12.75" hidden="false" customHeight="false" outlineLevel="0" collapsed="false">
      <c r="A514" s="36" t="n">
        <f aca="false">B514*PriceMod!$F$15</f>
        <v>4</v>
      </c>
      <c r="B514" s="36" t="n">
        <v>20</v>
      </c>
      <c r="C514" s="36" t="n">
        <v>-2</v>
      </c>
      <c r="D514" s="36" t="n">
        <v>0.0005</v>
      </c>
      <c r="E514" s="36" t="n">
        <v>3.735363</v>
      </c>
      <c r="F514" s="36" t="n">
        <v>3.739832</v>
      </c>
      <c r="G514" s="36" t="str">
        <f aca="false">IF(AND($C514&gt;0,D514&gt;$I$6),$F514,"")</f>
        <v/>
      </c>
      <c r="H514" s="36" t="str">
        <f aca="false">IF(AND($C514=0,E514&gt;$I$6),$F514,"")</f>
        <v/>
      </c>
      <c r="I514" s="36" t="n">
        <f aca="false">IF(AND($C514&lt;0,F514&gt;$I$6),$F514,"")</f>
        <v>3.739832</v>
      </c>
    </row>
    <row r="515" customFormat="false" ht="12.75" hidden="false" customHeight="false" outlineLevel="0" collapsed="false">
      <c r="A515" s="36" t="n">
        <f aca="false">B515*PriceMod!$F$15</f>
        <v>4</v>
      </c>
      <c r="B515" s="36" t="n">
        <v>20</v>
      </c>
      <c r="C515" s="36" t="n">
        <v>-2</v>
      </c>
      <c r="D515" s="36" t="n">
        <v>0.0005</v>
      </c>
      <c r="E515" s="36" t="n">
        <v>3.907546</v>
      </c>
      <c r="F515" s="36" t="n">
        <v>3.854517</v>
      </c>
      <c r="G515" s="36" t="str">
        <f aca="false">IF(AND($C515&gt;0,D515&gt;$I$6),$F515,"")</f>
        <v/>
      </c>
      <c r="H515" s="36" t="str">
        <f aca="false">IF(AND($C515=0,E515&gt;$I$6),$F515,"")</f>
        <v/>
      </c>
      <c r="I515" s="36" t="n">
        <f aca="false">IF(AND($C515&lt;0,F515&gt;$I$6),$F515,"")</f>
        <v>3.854517</v>
      </c>
    </row>
    <row r="516" customFormat="false" ht="12.75" hidden="false" customHeight="false" outlineLevel="0" collapsed="false">
      <c r="A516" s="36" t="n">
        <f aca="false">B516*PriceMod!$F$15</f>
        <v>0</v>
      </c>
      <c r="B516" s="36"/>
      <c r="C516" s="36"/>
      <c r="D516" s="36"/>
      <c r="E516" s="36"/>
      <c r="F516" s="36"/>
      <c r="G516" s="36"/>
      <c r="H516" s="36"/>
      <c r="I516" s="36"/>
    </row>
    <row r="517" customFormat="false" ht="12.75" hidden="false" customHeight="false" outlineLevel="0" collapsed="false">
      <c r="A517" s="36" t="n">
        <f aca="false">B517*PriceMod!$F$15</f>
        <v>0</v>
      </c>
      <c r="B517" s="36"/>
      <c r="C517" s="36"/>
      <c r="D517" s="36"/>
      <c r="E517" s="36"/>
      <c r="F517" s="36"/>
      <c r="G517" s="36"/>
      <c r="H517" s="36"/>
      <c r="I517" s="36"/>
    </row>
    <row r="518" customFormat="false" ht="12.75" hidden="false" customHeight="false" outlineLevel="0" collapsed="false">
      <c r="A518" s="36" t="n">
        <f aca="false">B518*PriceMod!$F$15</f>
        <v>0</v>
      </c>
      <c r="B518" s="36"/>
      <c r="C518" s="36"/>
      <c r="D518" s="36"/>
      <c r="E518" s="36"/>
      <c r="F518" s="36"/>
      <c r="G518" s="36"/>
      <c r="H518" s="36"/>
      <c r="I518" s="36"/>
    </row>
    <row r="519" customFormat="false" ht="12.75" hidden="false" customHeight="false" outlineLevel="0" collapsed="false">
      <c r="A519" s="36" t="n">
        <f aca="false">B519*PriceMod!$F$15</f>
        <v>0</v>
      </c>
      <c r="B519" s="36"/>
      <c r="C519" s="36"/>
      <c r="D519" s="36"/>
      <c r="E519" s="36"/>
      <c r="F519" s="36"/>
      <c r="G519" s="36"/>
      <c r="H519" s="36"/>
      <c r="I519" s="36"/>
    </row>
    <row r="520" customFormat="false" ht="12.75" hidden="false" customHeight="false" outlineLevel="0" collapsed="false">
      <c r="A520" s="36" t="n">
        <f aca="false">B520*PriceMod!$F$15</f>
        <v>0</v>
      </c>
      <c r="B520" s="36"/>
      <c r="C520" s="36"/>
      <c r="D520" s="36"/>
      <c r="E520" s="36"/>
      <c r="F520" s="36"/>
      <c r="G520" s="36"/>
      <c r="H520" s="36"/>
      <c r="I520" s="36"/>
    </row>
    <row r="521" customFormat="false" ht="12.75" hidden="false" customHeight="false" outlineLevel="0" collapsed="false">
      <c r="A521" s="36" t="n">
        <f aca="false">B521*PriceMod!$F$15</f>
        <v>0</v>
      </c>
      <c r="B521" s="36"/>
      <c r="C521" s="36"/>
      <c r="D521" s="36"/>
      <c r="E521" s="36"/>
      <c r="F521" s="36"/>
      <c r="G521" s="36"/>
      <c r="H521" s="36"/>
      <c r="I521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odule4.Macro3">
                <anchor moveWithCells="true" sizeWithCells="false">
                  <from>
                    <xdr:col>1</xdr:col>
                    <xdr:colOff>179640</xdr:colOff>
                    <xdr:row>1</xdr:row>
                    <xdr:rowOff>133560</xdr:rowOff>
                  </from>
                  <to>
                    <xdr:col>6</xdr:col>
                    <xdr:colOff>399240</xdr:colOff>
                    <xdr:row>6</xdr:row>
                    <xdr:rowOff>47520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508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J13" activeCellId="0" sqref="J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1" width="4.14"/>
    <col collapsed="false" customWidth="true" hidden="false" outlineLevel="0" max="2" min="2" style="31" width="18.99"/>
    <col collapsed="false" customWidth="true" hidden="false" outlineLevel="0" max="3" min="3" style="31" width="13.99"/>
    <col collapsed="false" customWidth="true" hidden="false" outlineLevel="0" max="4" min="4" style="31" width="17.14"/>
    <col collapsed="false" customWidth="true" hidden="false" outlineLevel="0" max="5" min="5" style="31" width="19.28"/>
    <col collapsed="false" customWidth="true" hidden="false" outlineLevel="0" max="6" min="6" style="31" width="16.56"/>
    <col collapsed="false" customWidth="true" hidden="false" outlineLevel="0" max="7" min="7" style="31" width="15.13"/>
    <col collapsed="false" customWidth="true" hidden="false" outlineLevel="0" max="8" min="8" style="31" width="19.41"/>
    <col collapsed="false" customWidth="true" hidden="false" outlineLevel="0" max="9" min="9" style="31" width="18.99"/>
    <col collapsed="false" customWidth="true" hidden="false" outlineLevel="0" max="10" min="10" style="31" width="17.99"/>
    <col collapsed="false" customWidth="true" hidden="false" outlineLevel="0" max="11" min="11" style="31" width="10.71"/>
    <col collapsed="false" customWidth="true" hidden="false" outlineLevel="0" max="12" min="12" style="31" width="12.56"/>
    <col collapsed="false" customWidth="true" hidden="false" outlineLevel="0" max="13" min="13" style="31" width="11.7"/>
    <col collapsed="false" customWidth="true" hidden="false" outlineLevel="0" max="14" min="14" style="44" width="9.28"/>
    <col collapsed="false" customWidth="true" hidden="false" outlineLevel="0" max="15" min="15" style="31" width="12.56"/>
    <col collapsed="false" customWidth="true" hidden="false" outlineLevel="0" max="16" min="16" style="31" width="11.7"/>
  </cols>
  <sheetData>
    <row r="1" customFormat="false" ht="24" hidden="false" customHeight="false" outlineLevel="0" collapsed="false">
      <c r="A1" s="45" t="s">
        <v>70</v>
      </c>
      <c r="B1" s="46"/>
      <c r="F1" s="47"/>
      <c r="G1" s="47"/>
      <c r="H1" s="47"/>
      <c r="I1" s="47"/>
    </row>
    <row r="2" customFormat="false" ht="15.75" hidden="false" customHeight="false" outlineLevel="0" collapsed="false">
      <c r="F2" s="47"/>
      <c r="G2" s="47"/>
      <c r="H2" s="47"/>
      <c r="I2" s="47"/>
      <c r="K2" s="48" t="s">
        <v>71</v>
      </c>
      <c r="L2" s="49"/>
      <c r="M2" s="50"/>
    </row>
    <row r="3" customFormat="false" ht="15.75" hidden="false" customHeight="false" outlineLevel="0" collapsed="false">
      <c r="B3" s="46" t="s">
        <v>72</v>
      </c>
      <c r="F3" s="47"/>
      <c r="G3" s="47"/>
      <c r="H3" s="47"/>
      <c r="I3" s="47"/>
      <c r="K3" s="51" t="s">
        <v>73</v>
      </c>
      <c r="L3" s="52"/>
      <c r="M3" s="53"/>
    </row>
    <row r="4" customFormat="false" ht="12.75" hidden="false" customHeight="false" outlineLevel="0" collapsed="false">
      <c r="B4" s="54" t="s">
        <v>74</v>
      </c>
      <c r="C4" s="55" t="s">
        <v>75</v>
      </c>
      <c r="F4" s="47"/>
      <c r="G4" s="47"/>
      <c r="H4" s="47"/>
      <c r="I4" s="47"/>
      <c r="K4" s="56"/>
      <c r="L4" s="57" t="s">
        <v>76</v>
      </c>
      <c r="M4" s="58" t="s">
        <v>77</v>
      </c>
    </row>
    <row r="5" customFormat="false" ht="12.75" hidden="false" customHeight="false" outlineLevel="0" collapsed="false">
      <c r="B5" s="54" t="s">
        <v>72</v>
      </c>
      <c r="C5" s="55" t="s">
        <v>78</v>
      </c>
      <c r="F5" s="47"/>
      <c r="G5" s="47"/>
      <c r="H5" s="47"/>
      <c r="I5" s="47"/>
      <c r="K5" s="59" t="s">
        <v>79</v>
      </c>
      <c r="L5" s="60" t="s">
        <v>80</v>
      </c>
      <c r="M5" s="61" t="s">
        <v>80</v>
      </c>
    </row>
    <row r="6" customFormat="false" ht="13.5" hidden="false" customHeight="false" outlineLevel="0" collapsed="false">
      <c r="B6" s="54" t="s">
        <v>81</v>
      </c>
      <c r="C6" s="55" t="s">
        <v>78</v>
      </c>
      <c r="F6" s="47"/>
      <c r="G6" s="47"/>
      <c r="H6" s="47"/>
      <c r="I6" s="47"/>
      <c r="K6" s="62" t="s">
        <v>55</v>
      </c>
      <c r="L6" s="63" t="s">
        <v>82</v>
      </c>
      <c r="M6" s="64" t="s">
        <v>82</v>
      </c>
    </row>
    <row r="7" customFormat="false" ht="15.75" hidden="false" customHeight="false" outlineLevel="0" collapsed="false">
      <c r="B7" s="46" t="s">
        <v>83</v>
      </c>
      <c r="C7" s="65"/>
      <c r="F7" s="47"/>
      <c r="G7" s="47"/>
      <c r="H7" s="47"/>
      <c r="I7" s="47"/>
      <c r="K7" s="66" t="n">
        <v>35431</v>
      </c>
      <c r="L7" s="67" t="n">
        <v>35423</v>
      </c>
      <c r="M7" s="68" t="n">
        <v>35422</v>
      </c>
    </row>
    <row r="8" customFormat="false" ht="12.75" hidden="false" customHeight="false" outlineLevel="0" collapsed="false">
      <c r="B8" s="54" t="s">
        <v>84</v>
      </c>
      <c r="C8" s="69" t="n">
        <f aca="false">PriceCurveDate</f>
        <v>36648</v>
      </c>
      <c r="D8" s="69" t="n">
        <f aca="false">PriceCurveDate</f>
        <v>36648</v>
      </c>
      <c r="E8" s="69" t="n">
        <f aca="false">PriceCurveDate</f>
        <v>36648</v>
      </c>
      <c r="F8" s="69" t="n">
        <f aca="false">PriceCurveDate</f>
        <v>36648</v>
      </c>
      <c r="G8" s="69" t="n">
        <f aca="false">PriceCurveDate</f>
        <v>36648</v>
      </c>
      <c r="H8" s="69" t="n">
        <f aca="false">J8</f>
        <v>35888</v>
      </c>
      <c r="I8" s="69" t="n">
        <f aca="false">J8</f>
        <v>35888</v>
      </c>
      <c r="J8" s="69" t="n">
        <v>35888</v>
      </c>
      <c r="K8" s="51" t="n">
        <v>35462</v>
      </c>
      <c r="L8" s="70" t="n">
        <v>35457</v>
      </c>
      <c r="M8" s="71" t="n">
        <v>35454</v>
      </c>
      <c r="N8" s="31"/>
    </row>
    <row r="9" customFormat="false" ht="12.75" hidden="false" customHeight="false" outlineLevel="0" collapsed="false">
      <c r="B9" s="54" t="s">
        <v>85</v>
      </c>
      <c r="C9" s="72" t="n">
        <f aca="false">INDEX(K7:K414,MATCH(PriceCurveDate,L7:L414,1)+1)</f>
        <v>36678</v>
      </c>
      <c r="D9" s="72" t="n">
        <f aca="false">Prompt</f>
        <v>36678</v>
      </c>
      <c r="E9" s="72" t="n">
        <f aca="false">Prompt</f>
        <v>36678</v>
      </c>
      <c r="F9" s="72" t="n">
        <f aca="false">Prompt</f>
        <v>36678</v>
      </c>
      <c r="G9" s="72" t="n">
        <f aca="false">Prompt</f>
        <v>36678</v>
      </c>
      <c r="H9" s="72" t="n">
        <f aca="false">Prompt</f>
        <v>36678</v>
      </c>
      <c r="I9" s="72" t="n">
        <f aca="false">Prompt</f>
        <v>36678</v>
      </c>
      <c r="J9" s="72" t="n">
        <f aca="false">Prompt</f>
        <v>36678</v>
      </c>
      <c r="K9" s="51" t="n">
        <v>35490</v>
      </c>
      <c r="L9" s="70" t="n">
        <v>35485</v>
      </c>
      <c r="M9" s="71" t="n">
        <v>35482</v>
      </c>
      <c r="N9" s="31"/>
    </row>
    <row r="10" customFormat="false" ht="12.75" hidden="false" customHeight="false" outlineLevel="0" collapsed="false">
      <c r="B10" s="54" t="s">
        <v>86</v>
      </c>
      <c r="C10" s="55" t="s">
        <v>87</v>
      </c>
      <c r="D10" s="73" t="str">
        <f aca="false">PriceMod!$C$8</f>
        <v>IF-HEHUB</v>
      </c>
      <c r="E10" s="74" t="s">
        <v>88</v>
      </c>
      <c r="F10" s="74" t="s">
        <v>89</v>
      </c>
      <c r="G10" s="74" t="s">
        <v>87</v>
      </c>
      <c r="H10" s="74" t="s">
        <v>90</v>
      </c>
      <c r="I10" s="74" t="s">
        <v>91</v>
      </c>
      <c r="J10" s="74" t="s">
        <v>92</v>
      </c>
      <c r="K10" s="51" t="n">
        <v>35521</v>
      </c>
      <c r="L10" s="70" t="n">
        <v>35513</v>
      </c>
      <c r="M10" s="71" t="n">
        <v>35510</v>
      </c>
      <c r="N10" s="31"/>
    </row>
    <row r="11" customFormat="false" ht="12.75" hidden="false" customHeight="false" outlineLevel="0" collapsed="false">
      <c r="B11" s="54" t="s">
        <v>93</v>
      </c>
      <c r="C11" s="55" t="s">
        <v>94</v>
      </c>
      <c r="D11" s="55" t="s">
        <v>94</v>
      </c>
      <c r="E11" s="55" t="s">
        <v>94</v>
      </c>
      <c r="F11" s="55" t="s">
        <v>94</v>
      </c>
      <c r="G11" s="55" t="s">
        <v>95</v>
      </c>
      <c r="H11" s="55" t="s">
        <v>95</v>
      </c>
      <c r="I11" s="55" t="s">
        <v>95</v>
      </c>
      <c r="J11" s="55" t="s">
        <v>95</v>
      </c>
      <c r="K11" s="51" t="n">
        <v>35551</v>
      </c>
      <c r="L11" s="70" t="n">
        <v>35544</v>
      </c>
      <c r="M11" s="71" t="n">
        <v>35543</v>
      </c>
      <c r="N11" s="31"/>
    </row>
    <row r="12" customFormat="false" ht="12.75" hidden="false" customHeight="false" outlineLevel="0" collapsed="false">
      <c r="B12" s="54" t="s">
        <v>96</v>
      </c>
      <c r="C12" s="55" t="s">
        <v>97</v>
      </c>
      <c r="D12" s="55" t="s">
        <v>98</v>
      </c>
      <c r="E12" s="55" t="s">
        <v>98</v>
      </c>
      <c r="F12" s="55" t="s">
        <v>98</v>
      </c>
      <c r="G12" s="55" t="s">
        <v>97</v>
      </c>
      <c r="H12" s="55" t="s">
        <v>97</v>
      </c>
      <c r="I12" s="55" t="s">
        <v>97</v>
      </c>
      <c r="J12" s="55" t="s">
        <v>97</v>
      </c>
      <c r="K12" s="51" t="n">
        <v>35582</v>
      </c>
      <c r="L12" s="70" t="n">
        <v>35578</v>
      </c>
      <c r="M12" s="71" t="n">
        <v>35577</v>
      </c>
      <c r="N12" s="31"/>
    </row>
    <row r="13" customFormat="false" ht="12.75" hidden="false" customHeight="false" outlineLevel="0" collapsed="false">
      <c r="B13" s="75" t="n">
        <v>36678</v>
      </c>
      <c r="C13" s="31" t="n">
        <v>3.217</v>
      </c>
      <c r="D13" s="31" t="n">
        <v>0</v>
      </c>
      <c r="E13" s="31" t="n">
        <v>-0.323</v>
      </c>
      <c r="F13" s="31" t="n">
        <v>-0.055</v>
      </c>
      <c r="G13" s="31" t="n">
        <v>0.36</v>
      </c>
      <c r="H13" s="31" t="n">
        <v>0.6</v>
      </c>
      <c r="I13" s="31" t="n">
        <v>0.5</v>
      </c>
      <c r="J13" s="31" t="n">
        <v>0.4</v>
      </c>
      <c r="K13" s="51" t="n">
        <v>35612</v>
      </c>
      <c r="L13" s="70" t="n">
        <v>35607</v>
      </c>
      <c r="M13" s="71" t="n">
        <v>35606</v>
      </c>
      <c r="N13" s="31"/>
      <c r="Q13" s="76"/>
      <c r="S13" s="77"/>
      <c r="T13" s="77"/>
      <c r="U13" s="77"/>
    </row>
    <row r="14" customFormat="false" ht="12.75" hidden="false" customHeight="false" outlineLevel="0" collapsed="false">
      <c r="B14" s="75" t="n">
        <v>36708</v>
      </c>
      <c r="C14" s="31" t="n">
        <v>3.235</v>
      </c>
      <c r="D14" s="31" t="n">
        <v>0.005</v>
      </c>
      <c r="E14" s="31" t="n">
        <v>-0.317</v>
      </c>
      <c r="F14" s="31" t="n">
        <v>-0.0525</v>
      </c>
      <c r="G14" s="31" t="n">
        <v>0.375</v>
      </c>
      <c r="H14" s="31" t="n">
        <v>0.6</v>
      </c>
      <c r="I14" s="31" t="n">
        <v>0.5</v>
      </c>
      <c r="J14" s="31" t="n">
        <v>0.4</v>
      </c>
      <c r="K14" s="51" t="n">
        <v>35643</v>
      </c>
      <c r="L14" s="70" t="n">
        <v>35640</v>
      </c>
      <c r="M14" s="71" t="n">
        <v>35639</v>
      </c>
      <c r="N14" s="31"/>
      <c r="Q14" s="76"/>
      <c r="S14" s="77"/>
      <c r="T14" s="77"/>
      <c r="U14" s="77"/>
    </row>
    <row r="15" customFormat="false" ht="12.75" hidden="false" customHeight="false" outlineLevel="0" collapsed="false">
      <c r="B15" s="75" t="n">
        <v>36739</v>
      </c>
      <c r="C15" s="31" t="n">
        <v>3.244</v>
      </c>
      <c r="D15" s="31" t="n">
        <v>0.005</v>
      </c>
      <c r="E15" s="31" t="n">
        <v>-0.303</v>
      </c>
      <c r="F15" s="31" t="n">
        <v>-0.0525</v>
      </c>
      <c r="G15" s="31" t="n">
        <v>0.395</v>
      </c>
      <c r="H15" s="31" t="n">
        <v>0.5</v>
      </c>
      <c r="I15" s="31" t="n">
        <v>0.45</v>
      </c>
      <c r="J15" s="31" t="n">
        <v>0.55</v>
      </c>
      <c r="K15" s="51" t="n">
        <v>35674</v>
      </c>
      <c r="L15" s="70" t="n">
        <v>35669</v>
      </c>
      <c r="M15" s="71" t="n">
        <v>35668</v>
      </c>
      <c r="N15" s="31"/>
      <c r="Q15" s="76"/>
      <c r="S15" s="77"/>
      <c r="T15" s="77"/>
      <c r="U15" s="77"/>
    </row>
    <row r="16" customFormat="false" ht="12.75" hidden="false" customHeight="false" outlineLevel="0" collapsed="false">
      <c r="B16" s="75" t="n">
        <v>36770</v>
      </c>
      <c r="C16" s="31" t="n">
        <v>3.239</v>
      </c>
      <c r="D16" s="31" t="n">
        <v>0.005</v>
      </c>
      <c r="E16" s="31" t="n">
        <v>-0.27</v>
      </c>
      <c r="F16" s="31" t="n">
        <v>-0.0525</v>
      </c>
      <c r="G16" s="31" t="n">
        <v>0.4075</v>
      </c>
      <c r="H16" s="31" t="n">
        <v>0.55</v>
      </c>
      <c r="I16" s="31" t="n">
        <v>0.5</v>
      </c>
      <c r="J16" s="31" t="n">
        <v>0.6</v>
      </c>
      <c r="K16" s="51" t="n">
        <v>35704</v>
      </c>
      <c r="L16" s="70" t="n">
        <v>35699</v>
      </c>
      <c r="M16" s="71" t="n">
        <v>35698</v>
      </c>
      <c r="N16" s="31"/>
      <c r="Q16" s="76"/>
      <c r="S16" s="77"/>
      <c r="T16" s="77"/>
      <c r="U16" s="77"/>
    </row>
    <row r="17" customFormat="false" ht="12.75" hidden="false" customHeight="false" outlineLevel="0" collapsed="false">
      <c r="B17" s="75" t="n">
        <v>36800</v>
      </c>
      <c r="C17" s="31" t="n">
        <v>3.249</v>
      </c>
      <c r="D17" s="31" t="n">
        <v>0.005</v>
      </c>
      <c r="E17" s="31" t="n">
        <v>-0.211</v>
      </c>
      <c r="F17" s="31" t="n">
        <v>-0.0525</v>
      </c>
      <c r="G17" s="31" t="n">
        <v>0.42</v>
      </c>
      <c r="H17" s="31" t="n">
        <v>0.55</v>
      </c>
      <c r="I17" s="31" t="n">
        <v>0.5</v>
      </c>
      <c r="J17" s="31" t="n">
        <v>0.6</v>
      </c>
      <c r="K17" s="51" t="n">
        <v>35735</v>
      </c>
      <c r="L17" s="70" t="n">
        <v>35732</v>
      </c>
      <c r="M17" s="71" t="n">
        <v>35731</v>
      </c>
      <c r="N17" s="31"/>
      <c r="Q17" s="76"/>
      <c r="S17" s="77"/>
      <c r="T17" s="77"/>
      <c r="U17" s="77"/>
    </row>
    <row r="18" customFormat="false" ht="12.75" hidden="false" customHeight="false" outlineLevel="0" collapsed="false">
      <c r="B18" s="75" t="n">
        <v>36831</v>
      </c>
      <c r="C18" s="31" t="n">
        <v>3.337</v>
      </c>
      <c r="D18" s="31" t="n">
        <v>0.005</v>
      </c>
      <c r="E18" s="31" t="n">
        <v>-0.185</v>
      </c>
      <c r="F18" s="31" t="n">
        <v>-0.0525</v>
      </c>
      <c r="G18" s="31" t="n">
        <v>0.435</v>
      </c>
      <c r="H18" s="31" t="n">
        <v>0.6</v>
      </c>
      <c r="I18" s="31" t="n">
        <v>0.6</v>
      </c>
      <c r="J18" s="31" t="n">
        <v>0.6</v>
      </c>
      <c r="K18" s="51" t="n">
        <v>35765</v>
      </c>
      <c r="L18" s="70" t="n">
        <v>35758</v>
      </c>
      <c r="M18" s="71" t="n">
        <v>35755</v>
      </c>
      <c r="N18" s="31"/>
      <c r="Q18" s="76"/>
      <c r="S18" s="77"/>
      <c r="T18" s="77"/>
      <c r="U18" s="77"/>
    </row>
    <row r="19" customFormat="false" ht="12.75" hidden="false" customHeight="false" outlineLevel="0" collapsed="false">
      <c r="B19" s="75" t="n">
        <v>36861</v>
      </c>
      <c r="C19" s="31" t="n">
        <v>3.427</v>
      </c>
      <c r="D19" s="31" t="n">
        <v>0.005</v>
      </c>
      <c r="E19" s="31" t="n">
        <v>-0.185</v>
      </c>
      <c r="F19" s="31" t="n">
        <v>-0.0525</v>
      </c>
      <c r="G19" s="31" t="n">
        <v>0.4375</v>
      </c>
      <c r="H19" s="31" t="n">
        <v>1.5</v>
      </c>
      <c r="I19" s="31" t="n">
        <v>1.15</v>
      </c>
      <c r="J19" s="31" t="n">
        <v>1.05</v>
      </c>
      <c r="K19" s="51" t="n">
        <v>35796</v>
      </c>
      <c r="L19" s="70" t="n">
        <v>35793</v>
      </c>
      <c r="M19" s="71" t="n">
        <v>35790</v>
      </c>
      <c r="N19" s="31"/>
      <c r="Q19" s="76"/>
      <c r="S19" s="77"/>
      <c r="T19" s="77"/>
      <c r="U19" s="77"/>
    </row>
    <row r="20" customFormat="false" ht="12.75" hidden="false" customHeight="false" outlineLevel="0" collapsed="false">
      <c r="B20" s="75" t="n">
        <v>36892</v>
      </c>
      <c r="C20" s="31" t="n">
        <v>3.44</v>
      </c>
      <c r="D20" s="31" t="n">
        <v>0.005</v>
      </c>
      <c r="E20" s="31" t="n">
        <v>-0.185</v>
      </c>
      <c r="F20" s="31" t="n">
        <v>-0.0525</v>
      </c>
      <c r="G20" s="31" t="n">
        <v>0.44</v>
      </c>
      <c r="H20" s="31" t="n">
        <v>1.7</v>
      </c>
      <c r="I20" s="31" t="n">
        <v>1.15</v>
      </c>
      <c r="J20" s="31" t="n">
        <v>1.05</v>
      </c>
      <c r="K20" s="51" t="n">
        <v>35827</v>
      </c>
      <c r="L20" s="70" t="n">
        <v>35823</v>
      </c>
      <c r="M20" s="71" t="n">
        <v>35822</v>
      </c>
      <c r="N20" s="31"/>
      <c r="Q20" s="76"/>
      <c r="S20" s="77"/>
      <c r="T20" s="77"/>
      <c r="U20" s="77"/>
    </row>
    <row r="21" customFormat="false" ht="12.75" hidden="false" customHeight="false" outlineLevel="0" collapsed="false">
      <c r="B21" s="75" t="n">
        <v>36923</v>
      </c>
      <c r="C21" s="31" t="n">
        <v>3.27</v>
      </c>
      <c r="D21" s="31" t="n">
        <v>0.005</v>
      </c>
      <c r="E21" s="31" t="n">
        <v>-0.185</v>
      </c>
      <c r="F21" s="31" t="n">
        <v>-0.0525</v>
      </c>
      <c r="G21" s="31" t="n">
        <v>0.43</v>
      </c>
      <c r="H21" s="31" t="n">
        <v>1.7</v>
      </c>
      <c r="I21" s="31" t="n">
        <v>1.15</v>
      </c>
      <c r="J21" s="31" t="n">
        <v>1.05</v>
      </c>
      <c r="K21" s="51" t="n">
        <v>35855</v>
      </c>
      <c r="L21" s="70" t="n">
        <v>35851</v>
      </c>
      <c r="M21" s="71" t="n">
        <v>35850</v>
      </c>
      <c r="N21" s="31"/>
      <c r="Q21" s="76"/>
      <c r="S21" s="77"/>
      <c r="T21" s="77"/>
      <c r="U21" s="77"/>
    </row>
    <row r="22" customFormat="false" ht="12.75" hidden="false" customHeight="false" outlineLevel="0" collapsed="false">
      <c r="B22" s="75" t="n">
        <v>36951</v>
      </c>
      <c r="C22" s="31" t="n">
        <v>3.1</v>
      </c>
      <c r="D22" s="31" t="n">
        <v>0.005</v>
      </c>
      <c r="E22" s="31" t="n">
        <v>-0.185</v>
      </c>
      <c r="F22" s="31" t="n">
        <v>-0.0525</v>
      </c>
      <c r="G22" s="31" t="n">
        <v>0.3825</v>
      </c>
      <c r="H22" s="31" t="n">
        <v>0.85</v>
      </c>
      <c r="I22" s="31" t="n">
        <v>0.65</v>
      </c>
      <c r="J22" s="31" t="n">
        <v>0.55</v>
      </c>
      <c r="K22" s="51" t="n">
        <v>35886</v>
      </c>
      <c r="L22" s="70" t="n">
        <v>35881</v>
      </c>
      <c r="M22" s="71" t="n">
        <v>35880</v>
      </c>
      <c r="N22" s="31"/>
      <c r="Q22" s="76"/>
      <c r="S22" s="77"/>
      <c r="T22" s="77"/>
      <c r="U22" s="77"/>
    </row>
    <row r="23" customFormat="false" ht="12.75" hidden="false" customHeight="false" outlineLevel="0" collapsed="false">
      <c r="B23" s="75" t="n">
        <v>36982</v>
      </c>
      <c r="C23" s="31" t="n">
        <v>2.93</v>
      </c>
      <c r="D23" s="31" t="n">
        <v>0.005</v>
      </c>
      <c r="E23" s="31" t="n">
        <v>-0.21</v>
      </c>
      <c r="F23" s="31" t="n">
        <v>-0.0525</v>
      </c>
      <c r="G23" s="31" t="n">
        <v>0.3</v>
      </c>
      <c r="H23" s="31" t="n">
        <v>0.6</v>
      </c>
      <c r="I23" s="31" t="n">
        <v>0.5</v>
      </c>
      <c r="J23" s="31" t="n">
        <v>0.4</v>
      </c>
      <c r="K23" s="51" t="n">
        <v>35916</v>
      </c>
      <c r="L23" s="70" t="n">
        <v>35913</v>
      </c>
      <c r="M23" s="71" t="n">
        <v>35912</v>
      </c>
      <c r="N23" s="31"/>
      <c r="Q23" s="76"/>
      <c r="S23" s="77"/>
      <c r="T23" s="77"/>
      <c r="U23" s="77"/>
    </row>
    <row r="24" customFormat="false" ht="12.75" hidden="false" customHeight="false" outlineLevel="0" collapsed="false">
      <c r="B24" s="75" t="n">
        <v>37012</v>
      </c>
      <c r="C24" s="31" t="n">
        <v>2.885</v>
      </c>
      <c r="D24" s="31" t="n">
        <v>0.005</v>
      </c>
      <c r="E24" s="31" t="n">
        <v>-0.21</v>
      </c>
      <c r="F24" s="31" t="n">
        <v>-0.0525</v>
      </c>
      <c r="G24" s="31" t="n">
        <v>0.265</v>
      </c>
      <c r="H24" s="31" t="n">
        <v>0.5</v>
      </c>
      <c r="I24" s="31" t="n">
        <v>0.45</v>
      </c>
      <c r="J24" s="31" t="n">
        <v>0.35</v>
      </c>
      <c r="K24" s="51" t="n">
        <v>35947</v>
      </c>
      <c r="L24" s="70" t="n">
        <v>35942</v>
      </c>
      <c r="M24" s="71" t="n">
        <v>35941</v>
      </c>
      <c r="N24" s="31"/>
      <c r="Q24" s="76"/>
      <c r="S24" s="77"/>
      <c r="T24" s="77"/>
      <c r="U24" s="77"/>
    </row>
    <row r="25" customFormat="false" ht="12.75" hidden="false" customHeight="false" outlineLevel="0" collapsed="false">
      <c r="B25" s="75" t="n">
        <v>37043</v>
      </c>
      <c r="C25" s="31" t="n">
        <v>2.883</v>
      </c>
      <c r="D25" s="31" t="n">
        <v>0.005</v>
      </c>
      <c r="E25" s="31" t="n">
        <v>-0.21</v>
      </c>
      <c r="F25" s="31" t="n">
        <v>-0.0475</v>
      </c>
      <c r="G25" s="31" t="n">
        <v>0.2575</v>
      </c>
      <c r="H25" s="31" t="n">
        <v>0.6</v>
      </c>
      <c r="I25" s="31" t="n">
        <v>0.5</v>
      </c>
      <c r="J25" s="31" t="n">
        <v>0.4</v>
      </c>
      <c r="K25" s="51" t="n">
        <v>35977</v>
      </c>
      <c r="L25" s="70" t="n">
        <v>35972</v>
      </c>
      <c r="M25" s="71" t="n">
        <v>35971</v>
      </c>
      <c r="N25" s="31"/>
      <c r="Q25" s="76"/>
      <c r="S25" s="77"/>
      <c r="T25" s="77"/>
      <c r="U25" s="77"/>
    </row>
    <row r="26" customFormat="false" ht="12.75" hidden="false" customHeight="false" outlineLevel="0" collapsed="false">
      <c r="B26" s="75" t="n">
        <v>37073</v>
      </c>
      <c r="C26" s="31" t="n">
        <v>2.883</v>
      </c>
      <c r="D26" s="31" t="n">
        <v>0.005</v>
      </c>
      <c r="E26" s="31" t="n">
        <v>-0.21</v>
      </c>
      <c r="F26" s="31" t="n">
        <v>-0.0475</v>
      </c>
      <c r="G26" s="31" t="n">
        <v>0.255</v>
      </c>
      <c r="H26" s="31" t="n">
        <v>0.6</v>
      </c>
      <c r="I26" s="31" t="n">
        <v>0.5</v>
      </c>
      <c r="J26" s="31" t="n">
        <v>0.4</v>
      </c>
      <c r="K26" s="51" t="n">
        <v>36008</v>
      </c>
      <c r="L26" s="70" t="n">
        <v>36005</v>
      </c>
      <c r="M26" s="71" t="n">
        <v>36004</v>
      </c>
      <c r="N26" s="31"/>
      <c r="Q26" s="76"/>
      <c r="S26" s="77"/>
      <c r="T26" s="77"/>
      <c r="U26" s="77"/>
    </row>
    <row r="27" customFormat="false" ht="12.75" hidden="false" customHeight="false" outlineLevel="0" collapsed="false">
      <c r="B27" s="75" t="n">
        <v>37104</v>
      </c>
      <c r="C27" s="31" t="n">
        <v>2.883</v>
      </c>
      <c r="D27" s="31" t="n">
        <v>0.005</v>
      </c>
      <c r="E27" s="31" t="n">
        <v>-0.21</v>
      </c>
      <c r="F27" s="31" t="n">
        <v>-0.0475</v>
      </c>
      <c r="G27" s="31" t="n">
        <v>0.255</v>
      </c>
      <c r="H27" s="31" t="n">
        <v>0.5</v>
      </c>
      <c r="I27" s="31" t="n">
        <v>0.45</v>
      </c>
      <c r="J27" s="31" t="n">
        <v>0.55</v>
      </c>
      <c r="K27" s="51" t="n">
        <v>36039</v>
      </c>
      <c r="L27" s="70" t="n">
        <v>36034</v>
      </c>
      <c r="M27" s="71" t="n">
        <v>36033</v>
      </c>
      <c r="N27" s="31"/>
      <c r="Q27" s="76"/>
      <c r="S27" s="77"/>
      <c r="T27" s="77"/>
      <c r="U27" s="77"/>
    </row>
    <row r="28" customFormat="false" ht="12.75" hidden="false" customHeight="false" outlineLevel="0" collapsed="false">
      <c r="B28" s="75" t="n">
        <v>37135</v>
      </c>
      <c r="C28" s="31" t="n">
        <v>2.88</v>
      </c>
      <c r="D28" s="31" t="n">
        <v>0.005</v>
      </c>
      <c r="E28" s="31" t="n">
        <v>-0.21</v>
      </c>
      <c r="F28" s="31" t="n">
        <v>-0.0525</v>
      </c>
      <c r="G28" s="31" t="n">
        <v>0.2575</v>
      </c>
      <c r="H28" s="31" t="n">
        <v>0.55</v>
      </c>
      <c r="I28" s="31" t="n">
        <v>0.5</v>
      </c>
      <c r="J28" s="31" t="n">
        <v>0.6</v>
      </c>
      <c r="K28" s="51" t="n">
        <v>36069</v>
      </c>
      <c r="L28" s="70" t="n">
        <v>36066</v>
      </c>
      <c r="M28" s="71" t="n">
        <v>36063</v>
      </c>
      <c r="N28" s="31"/>
      <c r="Q28" s="76"/>
      <c r="S28" s="77"/>
      <c r="T28" s="77"/>
      <c r="U28" s="77"/>
    </row>
    <row r="29" customFormat="false" ht="12.75" hidden="false" customHeight="false" outlineLevel="0" collapsed="false">
      <c r="B29" s="75" t="n">
        <v>37165</v>
      </c>
      <c r="C29" s="31" t="n">
        <v>2.9</v>
      </c>
      <c r="D29" s="31" t="n">
        <v>0.005</v>
      </c>
      <c r="E29" s="31" t="n">
        <v>-0.21</v>
      </c>
      <c r="F29" s="31" t="n">
        <v>-0.0525</v>
      </c>
      <c r="G29" s="31" t="n">
        <v>0.2625</v>
      </c>
      <c r="H29" s="31" t="n">
        <v>0.55</v>
      </c>
      <c r="I29" s="31" t="n">
        <v>0.5</v>
      </c>
      <c r="J29" s="31" t="n">
        <v>0.6</v>
      </c>
      <c r="K29" s="51" t="n">
        <v>36100</v>
      </c>
      <c r="L29" s="70" t="n">
        <v>36096</v>
      </c>
      <c r="M29" s="71" t="n">
        <v>36095</v>
      </c>
      <c r="N29" s="31"/>
      <c r="Q29" s="76"/>
      <c r="S29" s="77"/>
      <c r="T29" s="77"/>
      <c r="U29" s="77"/>
    </row>
    <row r="30" customFormat="false" ht="12.75" hidden="false" customHeight="false" outlineLevel="0" collapsed="false">
      <c r="B30" s="75" t="n">
        <v>37196</v>
      </c>
      <c r="C30" s="31" t="n">
        <v>3.009</v>
      </c>
      <c r="D30" s="31" t="n">
        <v>0.005</v>
      </c>
      <c r="E30" s="31" t="n">
        <v>-0.195</v>
      </c>
      <c r="F30" s="31" t="n">
        <v>-0.0525</v>
      </c>
      <c r="G30" s="31" t="n">
        <v>0.2715</v>
      </c>
      <c r="H30" s="31" t="n">
        <v>0.6</v>
      </c>
      <c r="I30" s="31" t="n">
        <v>0.6</v>
      </c>
      <c r="J30" s="31" t="n">
        <v>0.6</v>
      </c>
      <c r="K30" s="51" t="n">
        <v>36130</v>
      </c>
      <c r="L30" s="70" t="n">
        <v>36124</v>
      </c>
      <c r="M30" s="71" t="n">
        <v>36123</v>
      </c>
      <c r="N30" s="31"/>
      <c r="Q30" s="76"/>
      <c r="S30" s="77"/>
      <c r="T30" s="77"/>
      <c r="U30" s="77"/>
    </row>
    <row r="31" customFormat="false" ht="12.75" hidden="false" customHeight="false" outlineLevel="0" collapsed="false">
      <c r="B31" s="75" t="n">
        <v>37226</v>
      </c>
      <c r="C31" s="31" t="n">
        <v>3.108</v>
      </c>
      <c r="D31" s="31" t="n">
        <v>0.005</v>
      </c>
      <c r="E31" s="31" t="n">
        <v>-0.195</v>
      </c>
      <c r="F31" s="31" t="n">
        <v>-0.051</v>
      </c>
      <c r="G31" s="31" t="n">
        <v>0.2765</v>
      </c>
      <c r="H31" s="31" t="n">
        <v>1.5</v>
      </c>
      <c r="I31" s="31" t="n">
        <v>1.15</v>
      </c>
      <c r="J31" s="31" t="n">
        <v>1.05</v>
      </c>
      <c r="K31" s="51" t="n">
        <v>36161</v>
      </c>
      <c r="L31" s="70" t="n">
        <v>36158</v>
      </c>
      <c r="M31" s="71" t="n">
        <v>36157</v>
      </c>
      <c r="N31" s="31"/>
      <c r="Q31" s="76"/>
      <c r="S31" s="77"/>
      <c r="T31" s="77"/>
      <c r="U31" s="77"/>
    </row>
    <row r="32" customFormat="false" ht="12.75" hidden="false" customHeight="false" outlineLevel="0" collapsed="false">
      <c r="B32" s="75" t="n">
        <v>37257</v>
      </c>
      <c r="C32" s="31" t="n">
        <v>3.123</v>
      </c>
      <c r="D32" s="31" t="n">
        <v>0.005</v>
      </c>
      <c r="E32" s="31" t="n">
        <v>-0.195</v>
      </c>
      <c r="F32" s="31" t="n">
        <v>-0.051</v>
      </c>
      <c r="G32" s="31" t="n">
        <v>0.279</v>
      </c>
      <c r="H32" s="31" t="n">
        <v>1.7</v>
      </c>
      <c r="I32" s="31" t="n">
        <v>1.15</v>
      </c>
      <c r="J32" s="31" t="n">
        <v>1.05</v>
      </c>
      <c r="K32" s="51" t="n">
        <v>36192</v>
      </c>
      <c r="L32" s="70" t="n">
        <v>36187</v>
      </c>
      <c r="M32" s="71" t="n">
        <v>36186</v>
      </c>
      <c r="N32" s="31"/>
      <c r="Q32" s="76"/>
      <c r="S32" s="77"/>
      <c r="T32" s="77"/>
      <c r="U32" s="77"/>
    </row>
    <row r="33" customFormat="false" ht="12.75" hidden="false" customHeight="false" outlineLevel="0" collapsed="false">
      <c r="B33" s="75" t="n">
        <v>37288</v>
      </c>
      <c r="C33" s="31" t="n">
        <v>3</v>
      </c>
      <c r="D33" s="31" t="n">
        <v>0.005</v>
      </c>
      <c r="E33" s="31" t="n">
        <v>-0.195</v>
      </c>
      <c r="F33" s="31" t="n">
        <v>-0.051</v>
      </c>
      <c r="G33" s="31" t="n">
        <v>0.274</v>
      </c>
      <c r="H33" s="31" t="n">
        <v>1.7</v>
      </c>
      <c r="I33" s="31" t="n">
        <v>1.15</v>
      </c>
      <c r="J33" s="31" t="n">
        <v>1.05</v>
      </c>
      <c r="K33" s="51" t="n">
        <v>36220</v>
      </c>
      <c r="L33" s="70" t="n">
        <v>36215</v>
      </c>
      <c r="M33" s="71" t="n">
        <v>36214</v>
      </c>
      <c r="N33" s="31"/>
      <c r="Q33" s="76"/>
      <c r="S33" s="77"/>
      <c r="T33" s="77"/>
      <c r="U33" s="77"/>
    </row>
    <row r="34" customFormat="false" ht="12.75" hidden="false" customHeight="false" outlineLevel="0" collapsed="false">
      <c r="B34" s="75" t="n">
        <v>37316</v>
      </c>
      <c r="C34" s="31" t="n">
        <v>2.853</v>
      </c>
      <c r="D34" s="31" t="n">
        <v>0.005</v>
      </c>
      <c r="E34" s="31" t="n">
        <v>-0.195</v>
      </c>
      <c r="F34" s="31" t="n">
        <v>-0.051</v>
      </c>
      <c r="G34" s="31" t="n">
        <v>0.2515</v>
      </c>
      <c r="H34" s="31" t="n">
        <v>0.85</v>
      </c>
      <c r="I34" s="31" t="n">
        <v>0.65</v>
      </c>
      <c r="J34" s="31" t="n">
        <v>0.55</v>
      </c>
      <c r="K34" s="51" t="n">
        <v>36251</v>
      </c>
      <c r="L34" s="70" t="n">
        <v>36248</v>
      </c>
      <c r="M34" s="71" t="n">
        <v>36245</v>
      </c>
      <c r="N34" s="31"/>
      <c r="Q34" s="76"/>
      <c r="S34" s="77"/>
      <c r="T34" s="77"/>
      <c r="U34" s="77"/>
    </row>
    <row r="35" customFormat="false" ht="12.75" hidden="false" customHeight="false" outlineLevel="0" collapsed="false">
      <c r="B35" s="75" t="n">
        <v>37347</v>
      </c>
      <c r="C35" s="31" t="n">
        <v>2.755</v>
      </c>
      <c r="D35" s="31" t="n">
        <v>0.006</v>
      </c>
      <c r="E35" s="31" t="n">
        <v>-0.24</v>
      </c>
      <c r="F35" s="31" t="n">
        <v>-0.0505</v>
      </c>
      <c r="G35" s="31" t="n">
        <v>0.22</v>
      </c>
      <c r="H35" s="31" t="n">
        <v>0.6</v>
      </c>
      <c r="I35" s="31" t="n">
        <v>0.5</v>
      </c>
      <c r="J35" s="31" t="n">
        <v>0.4</v>
      </c>
      <c r="K35" s="51" t="n">
        <v>36281</v>
      </c>
      <c r="L35" s="70" t="n">
        <v>36278</v>
      </c>
      <c r="M35" s="71" t="n">
        <v>36277</v>
      </c>
      <c r="N35" s="31"/>
      <c r="Q35" s="76"/>
      <c r="S35" s="77"/>
      <c r="T35" s="77"/>
      <c r="U35" s="77"/>
    </row>
    <row r="36" customFormat="false" ht="12.75" hidden="false" customHeight="false" outlineLevel="0" collapsed="false">
      <c r="B36" s="75" t="n">
        <v>37377</v>
      </c>
      <c r="C36" s="31" t="n">
        <v>2.723</v>
      </c>
      <c r="D36" s="31" t="n">
        <v>0.006</v>
      </c>
      <c r="E36" s="31" t="n">
        <v>-0.24</v>
      </c>
      <c r="F36" s="31" t="n">
        <v>-0.0505</v>
      </c>
      <c r="G36" s="31" t="n">
        <v>0.217</v>
      </c>
      <c r="H36" s="31" t="n">
        <v>0.5</v>
      </c>
      <c r="I36" s="31" t="n">
        <v>0.45</v>
      </c>
      <c r="J36" s="31" t="n">
        <v>0.35</v>
      </c>
      <c r="K36" s="51" t="n">
        <v>36312</v>
      </c>
      <c r="L36" s="70" t="n">
        <v>36306</v>
      </c>
      <c r="M36" s="71" t="n">
        <v>36305</v>
      </c>
      <c r="N36" s="31"/>
      <c r="Q36" s="76"/>
      <c r="S36" s="77"/>
      <c r="T36" s="77"/>
      <c r="U36" s="77"/>
    </row>
    <row r="37" customFormat="false" ht="12.75" hidden="false" customHeight="false" outlineLevel="0" collapsed="false">
      <c r="B37" s="75" t="n">
        <v>37408</v>
      </c>
      <c r="C37" s="31" t="n">
        <v>2.718</v>
      </c>
      <c r="D37" s="31" t="n">
        <v>0.006</v>
      </c>
      <c r="E37" s="31" t="n">
        <v>-0.24</v>
      </c>
      <c r="F37" s="31" t="n">
        <v>-0.0455</v>
      </c>
      <c r="G37" s="31" t="n">
        <v>0.216</v>
      </c>
      <c r="H37" s="31" t="n">
        <v>0.6</v>
      </c>
      <c r="I37" s="31" t="n">
        <v>0.5</v>
      </c>
      <c r="J37" s="31" t="n">
        <v>0.4</v>
      </c>
      <c r="K37" s="51" t="n">
        <v>36342</v>
      </c>
      <c r="L37" s="70" t="n">
        <v>36339</v>
      </c>
      <c r="M37" s="71" t="n">
        <v>36336</v>
      </c>
      <c r="N37" s="31"/>
      <c r="Q37" s="76"/>
      <c r="S37" s="77"/>
      <c r="T37" s="77"/>
      <c r="U37" s="77"/>
    </row>
    <row r="38" customFormat="false" ht="12.75" hidden="false" customHeight="false" outlineLevel="0" collapsed="false">
      <c r="B38" s="75" t="n">
        <v>37438</v>
      </c>
      <c r="C38" s="31" t="n">
        <v>2.72</v>
      </c>
      <c r="D38" s="31" t="n">
        <v>0.006</v>
      </c>
      <c r="E38" s="31" t="n">
        <v>-0.24</v>
      </c>
      <c r="F38" s="31" t="n">
        <v>-0.0455</v>
      </c>
      <c r="G38" s="31" t="n">
        <v>0.215</v>
      </c>
      <c r="H38" s="31" t="n">
        <v>0.6</v>
      </c>
      <c r="I38" s="31" t="n">
        <v>0.5</v>
      </c>
      <c r="J38" s="31" t="n">
        <v>0.4</v>
      </c>
      <c r="K38" s="51" t="n">
        <v>36373</v>
      </c>
      <c r="L38" s="70" t="n">
        <v>36369</v>
      </c>
      <c r="M38" s="71" t="n">
        <v>36368</v>
      </c>
      <c r="N38" s="31"/>
      <c r="Q38" s="76"/>
      <c r="S38" s="77"/>
      <c r="T38" s="77"/>
      <c r="U38" s="77"/>
    </row>
    <row r="39" customFormat="false" ht="12.75" hidden="false" customHeight="false" outlineLevel="0" collapsed="false">
      <c r="B39" s="75" t="n">
        <v>37469</v>
      </c>
      <c r="C39" s="31" t="n">
        <v>2.728</v>
      </c>
      <c r="D39" s="31" t="n">
        <v>0.006</v>
      </c>
      <c r="E39" s="31" t="n">
        <v>-0.24</v>
      </c>
      <c r="F39" s="31" t="n">
        <v>-0.0455</v>
      </c>
      <c r="G39" s="31" t="n">
        <v>0.214</v>
      </c>
      <c r="H39" s="31" t="n">
        <v>0.5</v>
      </c>
      <c r="I39" s="31" t="n">
        <v>0.45</v>
      </c>
      <c r="J39" s="31" t="n">
        <v>0.55</v>
      </c>
      <c r="K39" s="51" t="n">
        <v>36404</v>
      </c>
      <c r="L39" s="70" t="n">
        <v>36399</v>
      </c>
      <c r="M39" s="71" t="n">
        <v>36398</v>
      </c>
      <c r="N39" s="31"/>
      <c r="Q39" s="76"/>
      <c r="S39" s="77"/>
      <c r="T39" s="77"/>
      <c r="U39" s="77"/>
    </row>
    <row r="40" customFormat="false" ht="12.75" hidden="false" customHeight="false" outlineLevel="0" collapsed="false">
      <c r="B40" s="75" t="n">
        <v>37500</v>
      </c>
      <c r="C40" s="31" t="n">
        <v>2.724</v>
      </c>
      <c r="D40" s="31" t="n">
        <v>0.006</v>
      </c>
      <c r="E40" s="31" t="n">
        <v>-0.24</v>
      </c>
      <c r="F40" s="31" t="n">
        <v>-0.0505</v>
      </c>
      <c r="G40" s="31" t="n">
        <v>0.213</v>
      </c>
      <c r="H40" s="31" t="n">
        <v>0.55</v>
      </c>
      <c r="I40" s="31" t="n">
        <v>0.5</v>
      </c>
      <c r="J40" s="31" t="n">
        <v>0.6</v>
      </c>
      <c r="K40" s="51" t="n">
        <v>36434</v>
      </c>
      <c r="L40" s="70" t="n">
        <v>36431</v>
      </c>
      <c r="M40" s="71" t="n">
        <v>36430</v>
      </c>
      <c r="N40" s="31"/>
      <c r="Q40" s="76"/>
      <c r="S40" s="77"/>
      <c r="T40" s="77"/>
      <c r="U40" s="77"/>
    </row>
    <row r="41" customFormat="false" ht="12.75" hidden="false" customHeight="false" outlineLevel="0" collapsed="false">
      <c r="B41" s="75" t="n">
        <v>37530</v>
      </c>
      <c r="C41" s="31" t="n">
        <v>2.748</v>
      </c>
      <c r="D41" s="31" t="n">
        <v>0.006</v>
      </c>
      <c r="E41" s="31" t="n">
        <v>-0.24</v>
      </c>
      <c r="F41" s="31" t="n">
        <v>-0.0505</v>
      </c>
      <c r="G41" s="31" t="n">
        <v>0.214</v>
      </c>
      <c r="H41" s="31" t="n">
        <v>0.55</v>
      </c>
      <c r="I41" s="31" t="n">
        <v>0.5</v>
      </c>
      <c r="J41" s="31" t="n">
        <v>0.6</v>
      </c>
      <c r="K41" s="51" t="n">
        <v>36465</v>
      </c>
      <c r="L41" s="70" t="n">
        <v>36460</v>
      </c>
      <c r="M41" s="71" t="n">
        <v>36459</v>
      </c>
      <c r="N41" s="31"/>
      <c r="Q41" s="76"/>
      <c r="S41" s="77"/>
      <c r="T41" s="77"/>
      <c r="U41" s="77"/>
    </row>
    <row r="42" customFormat="false" ht="12.75" hidden="false" customHeight="false" outlineLevel="0" collapsed="false">
      <c r="B42" s="75" t="n">
        <v>37561</v>
      </c>
      <c r="C42" s="31" t="n">
        <v>2.88</v>
      </c>
      <c r="D42" s="31" t="n">
        <v>0.006</v>
      </c>
      <c r="E42" s="31" t="n">
        <v>-0.235</v>
      </c>
      <c r="F42" s="31" t="n">
        <v>-0.0505</v>
      </c>
      <c r="G42" s="31" t="n">
        <v>0.22</v>
      </c>
      <c r="H42" s="31" t="n">
        <v>0.6</v>
      </c>
      <c r="I42" s="31" t="n">
        <v>0.6</v>
      </c>
      <c r="J42" s="31" t="n">
        <v>0.6</v>
      </c>
      <c r="K42" s="51" t="n">
        <v>36495</v>
      </c>
      <c r="L42" s="70" t="n">
        <v>36490</v>
      </c>
      <c r="M42" s="71" t="n">
        <v>36488</v>
      </c>
      <c r="N42" s="31"/>
      <c r="Q42" s="76"/>
      <c r="S42" s="77"/>
      <c r="T42" s="77"/>
      <c r="U42" s="77"/>
    </row>
    <row r="43" customFormat="false" ht="12.75" hidden="false" customHeight="false" outlineLevel="0" collapsed="false">
      <c r="B43" s="75" t="n">
        <v>37591</v>
      </c>
      <c r="C43" s="31" t="n">
        <v>3.003</v>
      </c>
      <c r="D43" s="31" t="n">
        <v>0.006</v>
      </c>
      <c r="E43" s="31" t="n">
        <v>-0.235</v>
      </c>
      <c r="F43" s="31" t="n">
        <v>-0.049</v>
      </c>
      <c r="G43" s="31" t="n">
        <v>0.2225</v>
      </c>
      <c r="H43" s="31" t="n">
        <v>1.5</v>
      </c>
      <c r="I43" s="31" t="n">
        <v>1.15</v>
      </c>
      <c r="J43" s="31" t="n">
        <v>1.05</v>
      </c>
      <c r="K43" s="51" t="n">
        <v>36526</v>
      </c>
      <c r="L43" s="70" t="n">
        <v>36522</v>
      </c>
      <c r="M43" s="71" t="n">
        <v>36521</v>
      </c>
      <c r="N43" s="31"/>
      <c r="Q43" s="78"/>
      <c r="S43" s="77"/>
      <c r="T43" s="77"/>
      <c r="U43" s="77"/>
    </row>
    <row r="44" customFormat="false" ht="12.75" hidden="false" customHeight="false" outlineLevel="0" collapsed="false">
      <c r="B44" s="75" t="n">
        <v>37622</v>
      </c>
      <c r="C44" s="31" t="n">
        <v>3.03</v>
      </c>
      <c r="D44" s="31" t="n">
        <v>0.005</v>
      </c>
      <c r="E44" s="31" t="n">
        <v>-0.235</v>
      </c>
      <c r="F44" s="31" t="n">
        <v>-0.049</v>
      </c>
      <c r="G44" s="31" t="n">
        <v>0.23</v>
      </c>
      <c r="H44" s="31" t="n">
        <v>1.7</v>
      </c>
      <c r="I44" s="31" t="n">
        <v>1.15</v>
      </c>
      <c r="J44" s="31" t="n">
        <v>1.05</v>
      </c>
      <c r="K44" s="51" t="n">
        <v>36557</v>
      </c>
      <c r="L44" s="70" t="n">
        <v>36552</v>
      </c>
      <c r="M44" s="71" t="n">
        <v>36551</v>
      </c>
      <c r="N44" s="31"/>
      <c r="Q44" s="78"/>
      <c r="S44" s="77"/>
      <c r="T44" s="77"/>
      <c r="U44" s="77"/>
    </row>
    <row r="45" customFormat="false" ht="12.75" hidden="false" customHeight="false" outlineLevel="0" collapsed="false">
      <c r="B45" s="75" t="n">
        <v>37653</v>
      </c>
      <c r="C45" s="31" t="n">
        <v>2.915</v>
      </c>
      <c r="D45" s="31" t="n">
        <v>0.005</v>
      </c>
      <c r="E45" s="31" t="n">
        <v>-0.235</v>
      </c>
      <c r="F45" s="31" t="n">
        <v>-0.049</v>
      </c>
      <c r="G45" s="31" t="n">
        <v>0.2225</v>
      </c>
      <c r="H45" s="31" t="n">
        <v>1.7</v>
      </c>
      <c r="I45" s="31" t="n">
        <v>1.15</v>
      </c>
      <c r="J45" s="31" t="n">
        <v>1.05</v>
      </c>
      <c r="K45" s="51" t="n">
        <v>36586</v>
      </c>
      <c r="L45" s="70" t="n">
        <v>36581</v>
      </c>
      <c r="M45" s="71" t="n">
        <v>36580</v>
      </c>
      <c r="N45" s="31"/>
      <c r="Q45" s="78"/>
      <c r="S45" s="77"/>
      <c r="T45" s="77"/>
      <c r="U45" s="77"/>
    </row>
    <row r="46" customFormat="false" ht="12.75" hidden="false" customHeight="false" outlineLevel="0" collapsed="false">
      <c r="B46" s="75" t="n">
        <v>37681</v>
      </c>
      <c r="C46" s="31" t="n">
        <v>2.8</v>
      </c>
      <c r="D46" s="31" t="n">
        <v>0.005</v>
      </c>
      <c r="E46" s="31" t="n">
        <v>-0.235</v>
      </c>
      <c r="F46" s="31" t="n">
        <v>-0.049</v>
      </c>
      <c r="G46" s="31" t="n">
        <v>0.2125</v>
      </c>
      <c r="H46" s="31" t="n">
        <v>0.85</v>
      </c>
      <c r="I46" s="31" t="n">
        <v>0.65</v>
      </c>
      <c r="J46" s="31" t="n">
        <v>0.55</v>
      </c>
      <c r="K46" s="51" t="n">
        <v>36617</v>
      </c>
      <c r="L46" s="70" t="n">
        <v>36614</v>
      </c>
      <c r="M46" s="71" t="n">
        <v>36613</v>
      </c>
      <c r="N46" s="31"/>
      <c r="Q46" s="76"/>
      <c r="S46" s="77"/>
      <c r="T46" s="77"/>
      <c r="U46" s="77"/>
    </row>
    <row r="47" customFormat="false" ht="12.75" hidden="false" customHeight="false" outlineLevel="0" collapsed="false">
      <c r="B47" s="75" t="n">
        <v>37712</v>
      </c>
      <c r="C47" s="31" t="n">
        <v>2.7</v>
      </c>
      <c r="D47" s="31" t="n">
        <v>0.005</v>
      </c>
      <c r="E47" s="31" t="n">
        <v>-0.28</v>
      </c>
      <c r="F47" s="31" t="n">
        <v>-0.0485</v>
      </c>
      <c r="G47" s="31" t="n">
        <v>0.2025</v>
      </c>
      <c r="H47" s="31" t="n">
        <v>0.6</v>
      </c>
      <c r="I47" s="31" t="n">
        <v>0.5</v>
      </c>
      <c r="J47" s="31" t="n">
        <v>0.4</v>
      </c>
      <c r="K47" s="51" t="n">
        <v>36647</v>
      </c>
      <c r="L47" s="70" t="n">
        <v>36642</v>
      </c>
      <c r="M47" s="71" t="n">
        <v>36641</v>
      </c>
      <c r="N47" s="31"/>
      <c r="Q47" s="78"/>
      <c r="S47" s="77"/>
      <c r="T47" s="77"/>
      <c r="U47" s="77"/>
    </row>
    <row r="48" customFormat="false" ht="12.75" hidden="false" customHeight="false" outlineLevel="0" collapsed="false">
      <c r="B48" s="75" t="n">
        <v>37742</v>
      </c>
      <c r="C48" s="31" t="n">
        <v>2.69</v>
      </c>
      <c r="D48" s="31" t="n">
        <v>0.005</v>
      </c>
      <c r="E48" s="31" t="n">
        <v>-0.28</v>
      </c>
      <c r="F48" s="31" t="n">
        <v>-0.0485</v>
      </c>
      <c r="G48" s="31" t="n">
        <v>0.2015</v>
      </c>
      <c r="H48" s="31" t="n">
        <v>0.5</v>
      </c>
      <c r="I48" s="31" t="n">
        <v>0.45</v>
      </c>
      <c r="J48" s="31" t="n">
        <v>0.35</v>
      </c>
      <c r="K48" s="51" t="n">
        <v>36678</v>
      </c>
      <c r="L48" s="70" t="n">
        <v>36672</v>
      </c>
      <c r="M48" s="71" t="n">
        <v>36671</v>
      </c>
      <c r="N48" s="31"/>
      <c r="Q48" s="78"/>
      <c r="S48" s="77"/>
      <c r="T48" s="77"/>
      <c r="U48" s="77"/>
    </row>
    <row r="49" customFormat="false" ht="12.75" hidden="false" customHeight="false" outlineLevel="0" collapsed="false">
      <c r="B49" s="75" t="n">
        <v>37773</v>
      </c>
      <c r="C49" s="31" t="n">
        <v>2.738</v>
      </c>
      <c r="D49" s="31" t="n">
        <v>0.005</v>
      </c>
      <c r="E49" s="31" t="n">
        <v>-0.28</v>
      </c>
      <c r="F49" s="31" t="n">
        <v>-0.0435</v>
      </c>
      <c r="G49" s="31" t="n">
        <v>0.2015</v>
      </c>
      <c r="H49" s="31" t="n">
        <v>0.6</v>
      </c>
      <c r="I49" s="31" t="n">
        <v>0.5</v>
      </c>
      <c r="J49" s="31" t="n">
        <v>0.4</v>
      </c>
      <c r="K49" s="51" t="n">
        <v>36708</v>
      </c>
      <c r="L49" s="70" t="n">
        <v>36705</v>
      </c>
      <c r="M49" s="71" t="n">
        <v>36704</v>
      </c>
      <c r="N49" s="31"/>
      <c r="Q49" s="78"/>
      <c r="S49" s="77"/>
      <c r="T49" s="77"/>
      <c r="U49" s="77"/>
    </row>
    <row r="50" customFormat="false" ht="12.75" hidden="false" customHeight="false" outlineLevel="0" collapsed="false">
      <c r="B50" s="75" t="n">
        <v>37803</v>
      </c>
      <c r="C50" s="31" t="n">
        <v>2.74</v>
      </c>
      <c r="D50" s="31" t="n">
        <v>0.005</v>
      </c>
      <c r="E50" s="31" t="n">
        <v>-0.28</v>
      </c>
      <c r="F50" s="31" t="n">
        <v>-0.0435</v>
      </c>
      <c r="G50" s="31" t="n">
        <v>0.2015</v>
      </c>
      <c r="H50" s="31" t="n">
        <v>0.6</v>
      </c>
      <c r="I50" s="31" t="n">
        <v>0.5</v>
      </c>
      <c r="J50" s="31" t="n">
        <v>0.4</v>
      </c>
      <c r="K50" s="51" t="n">
        <v>36739</v>
      </c>
      <c r="L50" s="70" t="n">
        <v>36734</v>
      </c>
      <c r="M50" s="71" t="n">
        <v>36733</v>
      </c>
      <c r="N50" s="31"/>
      <c r="Q50" s="78"/>
      <c r="S50" s="77"/>
      <c r="T50" s="77"/>
      <c r="U50" s="77"/>
    </row>
    <row r="51" customFormat="false" ht="12.75" hidden="false" customHeight="false" outlineLevel="0" collapsed="false">
      <c r="B51" s="75" t="n">
        <v>37834</v>
      </c>
      <c r="C51" s="31" t="n">
        <v>2.748</v>
      </c>
      <c r="D51" s="31" t="n">
        <v>0.005</v>
      </c>
      <c r="E51" s="31" t="n">
        <v>-0.28</v>
      </c>
      <c r="F51" s="31" t="n">
        <v>-0.0435</v>
      </c>
      <c r="G51" s="31" t="n">
        <v>0.2015</v>
      </c>
      <c r="H51" s="31" t="n">
        <v>0.5</v>
      </c>
      <c r="I51" s="31" t="n">
        <v>0.45</v>
      </c>
      <c r="J51" s="31" t="n">
        <v>0.55</v>
      </c>
      <c r="K51" s="51" t="n">
        <v>36770</v>
      </c>
      <c r="L51" s="70" t="n">
        <v>36767</v>
      </c>
      <c r="M51" s="71" t="n">
        <v>36766</v>
      </c>
      <c r="N51" s="31"/>
      <c r="Q51" s="78"/>
      <c r="S51" s="77"/>
      <c r="T51" s="77"/>
      <c r="U51" s="77"/>
    </row>
    <row r="52" customFormat="false" ht="12.75" hidden="false" customHeight="false" outlineLevel="0" collapsed="false">
      <c r="B52" s="75" t="n">
        <v>37865</v>
      </c>
      <c r="C52" s="31" t="n">
        <v>2.744</v>
      </c>
      <c r="D52" s="31" t="n">
        <v>0.005</v>
      </c>
      <c r="E52" s="31" t="n">
        <v>-0.28</v>
      </c>
      <c r="F52" s="31" t="n">
        <v>-0.0485</v>
      </c>
      <c r="G52" s="31" t="n">
        <v>0.2015</v>
      </c>
      <c r="H52" s="31" t="n">
        <v>0.55</v>
      </c>
      <c r="I52" s="31" t="n">
        <v>0.5</v>
      </c>
      <c r="J52" s="31" t="n">
        <v>0.6</v>
      </c>
      <c r="K52" s="51" t="n">
        <v>36800</v>
      </c>
      <c r="L52" s="70" t="n">
        <v>36796</v>
      </c>
      <c r="M52" s="71" t="n">
        <v>36795</v>
      </c>
      <c r="N52" s="31"/>
      <c r="Q52" s="78"/>
      <c r="S52" s="77"/>
      <c r="T52" s="77"/>
      <c r="U52" s="77"/>
    </row>
    <row r="53" customFormat="false" ht="12.75" hidden="false" customHeight="false" outlineLevel="0" collapsed="false">
      <c r="B53" s="75" t="n">
        <v>37895</v>
      </c>
      <c r="C53" s="31" t="n">
        <v>2.768</v>
      </c>
      <c r="D53" s="31" t="n">
        <v>0.005</v>
      </c>
      <c r="E53" s="31" t="n">
        <v>-0.28</v>
      </c>
      <c r="F53" s="31" t="n">
        <v>-0.0485</v>
      </c>
      <c r="G53" s="31" t="n">
        <v>0.2015</v>
      </c>
      <c r="H53" s="31" t="n">
        <v>0.55</v>
      </c>
      <c r="I53" s="31" t="n">
        <v>0.5</v>
      </c>
      <c r="J53" s="31" t="n">
        <v>0.6</v>
      </c>
      <c r="K53" s="51" t="n">
        <v>36831</v>
      </c>
      <c r="L53" s="70" t="n">
        <v>36826</v>
      </c>
      <c r="M53" s="71" t="n">
        <v>36825</v>
      </c>
      <c r="N53" s="31"/>
      <c r="Q53" s="78"/>
      <c r="S53" s="77"/>
      <c r="T53" s="77"/>
      <c r="U53" s="77"/>
    </row>
    <row r="54" customFormat="false" ht="12.75" hidden="false" customHeight="false" outlineLevel="0" collapsed="false">
      <c r="B54" s="75" t="n">
        <v>37926</v>
      </c>
      <c r="C54" s="31" t="n">
        <v>2.9</v>
      </c>
      <c r="D54" s="31" t="n">
        <v>0.005</v>
      </c>
      <c r="E54" s="31" t="n">
        <v>-0.29</v>
      </c>
      <c r="F54" s="31" t="n">
        <v>-0.0485</v>
      </c>
      <c r="G54" s="31" t="n">
        <v>0.205</v>
      </c>
      <c r="H54" s="31" t="n">
        <v>0.6</v>
      </c>
      <c r="I54" s="31" t="n">
        <v>0.6</v>
      </c>
      <c r="J54" s="31" t="n">
        <v>0.6</v>
      </c>
      <c r="K54" s="51" t="n">
        <v>36861</v>
      </c>
      <c r="L54" s="70" t="n">
        <v>36858</v>
      </c>
      <c r="M54" s="71" t="n">
        <v>36857</v>
      </c>
      <c r="N54" s="31"/>
      <c r="Q54" s="78"/>
      <c r="S54" s="77"/>
      <c r="T54" s="77"/>
      <c r="U54" s="77"/>
    </row>
    <row r="55" customFormat="false" ht="12.75" hidden="false" customHeight="false" outlineLevel="0" collapsed="false">
      <c r="B55" s="75" t="n">
        <v>37956</v>
      </c>
      <c r="C55" s="31" t="n">
        <v>3.023</v>
      </c>
      <c r="D55" s="31" t="n">
        <v>0.005</v>
      </c>
      <c r="E55" s="31" t="n">
        <v>-0.29</v>
      </c>
      <c r="F55" s="31" t="n">
        <v>-0.047</v>
      </c>
      <c r="G55" s="31" t="n">
        <v>0.2075</v>
      </c>
      <c r="H55" s="31" t="n">
        <v>1.5</v>
      </c>
      <c r="I55" s="31" t="n">
        <v>1.15</v>
      </c>
      <c r="J55" s="31" t="n">
        <v>1.05</v>
      </c>
      <c r="K55" s="51" t="n">
        <v>36892</v>
      </c>
      <c r="L55" s="70" t="n">
        <v>36887</v>
      </c>
      <c r="M55" s="71" t="n">
        <v>36886</v>
      </c>
      <c r="N55" s="31"/>
      <c r="Q55" s="78"/>
      <c r="S55" s="77"/>
      <c r="T55" s="77"/>
      <c r="U55" s="77"/>
    </row>
    <row r="56" customFormat="false" ht="12.75" hidden="false" customHeight="false" outlineLevel="0" collapsed="false">
      <c r="B56" s="75" t="n">
        <v>37987</v>
      </c>
      <c r="C56" s="31" t="n">
        <v>3.0495</v>
      </c>
      <c r="D56" s="31" t="n">
        <v>0.005</v>
      </c>
      <c r="E56" s="31" t="n">
        <v>-0.29</v>
      </c>
      <c r="F56" s="31" t="n">
        <v>-0.047</v>
      </c>
      <c r="G56" s="31" t="n">
        <v>0.21</v>
      </c>
      <c r="H56" s="31" t="n">
        <v>1.7</v>
      </c>
      <c r="I56" s="31" t="n">
        <v>1.15</v>
      </c>
      <c r="J56" s="31" t="n">
        <v>1.05</v>
      </c>
      <c r="K56" s="51" t="n">
        <v>36923</v>
      </c>
      <c r="L56" s="70" t="n">
        <v>36920</v>
      </c>
      <c r="M56" s="71" t="n">
        <v>36917</v>
      </c>
      <c r="N56" s="31"/>
      <c r="Q56" s="78"/>
      <c r="S56" s="77"/>
      <c r="T56" s="77"/>
      <c r="U56" s="77"/>
    </row>
    <row r="57" customFormat="false" ht="12.75" hidden="false" customHeight="false" outlineLevel="0" collapsed="false">
      <c r="B57" s="75" t="n">
        <v>38018</v>
      </c>
      <c r="C57" s="31" t="n">
        <v>2.9385</v>
      </c>
      <c r="D57" s="31" t="n">
        <v>0.005</v>
      </c>
      <c r="E57" s="31" t="n">
        <v>-0.29</v>
      </c>
      <c r="F57" s="31" t="n">
        <v>-0.047</v>
      </c>
      <c r="G57" s="31" t="n">
        <v>0.2075</v>
      </c>
      <c r="H57" s="31" t="n">
        <v>1.7</v>
      </c>
      <c r="I57" s="31" t="n">
        <v>1.15</v>
      </c>
      <c r="J57" s="31" t="n">
        <v>1.05</v>
      </c>
      <c r="K57" s="51" t="n">
        <v>36951</v>
      </c>
      <c r="L57" s="70" t="n">
        <v>36948</v>
      </c>
      <c r="M57" s="71" t="n">
        <v>36945</v>
      </c>
      <c r="N57" s="31"/>
      <c r="Q57" s="78"/>
      <c r="S57" s="77"/>
      <c r="T57" s="77"/>
      <c r="U57" s="77"/>
    </row>
    <row r="58" customFormat="false" ht="12.75" hidden="false" customHeight="false" outlineLevel="0" collapsed="false">
      <c r="B58" s="75" t="n">
        <v>38047</v>
      </c>
      <c r="C58" s="31" t="n">
        <v>2.8265</v>
      </c>
      <c r="D58" s="31" t="n">
        <v>0.005</v>
      </c>
      <c r="E58" s="31" t="n">
        <v>-0.29</v>
      </c>
      <c r="F58" s="31" t="n">
        <v>-0.047</v>
      </c>
      <c r="G58" s="31" t="n">
        <v>0.205</v>
      </c>
      <c r="H58" s="31" t="n">
        <v>0.85</v>
      </c>
      <c r="I58" s="31" t="n">
        <v>0.65</v>
      </c>
      <c r="J58" s="31" t="n">
        <v>0.55</v>
      </c>
      <c r="K58" s="51" t="n">
        <v>36982</v>
      </c>
      <c r="L58" s="70" t="n">
        <v>36978</v>
      </c>
      <c r="M58" s="71" t="n">
        <v>36977</v>
      </c>
      <c r="N58" s="31"/>
      <c r="Q58" s="78"/>
      <c r="S58" s="77"/>
      <c r="T58" s="77"/>
      <c r="U58" s="77"/>
    </row>
    <row r="59" customFormat="false" ht="12.75" hidden="false" customHeight="false" outlineLevel="0" collapsed="false">
      <c r="B59" s="75" t="n">
        <v>38078</v>
      </c>
      <c r="C59" s="31" t="n">
        <v>2.7295</v>
      </c>
      <c r="D59" s="31" t="n">
        <v>0.005</v>
      </c>
      <c r="E59" s="31" t="n">
        <v>-0.33</v>
      </c>
      <c r="F59" s="31" t="n">
        <v>-0.0465</v>
      </c>
      <c r="G59" s="31" t="n">
        <v>0.191</v>
      </c>
      <c r="H59" s="31" t="n">
        <v>0.6</v>
      </c>
      <c r="I59" s="31" t="n">
        <v>0.5</v>
      </c>
      <c r="J59" s="31" t="n">
        <v>0.4</v>
      </c>
      <c r="K59" s="51" t="n">
        <v>37012</v>
      </c>
      <c r="L59" s="70" t="n">
        <v>37007</v>
      </c>
      <c r="M59" s="71" t="n">
        <v>37006</v>
      </c>
      <c r="N59" s="31"/>
      <c r="Q59" s="78"/>
      <c r="S59" s="77"/>
      <c r="T59" s="77"/>
      <c r="U59" s="77"/>
    </row>
    <row r="60" customFormat="false" ht="12.75" hidden="false" customHeight="false" outlineLevel="0" collapsed="false">
      <c r="B60" s="75" t="n">
        <v>38108</v>
      </c>
      <c r="C60" s="31" t="n">
        <v>2.7105</v>
      </c>
      <c r="D60" s="31" t="n">
        <v>0.005</v>
      </c>
      <c r="E60" s="31" t="n">
        <v>-0.33</v>
      </c>
      <c r="F60" s="31" t="n">
        <v>-0.0465</v>
      </c>
      <c r="G60" s="31" t="n">
        <v>0.191</v>
      </c>
      <c r="H60" s="31" t="n">
        <v>0.5</v>
      </c>
      <c r="I60" s="31" t="n">
        <v>0.45</v>
      </c>
      <c r="J60" s="31" t="n">
        <v>0.35</v>
      </c>
      <c r="K60" s="51" t="n">
        <v>37043</v>
      </c>
      <c r="L60" s="70" t="n">
        <v>37040</v>
      </c>
      <c r="M60" s="71" t="n">
        <v>37036</v>
      </c>
      <c r="N60" s="31"/>
      <c r="Q60" s="78"/>
      <c r="S60" s="77"/>
      <c r="T60" s="77"/>
      <c r="U60" s="77"/>
    </row>
    <row r="61" customFormat="false" ht="12.75" hidden="false" customHeight="false" outlineLevel="0" collapsed="false">
      <c r="B61" s="75" t="n">
        <v>38139</v>
      </c>
      <c r="C61" s="31" t="n">
        <v>2.7695</v>
      </c>
      <c r="D61" s="31" t="n">
        <v>0.005</v>
      </c>
      <c r="E61" s="31" t="n">
        <v>-0.33</v>
      </c>
      <c r="F61" s="31" t="n">
        <v>-0.0415</v>
      </c>
      <c r="G61" s="31" t="n">
        <v>0.191</v>
      </c>
      <c r="H61" s="31" t="n">
        <v>0.6</v>
      </c>
      <c r="I61" s="31" t="n">
        <v>0.5</v>
      </c>
      <c r="J61" s="31" t="n">
        <v>0.4</v>
      </c>
      <c r="K61" s="51" t="n">
        <v>37073</v>
      </c>
      <c r="L61" s="70" t="n">
        <v>37069</v>
      </c>
      <c r="M61" s="71" t="n">
        <v>37068</v>
      </c>
      <c r="N61" s="31"/>
      <c r="Q61" s="78"/>
      <c r="S61" s="77"/>
      <c r="T61" s="77"/>
      <c r="U61" s="77"/>
    </row>
    <row r="62" customFormat="false" ht="12.75" hidden="false" customHeight="false" outlineLevel="0" collapsed="false">
      <c r="B62" s="75" t="n">
        <v>38169</v>
      </c>
      <c r="C62" s="31" t="n">
        <v>2.7715</v>
      </c>
      <c r="D62" s="31" t="n">
        <v>0.005</v>
      </c>
      <c r="E62" s="31" t="n">
        <v>-0.33</v>
      </c>
      <c r="F62" s="31" t="n">
        <v>-0.0415</v>
      </c>
      <c r="G62" s="31" t="n">
        <v>0.19</v>
      </c>
      <c r="H62" s="31" t="n">
        <v>0.6</v>
      </c>
      <c r="I62" s="31" t="n">
        <v>0.5</v>
      </c>
      <c r="J62" s="31" t="n">
        <v>0.4</v>
      </c>
      <c r="K62" s="51" t="n">
        <v>37104</v>
      </c>
      <c r="L62" s="70" t="n">
        <v>37099</v>
      </c>
      <c r="M62" s="71" t="n">
        <v>37098</v>
      </c>
      <c r="N62" s="31"/>
      <c r="Q62" s="78"/>
      <c r="S62" s="77"/>
      <c r="T62" s="77"/>
      <c r="U62" s="77"/>
    </row>
    <row r="63" customFormat="false" ht="12.75" hidden="false" customHeight="false" outlineLevel="0" collapsed="false">
      <c r="B63" s="75" t="n">
        <v>38200</v>
      </c>
      <c r="C63" s="31" t="n">
        <v>2.7795</v>
      </c>
      <c r="D63" s="31" t="n">
        <v>0.005</v>
      </c>
      <c r="E63" s="31" t="n">
        <v>-0.33</v>
      </c>
      <c r="F63" s="31" t="n">
        <v>-0.0415</v>
      </c>
      <c r="G63" s="31" t="n">
        <v>0.19</v>
      </c>
      <c r="H63" s="31" t="n">
        <v>0.5</v>
      </c>
      <c r="I63" s="31" t="n">
        <v>0.45</v>
      </c>
      <c r="J63" s="31" t="n">
        <v>0.55</v>
      </c>
      <c r="K63" s="51" t="n">
        <v>37135</v>
      </c>
      <c r="L63" s="70" t="n">
        <v>37132</v>
      </c>
      <c r="M63" s="71" t="n">
        <v>37131</v>
      </c>
      <c r="N63" s="31"/>
      <c r="Q63" s="78"/>
      <c r="S63" s="77"/>
      <c r="T63" s="77"/>
      <c r="U63" s="77"/>
    </row>
    <row r="64" customFormat="false" ht="12.75" hidden="false" customHeight="false" outlineLevel="0" collapsed="false">
      <c r="B64" s="75" t="n">
        <v>38231</v>
      </c>
      <c r="C64" s="31" t="n">
        <v>2.7745</v>
      </c>
      <c r="D64" s="31" t="n">
        <v>0.005</v>
      </c>
      <c r="E64" s="31" t="n">
        <v>-0.33</v>
      </c>
      <c r="F64" s="31" t="n">
        <v>-0.0465</v>
      </c>
      <c r="G64" s="31" t="n">
        <v>0.19</v>
      </c>
      <c r="H64" s="31" t="n">
        <v>0.55</v>
      </c>
      <c r="I64" s="31" t="n">
        <v>0.5</v>
      </c>
      <c r="J64" s="31" t="n">
        <v>0.6</v>
      </c>
      <c r="K64" s="51" t="n">
        <v>37165</v>
      </c>
      <c r="L64" s="70" t="n">
        <v>37160</v>
      </c>
      <c r="M64" s="71" t="n">
        <v>37159</v>
      </c>
      <c r="N64" s="31"/>
      <c r="Q64" s="78"/>
      <c r="S64" s="77"/>
      <c r="T64" s="77"/>
      <c r="U64" s="77"/>
    </row>
    <row r="65" customFormat="false" ht="12.75" hidden="false" customHeight="false" outlineLevel="0" collapsed="false">
      <c r="B65" s="75" t="n">
        <v>38261</v>
      </c>
      <c r="C65" s="31" t="n">
        <v>2.7975</v>
      </c>
      <c r="D65" s="31" t="n">
        <v>0.005</v>
      </c>
      <c r="E65" s="31" t="n">
        <v>-0.33</v>
      </c>
      <c r="F65" s="31" t="n">
        <v>-0.0465</v>
      </c>
      <c r="G65" s="31" t="n">
        <v>0.19</v>
      </c>
      <c r="H65" s="31" t="n">
        <v>0.55</v>
      </c>
      <c r="I65" s="31" t="n">
        <v>0.5</v>
      </c>
      <c r="J65" s="31" t="n">
        <v>0.6</v>
      </c>
      <c r="K65" s="51" t="n">
        <v>37196</v>
      </c>
      <c r="L65" s="70" t="n">
        <v>37193</v>
      </c>
      <c r="M65" s="71" t="n">
        <v>37190</v>
      </c>
      <c r="N65" s="31"/>
      <c r="Q65" s="78"/>
      <c r="S65" s="77"/>
      <c r="T65" s="77"/>
      <c r="U65" s="77"/>
    </row>
    <row r="66" customFormat="false" ht="12.75" hidden="false" customHeight="false" outlineLevel="0" collapsed="false">
      <c r="B66" s="75" t="n">
        <v>38292</v>
      </c>
      <c r="C66" s="31" t="n">
        <v>2.9245</v>
      </c>
      <c r="D66" s="31" t="n">
        <v>0.005</v>
      </c>
      <c r="E66" s="31" t="n">
        <v>-0.34</v>
      </c>
      <c r="F66" s="31" t="n">
        <v>-0.0465</v>
      </c>
      <c r="G66" s="31" t="n">
        <v>0.19</v>
      </c>
      <c r="H66" s="31" t="n">
        <v>0.6</v>
      </c>
      <c r="I66" s="31" t="n">
        <v>0.6</v>
      </c>
      <c r="J66" s="31" t="n">
        <v>0.6</v>
      </c>
      <c r="K66" s="51" t="n">
        <v>37226</v>
      </c>
      <c r="L66" s="70" t="n">
        <v>37223</v>
      </c>
      <c r="M66" s="71" t="n">
        <v>37222</v>
      </c>
      <c r="N66" s="31"/>
      <c r="Q66" s="78"/>
      <c r="S66" s="77"/>
      <c r="T66" s="77"/>
      <c r="U66" s="77"/>
    </row>
    <row r="67" customFormat="false" ht="12.75" hidden="false" customHeight="false" outlineLevel="0" collapsed="false">
      <c r="B67" s="75" t="n">
        <v>38322</v>
      </c>
      <c r="C67" s="31" t="n">
        <v>3.0445</v>
      </c>
      <c r="D67" s="31" t="n">
        <v>0.005</v>
      </c>
      <c r="E67" s="31" t="n">
        <v>-0.34</v>
      </c>
      <c r="F67" s="31" t="n">
        <v>-0.045</v>
      </c>
      <c r="G67" s="31" t="n">
        <v>0.191</v>
      </c>
      <c r="H67" s="31" t="n">
        <v>1.5</v>
      </c>
      <c r="I67" s="31" t="n">
        <v>1.15</v>
      </c>
      <c r="J67" s="31" t="n">
        <v>1.05</v>
      </c>
      <c r="K67" s="51" t="n">
        <v>37257</v>
      </c>
      <c r="L67" s="70" t="n">
        <v>37252</v>
      </c>
      <c r="M67" s="71" t="n">
        <v>37251</v>
      </c>
      <c r="N67" s="31"/>
      <c r="Q67" s="78"/>
      <c r="S67" s="77"/>
      <c r="T67" s="77"/>
      <c r="U67" s="77"/>
    </row>
    <row r="68" customFormat="false" ht="12.75" hidden="false" customHeight="false" outlineLevel="0" collapsed="false">
      <c r="B68" s="75" t="n">
        <v>38353</v>
      </c>
      <c r="C68" s="31" t="n">
        <v>3.079</v>
      </c>
      <c r="D68" s="31" t="n">
        <v>0.005</v>
      </c>
      <c r="E68" s="31" t="n">
        <v>-0.34</v>
      </c>
      <c r="F68" s="31" t="n">
        <v>-0.045</v>
      </c>
      <c r="G68" s="31" t="n">
        <v>0.193</v>
      </c>
      <c r="H68" s="31" t="n">
        <v>1.7</v>
      </c>
      <c r="I68" s="31" t="n">
        <v>1.15</v>
      </c>
      <c r="J68" s="31" t="n">
        <v>1.05</v>
      </c>
      <c r="K68" s="51" t="n">
        <v>37288</v>
      </c>
      <c r="L68" s="70" t="n">
        <v>37285</v>
      </c>
      <c r="M68" s="71" t="n">
        <v>37284</v>
      </c>
      <c r="N68" s="31"/>
      <c r="Q68" s="78"/>
      <c r="S68" s="77"/>
      <c r="T68" s="77"/>
      <c r="U68" s="77"/>
    </row>
    <row r="69" customFormat="false" ht="12.75" hidden="false" customHeight="false" outlineLevel="0" collapsed="false">
      <c r="B69" s="75" t="n">
        <v>38384</v>
      </c>
      <c r="C69" s="31" t="n">
        <v>2.972</v>
      </c>
      <c r="D69" s="31" t="n">
        <v>0.005</v>
      </c>
      <c r="E69" s="31" t="n">
        <v>-0.34</v>
      </c>
      <c r="F69" s="31" t="n">
        <v>-0.045</v>
      </c>
      <c r="G69" s="31" t="n">
        <v>0.192</v>
      </c>
      <c r="H69" s="31" t="n">
        <v>1.7</v>
      </c>
      <c r="I69" s="31" t="n">
        <v>1.15</v>
      </c>
      <c r="J69" s="31" t="n">
        <v>1.05</v>
      </c>
      <c r="K69" s="51" t="n">
        <v>37316</v>
      </c>
      <c r="L69" s="70" t="n">
        <v>37313</v>
      </c>
      <c r="M69" s="71" t="n">
        <v>37312</v>
      </c>
      <c r="N69" s="31"/>
      <c r="Q69" s="78"/>
      <c r="S69" s="77"/>
      <c r="T69" s="77"/>
      <c r="U69" s="77"/>
    </row>
    <row r="70" customFormat="false" ht="12.75" hidden="false" customHeight="false" outlineLevel="0" collapsed="false">
      <c r="B70" s="75" t="n">
        <v>38412</v>
      </c>
      <c r="C70" s="31" t="n">
        <v>2.863</v>
      </c>
      <c r="D70" s="31" t="n">
        <v>0.005</v>
      </c>
      <c r="E70" s="31" t="n">
        <v>-0.34</v>
      </c>
      <c r="F70" s="31" t="n">
        <v>-0.045</v>
      </c>
      <c r="G70" s="31" t="n">
        <v>0.19</v>
      </c>
      <c r="H70" s="31" t="n">
        <v>0.85</v>
      </c>
      <c r="I70" s="31" t="n">
        <v>0.65</v>
      </c>
      <c r="J70" s="31" t="n">
        <v>0.55</v>
      </c>
      <c r="K70" s="51" t="n">
        <v>37347</v>
      </c>
      <c r="L70" s="70" t="n">
        <v>37341</v>
      </c>
      <c r="M70" s="71" t="n">
        <v>37340</v>
      </c>
      <c r="N70" s="31"/>
      <c r="Q70" s="78"/>
      <c r="S70" s="77"/>
      <c r="T70" s="77"/>
      <c r="U70" s="77"/>
    </row>
    <row r="71" customFormat="false" ht="12.75" hidden="false" customHeight="false" outlineLevel="0" collapsed="false">
      <c r="B71" s="75" t="n">
        <v>38443</v>
      </c>
      <c r="C71" s="31" t="n">
        <v>2.769</v>
      </c>
      <c r="D71" s="31" t="n">
        <v>0.005</v>
      </c>
      <c r="E71" s="31" t="n">
        <v>-0.38</v>
      </c>
      <c r="F71" s="31" t="n">
        <v>-0.0445</v>
      </c>
      <c r="G71" s="31" t="n">
        <v>0.187</v>
      </c>
      <c r="H71" s="31" t="n">
        <v>0.6</v>
      </c>
      <c r="I71" s="31" t="n">
        <v>0.5</v>
      </c>
      <c r="J71" s="31" t="n">
        <v>0.4</v>
      </c>
      <c r="K71" s="51" t="n">
        <v>37377</v>
      </c>
      <c r="L71" s="70" t="n">
        <v>37372</v>
      </c>
      <c r="M71" s="71" t="n">
        <v>37371</v>
      </c>
      <c r="N71" s="31"/>
      <c r="Q71" s="78"/>
      <c r="S71" s="77"/>
      <c r="T71" s="77"/>
      <c r="U71" s="77"/>
    </row>
    <row r="72" customFormat="false" ht="12.75" hidden="false" customHeight="false" outlineLevel="0" collapsed="false">
      <c r="B72" s="75" t="n">
        <v>38473</v>
      </c>
      <c r="C72" s="31" t="n">
        <v>2.751</v>
      </c>
      <c r="D72" s="31" t="n">
        <v>0.005</v>
      </c>
      <c r="E72" s="31" t="n">
        <v>-0.38</v>
      </c>
      <c r="F72" s="31" t="n">
        <v>-0.0445</v>
      </c>
      <c r="G72" s="31" t="n">
        <v>0.186</v>
      </c>
      <c r="H72" s="31" t="n">
        <v>0.5</v>
      </c>
      <c r="I72" s="31" t="n">
        <v>0.45</v>
      </c>
      <c r="J72" s="31" t="n">
        <v>0.35</v>
      </c>
      <c r="K72" s="51" t="n">
        <v>37408</v>
      </c>
      <c r="L72" s="70" t="n">
        <v>37405</v>
      </c>
      <c r="M72" s="71" t="n">
        <v>37404</v>
      </c>
      <c r="N72" s="31"/>
      <c r="Q72" s="78"/>
      <c r="S72" s="77"/>
      <c r="T72" s="77"/>
      <c r="U72" s="77"/>
    </row>
    <row r="73" customFormat="false" ht="12.75" hidden="false" customHeight="false" outlineLevel="0" collapsed="false">
      <c r="B73" s="75" t="n">
        <v>38504</v>
      </c>
      <c r="C73" s="31" t="n">
        <v>2.811</v>
      </c>
      <c r="D73" s="31" t="n">
        <v>0.005</v>
      </c>
      <c r="E73" s="31" t="n">
        <v>-0.38</v>
      </c>
      <c r="F73" s="31" t="n">
        <v>-0.0395</v>
      </c>
      <c r="G73" s="31" t="n">
        <v>0.1855</v>
      </c>
      <c r="H73" s="31" t="n">
        <v>0.6</v>
      </c>
      <c r="I73" s="31" t="n">
        <v>0.5</v>
      </c>
      <c r="J73" s="31" t="n">
        <v>0.4</v>
      </c>
      <c r="K73" s="51" t="n">
        <v>37438</v>
      </c>
      <c r="L73" s="70" t="n">
        <v>37433</v>
      </c>
      <c r="M73" s="71" t="n">
        <v>37432</v>
      </c>
      <c r="N73" s="31"/>
      <c r="Q73" s="78"/>
      <c r="S73" s="77"/>
      <c r="T73" s="77"/>
      <c r="U73" s="77"/>
    </row>
    <row r="74" customFormat="false" ht="12.75" hidden="false" customHeight="false" outlineLevel="0" collapsed="false">
      <c r="B74" s="75" t="n">
        <v>38534</v>
      </c>
      <c r="C74" s="31" t="n">
        <v>2.813</v>
      </c>
      <c r="D74" s="31" t="n">
        <v>0.005</v>
      </c>
      <c r="E74" s="31" t="n">
        <v>-0.38</v>
      </c>
      <c r="F74" s="31" t="n">
        <v>-0.0395</v>
      </c>
      <c r="G74" s="31" t="n">
        <v>0.185</v>
      </c>
      <c r="H74" s="31" t="n">
        <v>0.6</v>
      </c>
      <c r="I74" s="31" t="n">
        <v>0.5</v>
      </c>
      <c r="J74" s="31" t="n">
        <v>0.4</v>
      </c>
      <c r="K74" s="51" t="n">
        <v>37469</v>
      </c>
      <c r="L74" s="70" t="n">
        <v>37466</v>
      </c>
      <c r="M74" s="71" t="n">
        <v>37463</v>
      </c>
      <c r="N74" s="31"/>
      <c r="Q74" s="78"/>
      <c r="S74" s="77"/>
      <c r="T74" s="77"/>
      <c r="U74" s="77"/>
    </row>
    <row r="75" customFormat="false" ht="12.75" hidden="false" customHeight="false" outlineLevel="0" collapsed="false">
      <c r="B75" s="75" t="n">
        <v>38565</v>
      </c>
      <c r="C75" s="31" t="n">
        <v>2.821</v>
      </c>
      <c r="D75" s="31" t="n">
        <v>0.005</v>
      </c>
      <c r="E75" s="31" t="n">
        <v>-0.38</v>
      </c>
      <c r="F75" s="31" t="n">
        <v>-0.0395</v>
      </c>
      <c r="G75" s="31" t="n">
        <v>0.185</v>
      </c>
      <c r="H75" s="31" t="n">
        <v>0.5</v>
      </c>
      <c r="I75" s="31" t="n">
        <v>0.45</v>
      </c>
      <c r="J75" s="31" t="n">
        <v>0.55</v>
      </c>
      <c r="K75" s="51" t="n">
        <v>37500</v>
      </c>
      <c r="L75" s="70" t="n">
        <v>37496</v>
      </c>
      <c r="M75" s="71" t="n">
        <v>37495</v>
      </c>
      <c r="N75" s="31"/>
      <c r="Q75" s="78"/>
      <c r="S75" s="77"/>
      <c r="T75" s="77"/>
      <c r="U75" s="77"/>
    </row>
    <row r="76" customFormat="false" ht="12.75" hidden="false" customHeight="false" outlineLevel="0" collapsed="false">
      <c r="B76" s="75" t="n">
        <v>38596</v>
      </c>
      <c r="C76" s="31" t="n">
        <v>2.815</v>
      </c>
      <c r="D76" s="31" t="n">
        <v>0.005</v>
      </c>
      <c r="E76" s="31" t="n">
        <v>-0.38</v>
      </c>
      <c r="F76" s="31" t="n">
        <v>-0.0445</v>
      </c>
      <c r="G76" s="31" t="n">
        <v>0.185</v>
      </c>
      <c r="H76" s="31" t="n">
        <v>0.55</v>
      </c>
      <c r="I76" s="31" t="n">
        <v>0.5</v>
      </c>
      <c r="J76" s="31" t="n">
        <v>0.6</v>
      </c>
      <c r="K76" s="51" t="n">
        <v>37530</v>
      </c>
      <c r="L76" s="70" t="n">
        <v>37525</v>
      </c>
      <c r="M76" s="71" t="n">
        <v>37524</v>
      </c>
      <c r="N76" s="31"/>
      <c r="Q76" s="78"/>
      <c r="S76" s="77"/>
      <c r="T76" s="77"/>
      <c r="U76" s="77"/>
    </row>
    <row r="77" customFormat="false" ht="12.75" hidden="false" customHeight="false" outlineLevel="0" collapsed="false">
      <c r="B77" s="75" t="n">
        <v>38626</v>
      </c>
      <c r="C77" s="31" t="n">
        <v>2.837</v>
      </c>
      <c r="D77" s="31" t="n">
        <v>0.005</v>
      </c>
      <c r="E77" s="31" t="n">
        <v>-0.38</v>
      </c>
      <c r="F77" s="31" t="n">
        <v>-0.0445</v>
      </c>
      <c r="G77" s="31" t="n">
        <v>0.1845</v>
      </c>
      <c r="H77" s="31" t="n">
        <v>0.55</v>
      </c>
      <c r="I77" s="31" t="n">
        <v>0.5</v>
      </c>
      <c r="J77" s="31" t="n">
        <v>0.6</v>
      </c>
      <c r="K77" s="51" t="n">
        <v>37561</v>
      </c>
      <c r="L77" s="70" t="n">
        <v>37558</v>
      </c>
      <c r="M77" s="71" t="n">
        <v>37557</v>
      </c>
      <c r="N77" s="31"/>
      <c r="Q77" s="78"/>
      <c r="S77" s="77"/>
      <c r="T77" s="77"/>
      <c r="U77" s="77"/>
    </row>
    <row r="78" customFormat="false" ht="12.75" hidden="false" customHeight="false" outlineLevel="0" collapsed="false">
      <c r="B78" s="75" t="n">
        <v>38657</v>
      </c>
      <c r="C78" s="31" t="n">
        <v>2.959</v>
      </c>
      <c r="D78" s="31" t="n">
        <v>0.005</v>
      </c>
      <c r="E78" s="31" t="n">
        <v>-0.413</v>
      </c>
      <c r="F78" s="31" t="n">
        <v>-0.0445</v>
      </c>
      <c r="G78" s="31" t="n">
        <v>0.184</v>
      </c>
      <c r="H78" s="31" t="n">
        <v>0.6</v>
      </c>
      <c r="I78" s="31" t="n">
        <v>0.6</v>
      </c>
      <c r="J78" s="31" t="n">
        <v>0.6</v>
      </c>
      <c r="K78" s="51" t="n">
        <v>37591</v>
      </c>
      <c r="L78" s="70" t="n">
        <v>37586</v>
      </c>
      <c r="M78" s="71" t="n">
        <v>37585</v>
      </c>
      <c r="N78" s="31"/>
      <c r="Q78" s="78"/>
      <c r="S78" s="77"/>
      <c r="T78" s="77"/>
      <c r="U78" s="77"/>
    </row>
    <row r="79" customFormat="false" ht="12.75" hidden="false" customHeight="false" outlineLevel="0" collapsed="false">
      <c r="B79" s="75" t="n">
        <v>38687</v>
      </c>
      <c r="C79" s="31" t="n">
        <v>3.076</v>
      </c>
      <c r="D79" s="31" t="n">
        <v>0.005</v>
      </c>
      <c r="E79" s="31" t="n">
        <v>-0.413</v>
      </c>
      <c r="F79" s="31" t="n">
        <v>-0.043</v>
      </c>
      <c r="G79" s="31" t="n">
        <v>0.185</v>
      </c>
      <c r="H79" s="31" t="n">
        <v>1.5</v>
      </c>
      <c r="I79" s="31" t="n">
        <v>1.15</v>
      </c>
      <c r="J79" s="31" t="n">
        <v>1.05</v>
      </c>
      <c r="K79" s="51" t="n">
        <v>37622</v>
      </c>
      <c r="L79" s="70" t="n">
        <v>37617</v>
      </c>
      <c r="M79" s="71" t="n">
        <v>37616</v>
      </c>
      <c r="N79" s="31"/>
      <c r="Q79" s="78"/>
      <c r="S79" s="77"/>
      <c r="T79" s="77"/>
      <c r="U79" s="77"/>
    </row>
    <row r="80" customFormat="false" ht="12.75" hidden="false" customHeight="false" outlineLevel="0" collapsed="false">
      <c r="B80" s="75" t="n">
        <v>38718</v>
      </c>
      <c r="C80" s="31" t="n">
        <v>3.1185</v>
      </c>
      <c r="D80" s="31" t="n">
        <v>0.005</v>
      </c>
      <c r="E80" s="31" t="n">
        <v>-0.413</v>
      </c>
      <c r="F80" s="31" t="n">
        <v>-0.043</v>
      </c>
      <c r="G80" s="31" t="n">
        <v>0.186</v>
      </c>
      <c r="H80" s="31" t="n">
        <v>1.7</v>
      </c>
      <c r="I80" s="31" t="n">
        <v>1.15</v>
      </c>
      <c r="J80" s="31" t="n">
        <v>1.05</v>
      </c>
      <c r="K80" s="51" t="n">
        <v>37653</v>
      </c>
      <c r="L80" s="70" t="n">
        <v>37650</v>
      </c>
      <c r="M80" s="71" t="n">
        <v>37649</v>
      </c>
      <c r="N80" s="31"/>
      <c r="Q80" s="78"/>
      <c r="S80" s="77"/>
      <c r="T80" s="77"/>
      <c r="U80" s="77"/>
    </row>
    <row r="81" customFormat="false" ht="12.75" hidden="false" customHeight="false" outlineLevel="0" collapsed="false">
      <c r="B81" s="75" t="n">
        <v>38749</v>
      </c>
      <c r="C81" s="31" t="n">
        <v>3.0155</v>
      </c>
      <c r="D81" s="31" t="n">
        <v>0.005</v>
      </c>
      <c r="E81" s="31" t="n">
        <v>-0.413</v>
      </c>
      <c r="F81" s="31" t="n">
        <v>-0.043</v>
      </c>
      <c r="G81" s="31" t="n">
        <v>0.1595</v>
      </c>
      <c r="H81" s="31" t="n">
        <v>1.7</v>
      </c>
      <c r="I81" s="31" t="n">
        <v>1.15</v>
      </c>
      <c r="J81" s="31" t="n">
        <v>1.05</v>
      </c>
      <c r="K81" s="51" t="n">
        <v>37681</v>
      </c>
      <c r="L81" s="70" t="n">
        <v>37678</v>
      </c>
      <c r="M81" s="71" t="n">
        <v>37677</v>
      </c>
      <c r="N81" s="31"/>
      <c r="Q81" s="78"/>
      <c r="S81" s="77"/>
      <c r="T81" s="77"/>
      <c r="U81" s="77"/>
    </row>
    <row r="82" customFormat="false" ht="12.75" hidden="false" customHeight="false" outlineLevel="0" collapsed="false">
      <c r="B82" s="75" t="n">
        <v>38777</v>
      </c>
      <c r="C82" s="31" t="n">
        <v>2.9095</v>
      </c>
      <c r="D82" s="31" t="n">
        <v>0.005</v>
      </c>
      <c r="E82" s="31" t="n">
        <v>-0.413</v>
      </c>
      <c r="F82" s="31" t="n">
        <v>-0.043</v>
      </c>
      <c r="G82" s="31" t="n">
        <v>0.1585</v>
      </c>
      <c r="H82" s="31" t="n">
        <v>0.85</v>
      </c>
      <c r="I82" s="31" t="n">
        <v>0.65</v>
      </c>
      <c r="J82" s="31" t="n">
        <v>0.55</v>
      </c>
      <c r="K82" s="51" t="n">
        <v>37712</v>
      </c>
      <c r="L82" s="70" t="n">
        <v>37707</v>
      </c>
      <c r="M82" s="71" t="n">
        <v>37706</v>
      </c>
      <c r="N82" s="31"/>
      <c r="Q82" s="78"/>
      <c r="S82" s="77"/>
      <c r="T82" s="77"/>
      <c r="U82" s="77"/>
    </row>
    <row r="83" customFormat="false" ht="12.75" hidden="false" customHeight="false" outlineLevel="0" collapsed="false">
      <c r="B83" s="75" t="n">
        <v>38808</v>
      </c>
      <c r="C83" s="31" t="n">
        <v>2.8185</v>
      </c>
      <c r="D83" s="31" t="n">
        <v>0.005</v>
      </c>
      <c r="E83" s="31" t="n">
        <v>-0.453</v>
      </c>
      <c r="F83" s="31" t="n">
        <v>-0.0425</v>
      </c>
      <c r="G83" s="31" t="n">
        <v>0.1575</v>
      </c>
      <c r="H83" s="31" t="n">
        <v>0.6</v>
      </c>
      <c r="I83" s="31" t="n">
        <v>0.35</v>
      </c>
      <c r="J83" s="31" t="n">
        <v>0.3</v>
      </c>
      <c r="K83" s="51" t="n">
        <v>37742</v>
      </c>
      <c r="L83" s="70" t="n">
        <v>37739</v>
      </c>
      <c r="M83" s="71" t="n">
        <v>37736</v>
      </c>
      <c r="N83" s="31"/>
      <c r="Q83" s="78"/>
      <c r="S83" s="77"/>
      <c r="T83" s="77"/>
      <c r="U83" s="77"/>
    </row>
    <row r="84" customFormat="false" ht="12.75" hidden="false" customHeight="false" outlineLevel="0" collapsed="false">
      <c r="B84" s="75" t="n">
        <v>38838</v>
      </c>
      <c r="C84" s="31" t="n">
        <v>2.8015</v>
      </c>
      <c r="D84" s="31" t="n">
        <v>0.005</v>
      </c>
      <c r="E84" s="31" t="n">
        <v>-0.453</v>
      </c>
      <c r="F84" s="31" t="n">
        <v>-0.0425</v>
      </c>
      <c r="G84" s="31" t="n">
        <v>0.1575</v>
      </c>
      <c r="H84" s="31" t="n">
        <v>0.5</v>
      </c>
      <c r="I84" s="31" t="n">
        <v>0.35</v>
      </c>
      <c r="J84" s="31" t="n">
        <v>0.3</v>
      </c>
      <c r="K84" s="51" t="n">
        <v>37773</v>
      </c>
      <c r="L84" s="70" t="n">
        <v>37769</v>
      </c>
      <c r="M84" s="71" t="n">
        <v>37768</v>
      </c>
      <c r="N84" s="31"/>
      <c r="Q84" s="78"/>
      <c r="S84" s="77"/>
      <c r="T84" s="77"/>
      <c r="U84" s="77"/>
    </row>
    <row r="85" customFormat="false" ht="12.75" hidden="false" customHeight="false" outlineLevel="0" collapsed="false">
      <c r="B85" s="75" t="n">
        <v>38869</v>
      </c>
      <c r="C85" s="31" t="n">
        <v>2.8625</v>
      </c>
      <c r="D85" s="31" t="n">
        <v>0.005</v>
      </c>
      <c r="E85" s="31" t="n">
        <v>-0.453</v>
      </c>
      <c r="F85" s="31" t="n">
        <v>-0.0375</v>
      </c>
      <c r="G85" s="31" t="n">
        <v>0.1575</v>
      </c>
      <c r="H85" s="31" t="n">
        <v>0.5</v>
      </c>
      <c r="I85" s="31" t="n">
        <v>0.5</v>
      </c>
      <c r="J85" s="31" t="n">
        <v>0.35</v>
      </c>
      <c r="K85" s="51" t="n">
        <v>37803</v>
      </c>
      <c r="L85" s="70" t="n">
        <v>37798</v>
      </c>
      <c r="M85" s="71" t="n">
        <v>37797</v>
      </c>
      <c r="N85" s="31"/>
      <c r="Q85" s="78"/>
      <c r="S85" s="77"/>
      <c r="T85" s="77"/>
      <c r="U85" s="77"/>
    </row>
    <row r="86" customFormat="false" ht="12.75" hidden="false" customHeight="false" outlineLevel="0" collapsed="false">
      <c r="B86" s="75" t="n">
        <v>38899</v>
      </c>
      <c r="C86" s="31" t="n">
        <v>2.8645</v>
      </c>
      <c r="D86" s="31" t="n">
        <v>0.005</v>
      </c>
      <c r="E86" s="31" t="n">
        <v>-0.453</v>
      </c>
      <c r="F86" s="31" t="n">
        <v>-0.0375</v>
      </c>
      <c r="G86" s="31" t="n">
        <v>0.1575</v>
      </c>
      <c r="H86" s="31" t="n">
        <v>0.5</v>
      </c>
      <c r="I86" s="31" t="n">
        <v>0.4</v>
      </c>
      <c r="J86" s="31" t="n">
        <v>0.4</v>
      </c>
      <c r="K86" s="51" t="n">
        <v>37834</v>
      </c>
      <c r="L86" s="70" t="n">
        <v>37831</v>
      </c>
      <c r="M86" s="71" t="n">
        <v>37830</v>
      </c>
      <c r="N86" s="31"/>
      <c r="Q86" s="78"/>
      <c r="S86" s="77"/>
      <c r="T86" s="77"/>
      <c r="U86" s="77"/>
    </row>
    <row r="87" customFormat="false" ht="12.75" hidden="false" customHeight="false" outlineLevel="0" collapsed="false">
      <c r="B87" s="75" t="n">
        <v>38930</v>
      </c>
      <c r="C87" s="31" t="n">
        <v>2.8725</v>
      </c>
      <c r="D87" s="31" t="n">
        <v>0.005</v>
      </c>
      <c r="E87" s="31" t="n">
        <v>-0.453</v>
      </c>
      <c r="F87" s="31" t="n">
        <v>-0.0375</v>
      </c>
      <c r="G87" s="31" t="n">
        <v>0.1575</v>
      </c>
      <c r="H87" s="31" t="n">
        <v>0.5</v>
      </c>
      <c r="I87" s="31" t="n">
        <v>0.3</v>
      </c>
      <c r="J87" s="31" t="n">
        <v>0.55</v>
      </c>
      <c r="K87" s="51" t="n">
        <v>37865</v>
      </c>
      <c r="L87" s="70" t="n">
        <v>37860</v>
      </c>
      <c r="M87" s="71" t="n">
        <v>37859</v>
      </c>
      <c r="N87" s="31"/>
      <c r="Q87" s="78"/>
      <c r="S87" s="77"/>
      <c r="T87" s="77"/>
      <c r="U87" s="77"/>
    </row>
    <row r="88" customFormat="false" ht="12.75" hidden="false" customHeight="false" outlineLevel="0" collapsed="false">
      <c r="B88" s="75" t="n">
        <v>38961</v>
      </c>
      <c r="C88" s="31" t="n">
        <v>2.8655</v>
      </c>
      <c r="D88" s="31" t="n">
        <v>0.005</v>
      </c>
      <c r="E88" s="31" t="n">
        <v>-0.453</v>
      </c>
      <c r="F88" s="31" t="n">
        <v>-0.0425</v>
      </c>
      <c r="G88" s="31" t="n">
        <v>0.1575</v>
      </c>
      <c r="H88" s="31" t="n">
        <v>0.5</v>
      </c>
      <c r="I88" s="31" t="n">
        <v>0.45</v>
      </c>
      <c r="J88" s="31" t="n">
        <v>0.35</v>
      </c>
      <c r="K88" s="51" t="n">
        <v>37895</v>
      </c>
      <c r="L88" s="70" t="n">
        <v>37890</v>
      </c>
      <c r="M88" s="71" t="n">
        <v>37889</v>
      </c>
      <c r="N88" s="31"/>
      <c r="Q88" s="78"/>
      <c r="S88" s="77"/>
      <c r="T88" s="77"/>
      <c r="U88" s="77"/>
    </row>
    <row r="89" customFormat="false" ht="12.75" hidden="false" customHeight="false" outlineLevel="0" collapsed="false">
      <c r="B89" s="75" t="n">
        <v>38991</v>
      </c>
      <c r="C89" s="31" t="n">
        <v>2.8865</v>
      </c>
      <c r="D89" s="31" t="n">
        <v>0.005</v>
      </c>
      <c r="E89" s="31" t="n">
        <v>-0.453</v>
      </c>
      <c r="F89" s="31" t="n">
        <v>-0.0425</v>
      </c>
      <c r="G89" s="31" t="n">
        <v>0.1575</v>
      </c>
      <c r="H89" s="31" t="n">
        <v>0.6</v>
      </c>
      <c r="I89" s="31" t="n">
        <v>0.55</v>
      </c>
      <c r="J89" s="31" t="n">
        <v>0.45</v>
      </c>
      <c r="K89" s="51" t="n">
        <v>37926</v>
      </c>
      <c r="L89" s="70" t="n">
        <v>37923</v>
      </c>
      <c r="M89" s="71" t="n">
        <v>37922</v>
      </c>
      <c r="N89" s="31"/>
      <c r="Q89" s="78"/>
      <c r="S89" s="77"/>
      <c r="T89" s="77"/>
      <c r="U89" s="77"/>
    </row>
    <row r="90" customFormat="false" ht="12.75" hidden="false" customHeight="false" outlineLevel="0" collapsed="false">
      <c r="B90" s="75" t="n">
        <v>39022</v>
      </c>
      <c r="C90" s="31" t="n">
        <v>3.0035</v>
      </c>
      <c r="D90" s="31" t="n">
        <v>0.005</v>
      </c>
      <c r="E90" s="31" t="n">
        <v>-0.433</v>
      </c>
      <c r="F90" s="31" t="n">
        <v>-0.0425</v>
      </c>
      <c r="G90" s="31" t="n">
        <v>0.1575</v>
      </c>
      <c r="H90" s="31" t="n">
        <v>0.7</v>
      </c>
      <c r="I90" s="31" t="n">
        <v>0.8</v>
      </c>
      <c r="J90" s="31" t="n">
        <v>0.5</v>
      </c>
      <c r="K90" s="51" t="n">
        <v>37956</v>
      </c>
      <c r="L90" s="70" t="n">
        <v>37950</v>
      </c>
      <c r="M90" s="71" t="n">
        <v>37949</v>
      </c>
      <c r="N90" s="31"/>
      <c r="Q90" s="78"/>
      <c r="S90" s="77"/>
      <c r="T90" s="77"/>
      <c r="U90" s="77"/>
    </row>
    <row r="91" customFormat="false" ht="12.75" hidden="false" customHeight="false" outlineLevel="0" collapsed="false">
      <c r="B91" s="75" t="n">
        <v>39052</v>
      </c>
      <c r="C91" s="31" t="n">
        <v>3.1175</v>
      </c>
      <c r="D91" s="31" t="n">
        <v>0.005</v>
      </c>
      <c r="E91" s="31" t="n">
        <v>-0.433</v>
      </c>
      <c r="F91" s="31" t="n">
        <v>-0.041</v>
      </c>
      <c r="G91" s="31" t="n">
        <v>0.1575</v>
      </c>
      <c r="H91" s="31" t="n">
        <v>1.2</v>
      </c>
      <c r="I91" s="31" t="n">
        <v>1</v>
      </c>
      <c r="J91" s="31" t="n">
        <v>0.8</v>
      </c>
      <c r="K91" s="51" t="n">
        <v>37987</v>
      </c>
      <c r="L91" s="70" t="n">
        <v>37984</v>
      </c>
      <c r="M91" s="71" t="n">
        <v>37981</v>
      </c>
      <c r="N91" s="31"/>
      <c r="Q91" s="78"/>
      <c r="S91" s="77"/>
      <c r="T91" s="77"/>
      <c r="U91" s="77"/>
    </row>
    <row r="92" customFormat="false" ht="12.75" hidden="false" customHeight="false" outlineLevel="0" collapsed="false">
      <c r="B92" s="75" t="n">
        <v>39083</v>
      </c>
      <c r="C92" s="31" t="n">
        <v>3.1655</v>
      </c>
      <c r="D92" s="31" t="n">
        <v>0.005</v>
      </c>
      <c r="E92" s="31" t="n">
        <v>-0.433</v>
      </c>
      <c r="F92" s="31" t="n">
        <v>-0.041</v>
      </c>
      <c r="G92" s="31" t="n">
        <v>0.1575</v>
      </c>
      <c r="H92" s="31" t="n">
        <v>1.3</v>
      </c>
      <c r="I92" s="31" t="n">
        <v>0.57</v>
      </c>
      <c r="J92" s="31" t="n">
        <v>0.9</v>
      </c>
      <c r="K92" s="51" t="n">
        <v>38018</v>
      </c>
      <c r="L92" s="70" t="n">
        <v>38014</v>
      </c>
      <c r="M92" s="71" t="n">
        <v>38013</v>
      </c>
      <c r="N92" s="31"/>
      <c r="Q92" s="78"/>
      <c r="S92" s="77"/>
      <c r="T92" s="77"/>
      <c r="U92" s="77"/>
    </row>
    <row r="93" customFormat="false" ht="12.75" hidden="false" customHeight="false" outlineLevel="0" collapsed="false">
      <c r="B93" s="75" t="n">
        <v>39114</v>
      </c>
      <c r="C93" s="31" t="n">
        <v>3.0665</v>
      </c>
      <c r="D93" s="31" t="n">
        <v>0.005</v>
      </c>
      <c r="E93" s="31" t="n">
        <v>-0.433</v>
      </c>
      <c r="F93" s="31" t="n">
        <v>-0.041</v>
      </c>
      <c r="G93" s="31" t="n">
        <v>0.1575</v>
      </c>
      <c r="H93" s="31" t="n">
        <v>1.3</v>
      </c>
      <c r="I93" s="31" t="n">
        <v>0.52</v>
      </c>
      <c r="J93" s="31" t="n">
        <v>0.85</v>
      </c>
      <c r="K93" s="51" t="n">
        <v>38047</v>
      </c>
      <c r="L93" s="70" t="n">
        <v>38042</v>
      </c>
      <c r="M93" s="71" t="n">
        <v>38041</v>
      </c>
      <c r="N93" s="31"/>
      <c r="Q93" s="78"/>
      <c r="S93" s="77"/>
      <c r="T93" s="77"/>
      <c r="U93" s="77"/>
    </row>
    <row r="94" customFormat="false" ht="12.75" hidden="false" customHeight="false" outlineLevel="0" collapsed="false">
      <c r="B94" s="75" t="n">
        <v>39142</v>
      </c>
      <c r="C94" s="31" t="n">
        <v>2.9635</v>
      </c>
      <c r="D94" s="31" t="n">
        <v>0.005</v>
      </c>
      <c r="E94" s="31" t="n">
        <v>-0.433</v>
      </c>
      <c r="F94" s="31" t="n">
        <v>-0.041</v>
      </c>
      <c r="G94" s="31" t="n">
        <v>0.1575</v>
      </c>
      <c r="H94" s="31" t="n">
        <v>1.2</v>
      </c>
      <c r="I94" s="31" t="n">
        <v>0.47</v>
      </c>
      <c r="J94" s="31" t="n">
        <v>0.4</v>
      </c>
      <c r="K94" s="51" t="n">
        <v>38078</v>
      </c>
      <c r="L94" s="70" t="n">
        <v>38075</v>
      </c>
      <c r="M94" s="71" t="n">
        <v>38072</v>
      </c>
      <c r="N94" s="31"/>
      <c r="Q94" s="78"/>
      <c r="S94" s="77"/>
      <c r="T94" s="77"/>
      <c r="U94" s="77"/>
    </row>
    <row r="95" customFormat="false" ht="12.75" hidden="false" customHeight="false" outlineLevel="0" collapsed="false">
      <c r="B95" s="75" t="n">
        <v>39173</v>
      </c>
      <c r="C95" s="31" t="n">
        <v>2.8755</v>
      </c>
      <c r="D95" s="31" t="n">
        <v>0.005</v>
      </c>
      <c r="E95" s="31" t="n">
        <v>-0.473</v>
      </c>
      <c r="F95" s="31" t="n">
        <v>-0.0405</v>
      </c>
      <c r="G95" s="31" t="n">
        <v>0.1575</v>
      </c>
      <c r="H95" s="31" t="n">
        <v>0.6</v>
      </c>
      <c r="I95" s="31" t="n">
        <v>0.32</v>
      </c>
      <c r="J95" s="31" t="n">
        <v>0.3</v>
      </c>
      <c r="K95" s="51" t="n">
        <v>38108</v>
      </c>
      <c r="L95" s="70" t="n">
        <v>38105</v>
      </c>
      <c r="M95" s="71" t="n">
        <v>38104</v>
      </c>
      <c r="N95" s="31"/>
      <c r="Q95" s="78"/>
      <c r="S95" s="77"/>
      <c r="T95" s="77"/>
      <c r="U95" s="77"/>
    </row>
    <row r="96" customFormat="false" ht="12.75" hidden="false" customHeight="false" outlineLevel="0" collapsed="false">
      <c r="B96" s="75" t="n">
        <v>39203</v>
      </c>
      <c r="C96" s="31" t="n">
        <v>2.8595</v>
      </c>
      <c r="D96" s="31" t="n">
        <v>0.005</v>
      </c>
      <c r="E96" s="31" t="n">
        <v>-0.473</v>
      </c>
      <c r="F96" s="31" t="n">
        <v>-0.0405</v>
      </c>
      <c r="G96" s="31" t="n">
        <v>0.1575</v>
      </c>
      <c r="H96" s="31" t="n">
        <v>0.5</v>
      </c>
      <c r="I96" s="31" t="n">
        <v>0.44</v>
      </c>
      <c r="J96" s="31" t="n">
        <v>0.3</v>
      </c>
      <c r="K96" s="51" t="n">
        <v>38139</v>
      </c>
      <c r="L96" s="70" t="n">
        <v>38133</v>
      </c>
      <c r="M96" s="71" t="n">
        <v>38132</v>
      </c>
      <c r="N96" s="31"/>
      <c r="Q96" s="78"/>
      <c r="S96" s="77"/>
      <c r="T96" s="77"/>
      <c r="U96" s="77"/>
    </row>
    <row r="97" customFormat="false" ht="12.75" hidden="false" customHeight="false" outlineLevel="0" collapsed="false">
      <c r="B97" s="75" t="n">
        <v>39234</v>
      </c>
      <c r="C97" s="31" t="n">
        <v>2.9215</v>
      </c>
      <c r="D97" s="31" t="n">
        <v>0.005</v>
      </c>
      <c r="E97" s="31" t="n">
        <v>-0.473</v>
      </c>
      <c r="F97" s="31" t="n">
        <v>-0.0355</v>
      </c>
      <c r="G97" s="31" t="n">
        <v>0.1575</v>
      </c>
      <c r="H97" s="31" t="n">
        <v>0.5</v>
      </c>
      <c r="I97" s="31" t="n">
        <v>0.44</v>
      </c>
      <c r="J97" s="31" t="n">
        <v>0.35</v>
      </c>
      <c r="K97" s="51" t="n">
        <v>38169</v>
      </c>
      <c r="L97" s="70" t="n">
        <v>38166</v>
      </c>
      <c r="M97" s="71" t="n">
        <v>38163</v>
      </c>
      <c r="N97" s="31"/>
      <c r="Q97" s="78"/>
      <c r="S97" s="77"/>
      <c r="T97" s="77"/>
      <c r="U97" s="77"/>
    </row>
    <row r="98" customFormat="false" ht="12.75" hidden="false" customHeight="false" outlineLevel="0" collapsed="false">
      <c r="B98" s="75" t="n">
        <v>39264</v>
      </c>
      <c r="C98" s="31" t="n">
        <v>2.9235</v>
      </c>
      <c r="D98" s="31" t="n">
        <v>0.005</v>
      </c>
      <c r="E98" s="31" t="n">
        <v>-0.473</v>
      </c>
      <c r="F98" s="31" t="n">
        <v>-0.0355</v>
      </c>
      <c r="G98" s="31" t="n">
        <v>0.1575</v>
      </c>
      <c r="H98" s="31" t="n">
        <v>0.5</v>
      </c>
      <c r="I98" s="31" t="n">
        <v>0.44</v>
      </c>
      <c r="J98" s="31" t="n">
        <v>0.4</v>
      </c>
      <c r="K98" s="51" t="n">
        <v>38200</v>
      </c>
      <c r="L98" s="70" t="n">
        <v>38196</v>
      </c>
      <c r="M98" s="71" t="n">
        <v>38195</v>
      </c>
      <c r="N98" s="31"/>
      <c r="Q98" s="78"/>
      <c r="S98" s="77"/>
      <c r="T98" s="77"/>
      <c r="U98" s="77"/>
    </row>
    <row r="99" customFormat="false" ht="12.75" hidden="false" customHeight="false" outlineLevel="0" collapsed="false">
      <c r="B99" s="75" t="n">
        <v>39295</v>
      </c>
      <c r="C99" s="31" t="n">
        <v>2.9315</v>
      </c>
      <c r="D99" s="31" t="n">
        <v>0.005</v>
      </c>
      <c r="E99" s="31" t="n">
        <v>-0.473</v>
      </c>
      <c r="F99" s="31" t="n">
        <v>-0.0355</v>
      </c>
      <c r="G99" s="31" t="n">
        <v>0.1575</v>
      </c>
      <c r="H99" s="31" t="n">
        <v>0.5</v>
      </c>
      <c r="I99" s="31" t="n">
        <v>0.44</v>
      </c>
      <c r="J99" s="31" t="n">
        <v>0.55</v>
      </c>
      <c r="K99" s="51" t="n">
        <v>38231</v>
      </c>
      <c r="L99" s="70" t="n">
        <v>38226</v>
      </c>
      <c r="M99" s="71" t="n">
        <v>38225</v>
      </c>
      <c r="N99" s="31"/>
      <c r="Q99" s="78"/>
      <c r="S99" s="77"/>
      <c r="T99" s="77"/>
      <c r="U99" s="77"/>
    </row>
    <row r="100" customFormat="false" ht="12.75" hidden="false" customHeight="false" outlineLevel="0" collapsed="false">
      <c r="B100" s="75" t="n">
        <v>39326</v>
      </c>
      <c r="C100" s="31" t="n">
        <v>2.9235</v>
      </c>
      <c r="D100" s="31" t="n">
        <v>0.005</v>
      </c>
      <c r="E100" s="31" t="n">
        <v>-0.473</v>
      </c>
      <c r="F100" s="31" t="n">
        <v>-0.0405</v>
      </c>
      <c r="G100" s="31" t="n">
        <v>0.1575</v>
      </c>
      <c r="H100" s="31" t="n">
        <v>0.5</v>
      </c>
      <c r="I100" s="31" t="n">
        <v>0.52</v>
      </c>
      <c r="J100" s="31" t="n">
        <v>0.35</v>
      </c>
      <c r="K100" s="51" t="n">
        <v>38261</v>
      </c>
      <c r="L100" s="70" t="n">
        <v>38258</v>
      </c>
      <c r="M100" s="71" t="n">
        <v>38257</v>
      </c>
      <c r="N100" s="31"/>
      <c r="Q100" s="78"/>
      <c r="S100" s="77"/>
      <c r="T100" s="77"/>
      <c r="U100" s="77"/>
    </row>
    <row r="101" customFormat="false" ht="12.75" hidden="false" customHeight="false" outlineLevel="0" collapsed="false">
      <c r="B101" s="75" t="n">
        <v>39356</v>
      </c>
      <c r="C101" s="31" t="n">
        <v>2.9435</v>
      </c>
      <c r="D101" s="31" t="n">
        <v>0.005</v>
      </c>
      <c r="E101" s="31" t="n">
        <v>-0.473</v>
      </c>
      <c r="F101" s="31" t="n">
        <v>-0.0405</v>
      </c>
      <c r="G101" s="31" t="n">
        <v>0.1575</v>
      </c>
      <c r="H101" s="31" t="n">
        <v>0.6</v>
      </c>
      <c r="I101" s="31" t="n">
        <v>0.52</v>
      </c>
      <c r="J101" s="31" t="n">
        <v>0.45</v>
      </c>
      <c r="K101" s="51" t="n">
        <v>38292</v>
      </c>
      <c r="L101" s="70" t="n">
        <v>38287</v>
      </c>
      <c r="M101" s="71" t="n">
        <v>38286</v>
      </c>
      <c r="N101" s="31"/>
      <c r="Q101" s="78"/>
      <c r="S101" s="77"/>
      <c r="T101" s="77"/>
      <c r="U101" s="77"/>
    </row>
    <row r="102" customFormat="false" ht="12.75" hidden="false" customHeight="false" outlineLevel="0" collapsed="false">
      <c r="B102" s="75" t="n">
        <v>39387</v>
      </c>
      <c r="C102" s="31" t="n">
        <v>3.0555</v>
      </c>
      <c r="D102" s="31" t="n">
        <v>0.005</v>
      </c>
      <c r="E102" s="31" t="n">
        <v>-0.44</v>
      </c>
      <c r="F102" s="31" t="n">
        <v>-0.0405</v>
      </c>
      <c r="G102" s="31" t="n">
        <v>0.1575</v>
      </c>
      <c r="H102" s="31" t="n">
        <v>0.7</v>
      </c>
      <c r="I102" s="31" t="n">
        <v>0.52</v>
      </c>
      <c r="J102" s="31" t="n">
        <v>0.5</v>
      </c>
      <c r="K102" s="51" t="n">
        <v>38322</v>
      </c>
      <c r="L102" s="70" t="n">
        <v>38317</v>
      </c>
      <c r="M102" s="71" t="n">
        <v>38315</v>
      </c>
      <c r="N102" s="31"/>
      <c r="Q102" s="78"/>
      <c r="S102" s="77"/>
      <c r="T102" s="77"/>
      <c r="U102" s="77"/>
    </row>
    <row r="103" customFormat="false" ht="12.75" hidden="false" customHeight="false" outlineLevel="0" collapsed="false">
      <c r="B103" s="75" t="n">
        <v>39417</v>
      </c>
      <c r="C103" s="31" t="n">
        <v>3.1665</v>
      </c>
      <c r="D103" s="31" t="n">
        <v>0.005</v>
      </c>
      <c r="E103" s="31" t="n">
        <v>-0.44</v>
      </c>
      <c r="F103" s="31" t="n">
        <v>-0.039</v>
      </c>
      <c r="G103" s="31" t="n">
        <v>0.1575</v>
      </c>
      <c r="H103" s="31" t="n">
        <v>1.2</v>
      </c>
      <c r="I103" s="31" t="n">
        <v>0.57</v>
      </c>
      <c r="J103" s="31" t="n">
        <v>0.8</v>
      </c>
      <c r="K103" s="51" t="n">
        <v>38353</v>
      </c>
      <c r="L103" s="70" t="n">
        <v>38349</v>
      </c>
      <c r="M103" s="71" t="n">
        <v>38348</v>
      </c>
      <c r="N103" s="31"/>
      <c r="Q103" s="78"/>
      <c r="S103" s="77"/>
      <c r="T103" s="77"/>
      <c r="U103" s="77"/>
    </row>
    <row r="104" customFormat="false" ht="12.75" hidden="false" customHeight="false" outlineLevel="0" collapsed="false">
      <c r="B104" s="75" t="n">
        <v>39448</v>
      </c>
      <c r="C104" s="31" t="n">
        <v>3.2175</v>
      </c>
      <c r="D104" s="31" t="n">
        <v>0.005</v>
      </c>
      <c r="E104" s="31" t="n">
        <v>-0.44</v>
      </c>
      <c r="F104" s="31" t="n">
        <v>-0.039</v>
      </c>
      <c r="G104" s="31" t="n">
        <v>0.1575</v>
      </c>
      <c r="H104" s="31" t="n">
        <v>1.3</v>
      </c>
      <c r="I104" s="31" t="n">
        <v>0.57</v>
      </c>
      <c r="J104" s="31" t="n">
        <v>0.9</v>
      </c>
      <c r="K104" s="51" t="n">
        <v>38384</v>
      </c>
      <c r="L104" s="70" t="n">
        <v>38379</v>
      </c>
      <c r="M104" s="71" t="n">
        <v>38378</v>
      </c>
      <c r="N104" s="31"/>
      <c r="Q104" s="78"/>
      <c r="S104" s="77"/>
      <c r="T104" s="77"/>
      <c r="U104" s="77"/>
    </row>
    <row r="105" customFormat="false" ht="12.75" hidden="false" customHeight="false" outlineLevel="0" collapsed="false">
      <c r="B105" s="75" t="n">
        <v>39479</v>
      </c>
      <c r="C105" s="31" t="n">
        <v>3.1225</v>
      </c>
      <c r="D105" s="31" t="n">
        <v>0.005</v>
      </c>
      <c r="E105" s="31" t="n">
        <v>-0.44</v>
      </c>
      <c r="F105" s="31" t="n">
        <v>-0.039</v>
      </c>
      <c r="G105" s="31" t="n">
        <v>0.1575</v>
      </c>
      <c r="H105" s="31" t="n">
        <v>1.3</v>
      </c>
      <c r="I105" s="31" t="n">
        <v>0.52</v>
      </c>
      <c r="J105" s="31" t="n">
        <v>0.85</v>
      </c>
      <c r="K105" s="51" t="n">
        <v>38412</v>
      </c>
      <c r="L105" s="70" t="n">
        <v>38407</v>
      </c>
      <c r="M105" s="71" t="n">
        <v>38406</v>
      </c>
      <c r="N105" s="31"/>
      <c r="Q105" s="78"/>
      <c r="S105" s="77"/>
      <c r="T105" s="77"/>
      <c r="U105" s="77"/>
    </row>
    <row r="106" customFormat="false" ht="12.75" hidden="false" customHeight="false" outlineLevel="0" collapsed="false">
      <c r="B106" s="75" t="n">
        <v>39508</v>
      </c>
      <c r="C106" s="31" t="n">
        <v>3.0225</v>
      </c>
      <c r="D106" s="31" t="n">
        <v>0.005</v>
      </c>
      <c r="E106" s="31" t="n">
        <v>-0.44</v>
      </c>
      <c r="F106" s="31" t="n">
        <v>-0.039</v>
      </c>
      <c r="G106" s="31" t="n">
        <v>0.1575</v>
      </c>
      <c r="H106" s="31" t="n">
        <v>1.2</v>
      </c>
      <c r="I106" s="31" t="n">
        <v>0.47</v>
      </c>
      <c r="J106" s="31" t="n">
        <v>0.4</v>
      </c>
      <c r="K106" s="51" t="n">
        <v>38443</v>
      </c>
      <c r="L106" s="70" t="n">
        <v>38440</v>
      </c>
      <c r="M106" s="71" t="n">
        <v>38439</v>
      </c>
      <c r="N106" s="31"/>
      <c r="Q106" s="78"/>
      <c r="S106" s="77"/>
      <c r="T106" s="77"/>
      <c r="U106" s="77"/>
    </row>
    <row r="107" customFormat="false" ht="12.75" hidden="false" customHeight="false" outlineLevel="0" collapsed="false">
      <c r="B107" s="75" t="n">
        <v>39539</v>
      </c>
      <c r="C107" s="31" t="n">
        <v>2.9375</v>
      </c>
      <c r="D107" s="31" t="n">
        <v>0.005</v>
      </c>
      <c r="E107" s="31" t="n">
        <v>-0.48</v>
      </c>
      <c r="F107" s="31" t="n">
        <v>-0.0385</v>
      </c>
      <c r="G107" s="31" t="n">
        <v>0.1575</v>
      </c>
      <c r="H107" s="31" t="n">
        <v>0.6</v>
      </c>
      <c r="I107" s="31" t="n">
        <v>0.32</v>
      </c>
      <c r="J107" s="31" t="n">
        <v>0.3</v>
      </c>
      <c r="K107" s="51" t="n">
        <v>38473</v>
      </c>
      <c r="L107" s="70" t="n">
        <v>38469</v>
      </c>
      <c r="M107" s="71" t="n">
        <v>38468</v>
      </c>
      <c r="N107" s="31"/>
      <c r="Q107" s="78"/>
      <c r="S107" s="77"/>
      <c r="T107" s="77"/>
      <c r="U107" s="77"/>
    </row>
    <row r="108" customFormat="false" ht="12.75" hidden="false" customHeight="false" outlineLevel="0" collapsed="false">
      <c r="B108" s="75" t="n">
        <v>39569</v>
      </c>
      <c r="C108" s="31" t="n">
        <v>2.9225</v>
      </c>
      <c r="D108" s="31" t="n">
        <v>0.005</v>
      </c>
      <c r="E108" s="31" t="n">
        <v>-0.48</v>
      </c>
      <c r="F108" s="31" t="n">
        <v>-0.0385</v>
      </c>
      <c r="G108" s="31" t="n">
        <v>0.1575</v>
      </c>
      <c r="H108" s="31" t="n">
        <v>0.5</v>
      </c>
      <c r="I108" s="31" t="n">
        <v>0.44</v>
      </c>
      <c r="J108" s="31" t="n">
        <v>0.3</v>
      </c>
      <c r="K108" s="51" t="n">
        <v>38504</v>
      </c>
      <c r="L108" s="70" t="n">
        <v>38498</v>
      </c>
      <c r="M108" s="71" t="n">
        <v>38497</v>
      </c>
      <c r="N108" s="31"/>
      <c r="Q108" s="78"/>
      <c r="S108" s="77"/>
      <c r="T108" s="77"/>
      <c r="U108" s="77"/>
    </row>
    <row r="109" customFormat="false" ht="12.75" hidden="false" customHeight="false" outlineLevel="0" collapsed="false">
      <c r="B109" s="75" t="n">
        <v>39600</v>
      </c>
      <c r="C109" s="31" t="n">
        <v>2.9855</v>
      </c>
      <c r="D109" s="31" t="n">
        <v>0.005</v>
      </c>
      <c r="E109" s="31" t="n">
        <v>-0.48</v>
      </c>
      <c r="F109" s="31" t="n">
        <v>-0.0335</v>
      </c>
      <c r="G109" s="31" t="n">
        <v>0.1575</v>
      </c>
      <c r="H109" s="31" t="n">
        <v>0.5</v>
      </c>
      <c r="I109" s="31" t="n">
        <v>0.44</v>
      </c>
      <c r="J109" s="31" t="n">
        <v>0.35</v>
      </c>
      <c r="K109" s="51" t="n">
        <v>38534</v>
      </c>
      <c r="L109" s="70" t="n">
        <v>38531</v>
      </c>
      <c r="M109" s="71" t="n">
        <v>38530</v>
      </c>
      <c r="N109" s="31"/>
      <c r="Q109" s="78"/>
      <c r="S109" s="77"/>
      <c r="T109" s="77"/>
      <c r="U109" s="77"/>
    </row>
    <row r="110" customFormat="false" ht="12.75" hidden="false" customHeight="false" outlineLevel="0" collapsed="false">
      <c r="B110" s="75" t="n">
        <v>39630</v>
      </c>
      <c r="C110" s="31" t="n">
        <v>2.9875</v>
      </c>
      <c r="D110" s="31" t="n">
        <v>0.005</v>
      </c>
      <c r="E110" s="31" t="n">
        <v>-0.48</v>
      </c>
      <c r="F110" s="31" t="n">
        <v>-0.0335</v>
      </c>
      <c r="G110" s="31" t="n">
        <v>0.1575</v>
      </c>
      <c r="H110" s="31" t="n">
        <v>0.5</v>
      </c>
      <c r="I110" s="31" t="n">
        <v>0.44</v>
      </c>
      <c r="J110" s="31" t="n">
        <v>0.4</v>
      </c>
      <c r="K110" s="51" t="n">
        <v>38565</v>
      </c>
      <c r="L110" s="70" t="n">
        <v>38560</v>
      </c>
      <c r="M110" s="71" t="n">
        <v>38559</v>
      </c>
      <c r="N110" s="31"/>
      <c r="Q110" s="78"/>
      <c r="S110" s="77"/>
      <c r="T110" s="77"/>
      <c r="U110" s="77"/>
    </row>
    <row r="111" customFormat="false" ht="12.75" hidden="false" customHeight="false" outlineLevel="0" collapsed="false">
      <c r="B111" s="75" t="n">
        <v>39661</v>
      </c>
      <c r="C111" s="31" t="n">
        <v>2.9955</v>
      </c>
      <c r="D111" s="31" t="n">
        <v>0.005</v>
      </c>
      <c r="E111" s="31" t="n">
        <v>-0.48</v>
      </c>
      <c r="F111" s="31" t="n">
        <v>-0.0335</v>
      </c>
      <c r="G111" s="31" t="n">
        <v>0.1575</v>
      </c>
      <c r="H111" s="31" t="n">
        <v>0.5</v>
      </c>
      <c r="I111" s="31" t="n">
        <v>0.44</v>
      </c>
      <c r="J111" s="31" t="n">
        <v>0.55</v>
      </c>
      <c r="K111" s="51" t="n">
        <v>38596</v>
      </c>
      <c r="L111" s="70" t="n">
        <v>38593</v>
      </c>
      <c r="M111" s="71" t="n">
        <v>38590</v>
      </c>
      <c r="N111" s="31"/>
      <c r="Q111" s="78"/>
      <c r="S111" s="77"/>
      <c r="T111" s="77"/>
      <c r="U111" s="77"/>
    </row>
    <row r="112" customFormat="false" ht="12.75" hidden="false" customHeight="false" outlineLevel="0" collapsed="false">
      <c r="B112" s="75" t="n">
        <v>39692</v>
      </c>
      <c r="C112" s="31" t="n">
        <v>2.9865</v>
      </c>
      <c r="D112" s="31" t="n">
        <v>0.005</v>
      </c>
      <c r="E112" s="31" t="n">
        <v>-0.48</v>
      </c>
      <c r="F112" s="31" t="n">
        <v>-0.0385</v>
      </c>
      <c r="G112" s="31" t="n">
        <v>0.1575</v>
      </c>
      <c r="H112" s="31" t="n">
        <v>0.5</v>
      </c>
      <c r="I112" s="31" t="n">
        <v>0.52</v>
      </c>
      <c r="J112" s="31" t="n">
        <v>0.35</v>
      </c>
      <c r="K112" s="51" t="n">
        <v>38626</v>
      </c>
      <c r="L112" s="70" t="n">
        <v>38623</v>
      </c>
      <c r="M112" s="71" t="n">
        <v>38622</v>
      </c>
      <c r="N112" s="31"/>
      <c r="Q112" s="78"/>
      <c r="S112" s="77"/>
      <c r="T112" s="77"/>
      <c r="U112" s="77"/>
    </row>
    <row r="113" customFormat="false" ht="12.75" hidden="false" customHeight="false" outlineLevel="0" collapsed="false">
      <c r="B113" s="75" t="n">
        <v>39722</v>
      </c>
      <c r="C113" s="31" t="n">
        <v>3.0055</v>
      </c>
      <c r="D113" s="31" t="n">
        <v>0.005</v>
      </c>
      <c r="E113" s="31" t="n">
        <v>-0.48</v>
      </c>
      <c r="F113" s="31" t="n">
        <v>-0.0385</v>
      </c>
      <c r="G113" s="31" t="n">
        <v>0.1575</v>
      </c>
      <c r="H113" s="31" t="n">
        <v>0.6</v>
      </c>
      <c r="I113" s="31" t="n">
        <v>0.52</v>
      </c>
      <c r="J113" s="31" t="n">
        <v>0.45</v>
      </c>
      <c r="K113" s="51" t="n">
        <v>38657</v>
      </c>
      <c r="L113" s="70" t="n">
        <v>38652</v>
      </c>
      <c r="M113" s="71" t="n">
        <v>38651</v>
      </c>
      <c r="N113" s="31"/>
      <c r="Q113" s="78"/>
      <c r="S113" s="77"/>
      <c r="T113" s="77"/>
      <c r="U113" s="77"/>
    </row>
    <row r="114" customFormat="false" ht="12.75" hidden="false" customHeight="false" outlineLevel="0" collapsed="false">
      <c r="B114" s="75" t="n">
        <v>39753</v>
      </c>
      <c r="C114" s="31" t="n">
        <v>3.1125</v>
      </c>
      <c r="D114" s="31" t="n">
        <v>0.005</v>
      </c>
      <c r="E114" s="31" t="n">
        <v>-0.47</v>
      </c>
      <c r="F114" s="31" t="n">
        <v>-0.0385</v>
      </c>
      <c r="G114" s="31" t="n">
        <v>0.1575</v>
      </c>
      <c r="H114" s="31" t="n">
        <v>0.7</v>
      </c>
      <c r="I114" s="31" t="n">
        <v>0.52</v>
      </c>
      <c r="J114" s="31" t="n">
        <v>0.5</v>
      </c>
      <c r="K114" s="51" t="n">
        <v>38687</v>
      </c>
      <c r="L114" s="70" t="n">
        <v>38684</v>
      </c>
      <c r="M114" s="71" t="n">
        <v>38681</v>
      </c>
      <c r="N114" s="31"/>
      <c r="Q114" s="78"/>
      <c r="S114" s="77"/>
      <c r="T114" s="77"/>
      <c r="U114" s="77"/>
    </row>
    <row r="115" customFormat="false" ht="12.75" hidden="false" customHeight="false" outlineLevel="0" collapsed="false">
      <c r="B115" s="75" t="n">
        <v>39783</v>
      </c>
      <c r="C115" s="31" t="n">
        <v>3.2205</v>
      </c>
      <c r="D115" s="31" t="n">
        <v>0.005</v>
      </c>
      <c r="E115" s="31" t="n">
        <v>-0.47</v>
      </c>
      <c r="F115" s="31" t="n">
        <v>-0.037</v>
      </c>
      <c r="G115" s="31" t="n">
        <v>0.1575</v>
      </c>
      <c r="H115" s="31" t="n">
        <v>1.2</v>
      </c>
      <c r="I115" s="31" t="n">
        <v>0.57</v>
      </c>
      <c r="J115" s="31" t="n">
        <v>0.8</v>
      </c>
      <c r="K115" s="51" t="n">
        <v>38718</v>
      </c>
      <c r="L115" s="70" t="n">
        <v>38714</v>
      </c>
      <c r="M115" s="71" t="n">
        <v>38713</v>
      </c>
      <c r="N115" s="31"/>
      <c r="Q115" s="78"/>
      <c r="S115" s="77"/>
      <c r="T115" s="77"/>
      <c r="U115" s="77"/>
    </row>
    <row r="116" customFormat="false" ht="12.75" hidden="false" customHeight="false" outlineLevel="0" collapsed="false">
      <c r="B116" s="75" t="n">
        <v>39814</v>
      </c>
      <c r="C116" s="31" t="n">
        <v>3.272</v>
      </c>
      <c r="D116" s="31" t="n">
        <v>0.005</v>
      </c>
      <c r="E116" s="31" t="n">
        <v>-0.47</v>
      </c>
      <c r="F116" s="31" t="n">
        <v>-0.037</v>
      </c>
      <c r="G116" s="31" t="n">
        <v>0.1575</v>
      </c>
      <c r="H116" s="31" t="n">
        <v>1.3</v>
      </c>
      <c r="I116" s="31" t="n">
        <v>0.57</v>
      </c>
      <c r="J116" s="31" t="n">
        <v>0.9</v>
      </c>
      <c r="K116" s="51" t="n">
        <v>38749</v>
      </c>
      <c r="L116" s="70" t="n">
        <v>38744</v>
      </c>
      <c r="M116" s="71" t="n">
        <v>38743</v>
      </c>
      <c r="N116" s="31"/>
      <c r="Q116" s="78"/>
      <c r="S116" s="77"/>
      <c r="T116" s="77"/>
      <c r="U116" s="77"/>
    </row>
    <row r="117" customFormat="false" ht="12.75" hidden="false" customHeight="false" outlineLevel="0" collapsed="false">
      <c r="B117" s="75" t="n">
        <v>39845</v>
      </c>
      <c r="C117" s="31" t="n">
        <v>3.181</v>
      </c>
      <c r="D117" s="31" t="n">
        <v>0.005</v>
      </c>
      <c r="E117" s="31" t="n">
        <v>-0.47</v>
      </c>
      <c r="F117" s="31" t="n">
        <v>-0.037</v>
      </c>
      <c r="G117" s="31" t="n">
        <v>0.1575</v>
      </c>
      <c r="H117" s="31" t="n">
        <v>1.3</v>
      </c>
      <c r="I117" s="31" t="n">
        <v>0.52</v>
      </c>
      <c r="J117" s="31" t="n">
        <v>0.85</v>
      </c>
      <c r="K117" s="51" t="n">
        <v>38777</v>
      </c>
      <c r="L117" s="70" t="n">
        <v>38772</v>
      </c>
      <c r="M117" s="71" t="n">
        <v>38771</v>
      </c>
      <c r="N117" s="31"/>
      <c r="Q117" s="78"/>
      <c r="S117" s="77"/>
      <c r="T117" s="77"/>
      <c r="U117" s="77"/>
    </row>
    <row r="118" customFormat="false" ht="12.75" hidden="false" customHeight="false" outlineLevel="0" collapsed="false">
      <c r="B118" s="75" t="n">
        <v>39873</v>
      </c>
      <c r="C118" s="31" t="n">
        <v>3.084</v>
      </c>
      <c r="D118" s="31" t="n">
        <v>0.005</v>
      </c>
      <c r="E118" s="31" t="n">
        <v>-0.47</v>
      </c>
      <c r="F118" s="31" t="n">
        <v>-0.037</v>
      </c>
      <c r="G118" s="31" t="n">
        <v>0.1575</v>
      </c>
      <c r="H118" s="31" t="n">
        <v>1.2</v>
      </c>
      <c r="I118" s="31" t="n">
        <v>0.47</v>
      </c>
      <c r="J118" s="31" t="n">
        <v>0.4</v>
      </c>
      <c r="K118" s="51" t="n">
        <v>38808</v>
      </c>
      <c r="L118" s="70" t="n">
        <v>38805</v>
      </c>
      <c r="M118" s="71" t="n">
        <v>38804</v>
      </c>
      <c r="N118" s="31"/>
      <c r="Q118" s="78"/>
      <c r="S118" s="77"/>
      <c r="T118" s="77"/>
      <c r="U118" s="77"/>
    </row>
    <row r="119" customFormat="false" ht="12.75" hidden="false" customHeight="false" outlineLevel="0" collapsed="false">
      <c r="B119" s="75" t="n">
        <v>39904</v>
      </c>
      <c r="C119" s="31" t="n">
        <v>3.002</v>
      </c>
      <c r="D119" s="31" t="n">
        <v>0.005</v>
      </c>
      <c r="E119" s="31" t="n">
        <v>-0.51</v>
      </c>
      <c r="F119" s="31" t="n">
        <v>-0.0365</v>
      </c>
      <c r="G119" s="31" t="n">
        <v>0.1575</v>
      </c>
      <c r="H119" s="31" t="n">
        <v>0.6</v>
      </c>
      <c r="I119" s="31" t="n">
        <v>0.32</v>
      </c>
      <c r="J119" s="31" t="n">
        <v>0.3</v>
      </c>
      <c r="K119" s="51" t="n">
        <v>38838</v>
      </c>
      <c r="L119" s="70" t="n">
        <v>38833</v>
      </c>
      <c r="M119" s="71" t="n">
        <v>38832</v>
      </c>
      <c r="N119" s="31"/>
      <c r="Q119" s="78"/>
      <c r="S119" s="77"/>
      <c r="T119" s="77"/>
      <c r="U119" s="77"/>
    </row>
    <row r="120" customFormat="false" ht="12.75" hidden="false" customHeight="false" outlineLevel="0" collapsed="false">
      <c r="B120" s="75" t="n">
        <v>39934</v>
      </c>
      <c r="C120" s="31" t="n">
        <v>2.988</v>
      </c>
      <c r="D120" s="31" t="n">
        <v>0.005</v>
      </c>
      <c r="E120" s="31" t="n">
        <v>-0.51</v>
      </c>
      <c r="F120" s="31" t="n">
        <v>-0.0365</v>
      </c>
      <c r="G120" s="31" t="n">
        <v>0.1575</v>
      </c>
      <c r="H120" s="31" t="n">
        <v>0.5</v>
      </c>
      <c r="I120" s="31" t="n">
        <v>0.44</v>
      </c>
      <c r="J120" s="31" t="n">
        <v>0.3</v>
      </c>
      <c r="K120" s="51" t="n">
        <v>38869</v>
      </c>
      <c r="L120" s="70" t="n">
        <v>38863</v>
      </c>
      <c r="M120" s="71" t="n">
        <v>38862</v>
      </c>
      <c r="N120" s="31"/>
      <c r="Q120" s="78"/>
      <c r="S120" s="77"/>
      <c r="T120" s="77"/>
      <c r="U120" s="77"/>
    </row>
    <row r="121" customFormat="false" ht="12.75" hidden="false" customHeight="false" outlineLevel="0" collapsed="false">
      <c r="B121" s="75" t="n">
        <v>39965</v>
      </c>
      <c r="C121" s="31" t="n">
        <v>3.052</v>
      </c>
      <c r="D121" s="31" t="n">
        <v>0.005</v>
      </c>
      <c r="E121" s="31" t="n">
        <v>-0.51</v>
      </c>
      <c r="F121" s="31" t="n">
        <v>-0.0315</v>
      </c>
      <c r="G121" s="31" t="n">
        <v>0.1575</v>
      </c>
      <c r="H121" s="31" t="n">
        <v>0.5</v>
      </c>
      <c r="I121" s="31" t="n">
        <v>0.44</v>
      </c>
      <c r="J121" s="31" t="n">
        <v>0.35</v>
      </c>
      <c r="K121" s="51" t="n">
        <v>38899</v>
      </c>
      <c r="L121" s="70" t="n">
        <v>38896</v>
      </c>
      <c r="M121" s="71" t="n">
        <v>38895</v>
      </c>
      <c r="N121" s="31"/>
      <c r="Q121" s="78"/>
      <c r="S121" s="77"/>
      <c r="T121" s="77"/>
      <c r="U121" s="77"/>
    </row>
    <row r="122" customFormat="false" ht="12.75" hidden="false" customHeight="false" outlineLevel="0" collapsed="false">
      <c r="B122" s="75" t="n">
        <v>39995</v>
      </c>
      <c r="C122" s="31" t="n">
        <v>3.054</v>
      </c>
      <c r="D122" s="31" t="n">
        <v>0.005</v>
      </c>
      <c r="E122" s="31" t="n">
        <v>-0.51</v>
      </c>
      <c r="F122" s="31" t="n">
        <v>-0.0315</v>
      </c>
      <c r="G122" s="31" t="n">
        <v>0.1575</v>
      </c>
      <c r="H122" s="31" t="n">
        <v>0.5</v>
      </c>
      <c r="I122" s="31" t="n">
        <v>0.44</v>
      </c>
      <c r="J122" s="31" t="n">
        <v>0.4</v>
      </c>
      <c r="K122" s="51" t="n">
        <v>38930</v>
      </c>
      <c r="L122" s="70" t="n">
        <v>38925</v>
      </c>
      <c r="M122" s="71" t="n">
        <v>38924</v>
      </c>
      <c r="N122" s="31"/>
      <c r="Q122" s="78"/>
      <c r="S122" s="77"/>
      <c r="T122" s="77"/>
      <c r="U122" s="77"/>
    </row>
    <row r="123" customFormat="false" ht="12.75" hidden="false" customHeight="false" outlineLevel="0" collapsed="false">
      <c r="B123" s="75" t="n">
        <v>40026</v>
      </c>
      <c r="C123" s="31" t="n">
        <v>3.062</v>
      </c>
      <c r="D123" s="31" t="n">
        <v>0.005</v>
      </c>
      <c r="E123" s="31" t="n">
        <v>-0.51</v>
      </c>
      <c r="F123" s="31" t="n">
        <v>-0.0315</v>
      </c>
      <c r="G123" s="31" t="n">
        <v>0.1575</v>
      </c>
      <c r="H123" s="31" t="n">
        <v>0.5</v>
      </c>
      <c r="I123" s="31" t="n">
        <v>0.44</v>
      </c>
      <c r="J123" s="31" t="n">
        <v>0.55</v>
      </c>
      <c r="K123" s="51" t="n">
        <v>38961</v>
      </c>
      <c r="L123" s="70" t="n">
        <v>38958</v>
      </c>
      <c r="M123" s="71" t="n">
        <v>38957</v>
      </c>
      <c r="N123" s="31"/>
      <c r="Q123" s="78"/>
      <c r="S123" s="77"/>
      <c r="T123" s="77"/>
      <c r="U123" s="77"/>
    </row>
    <row r="124" customFormat="false" ht="12.75" hidden="false" customHeight="false" outlineLevel="0" collapsed="false">
      <c r="B124" s="75" t="n">
        <v>40057</v>
      </c>
      <c r="C124" s="31" t="n">
        <v>3.052</v>
      </c>
      <c r="D124" s="31" t="n">
        <v>0.005</v>
      </c>
      <c r="E124" s="31" t="n">
        <v>-0.51</v>
      </c>
      <c r="F124" s="31" t="n">
        <v>-0.0365</v>
      </c>
      <c r="G124" s="31" t="n">
        <v>0.1575</v>
      </c>
      <c r="H124" s="31" t="n">
        <v>0.5</v>
      </c>
      <c r="I124" s="31" t="n">
        <v>0.52</v>
      </c>
      <c r="J124" s="31" t="n">
        <v>0.35</v>
      </c>
      <c r="K124" s="51" t="n">
        <v>38991</v>
      </c>
      <c r="L124" s="70" t="n">
        <v>38987</v>
      </c>
      <c r="M124" s="71" t="n">
        <v>38986</v>
      </c>
      <c r="N124" s="31"/>
      <c r="Q124" s="78"/>
      <c r="S124" s="77"/>
      <c r="T124" s="77"/>
      <c r="U124" s="77"/>
    </row>
    <row r="125" customFormat="false" ht="12.75" hidden="false" customHeight="false" outlineLevel="0" collapsed="false">
      <c r="B125" s="75" t="n">
        <v>40087</v>
      </c>
      <c r="C125" s="31" t="n">
        <v>3.07</v>
      </c>
      <c r="D125" s="31" t="n">
        <v>0.005</v>
      </c>
      <c r="E125" s="31" t="n">
        <v>-0.51</v>
      </c>
      <c r="F125" s="31" t="n">
        <v>-0.0365</v>
      </c>
      <c r="G125" s="31" t="n">
        <v>0.1575</v>
      </c>
      <c r="H125" s="31" t="n">
        <v>0.6</v>
      </c>
      <c r="I125" s="31" t="n">
        <v>0.52</v>
      </c>
      <c r="J125" s="31" t="n">
        <v>0.45</v>
      </c>
      <c r="K125" s="51" t="n">
        <v>39022</v>
      </c>
      <c r="L125" s="70" t="n">
        <v>39017</v>
      </c>
      <c r="M125" s="71" t="n">
        <v>39016</v>
      </c>
      <c r="N125" s="31"/>
      <c r="Q125" s="78"/>
      <c r="S125" s="77"/>
      <c r="T125" s="77"/>
      <c r="U125" s="77"/>
    </row>
    <row r="126" customFormat="false" ht="12.75" hidden="false" customHeight="false" outlineLevel="0" collapsed="false">
      <c r="B126" s="75" t="n">
        <v>40118</v>
      </c>
      <c r="C126" s="31" t="n">
        <v>3.172</v>
      </c>
      <c r="D126" s="31" t="n">
        <v>0.005</v>
      </c>
      <c r="E126" s="31" t="n">
        <v>-0.55</v>
      </c>
      <c r="F126" s="31" t="n">
        <v>-0.0365</v>
      </c>
      <c r="G126" s="31" t="n">
        <v>0.1575</v>
      </c>
      <c r="H126" s="31" t="n">
        <v>0.7</v>
      </c>
      <c r="I126" s="31" t="n">
        <v>0.52</v>
      </c>
      <c r="J126" s="31" t="n">
        <v>0.5</v>
      </c>
      <c r="K126" s="51" t="n">
        <v>39052</v>
      </c>
      <c r="L126" s="70" t="n">
        <v>39049</v>
      </c>
      <c r="M126" s="71" t="n">
        <v>39048</v>
      </c>
      <c r="N126" s="31"/>
      <c r="Q126" s="78"/>
      <c r="S126" s="77"/>
      <c r="T126" s="77"/>
      <c r="U126" s="77"/>
    </row>
    <row r="127" customFormat="false" ht="12.75" hidden="false" customHeight="false" outlineLevel="0" collapsed="false">
      <c r="B127" s="75" t="n">
        <v>40148</v>
      </c>
      <c r="C127" s="31" t="n">
        <v>3.277</v>
      </c>
      <c r="D127" s="31" t="n">
        <v>0.005</v>
      </c>
      <c r="E127" s="31" t="n">
        <v>-0.55</v>
      </c>
      <c r="F127" s="31" t="n">
        <v>-0.035</v>
      </c>
      <c r="G127" s="31" t="n">
        <v>0.155</v>
      </c>
      <c r="H127" s="31" t="n">
        <v>1.2</v>
      </c>
      <c r="I127" s="31" t="n">
        <v>0.57</v>
      </c>
      <c r="J127" s="31" t="n">
        <v>0.8</v>
      </c>
      <c r="K127" s="51" t="n">
        <v>39083</v>
      </c>
      <c r="L127" s="70" t="n">
        <v>39078</v>
      </c>
      <c r="M127" s="71" t="n">
        <v>39077</v>
      </c>
      <c r="N127" s="31"/>
      <c r="Q127" s="78"/>
      <c r="S127" s="77"/>
      <c r="T127" s="77"/>
      <c r="U127" s="77"/>
    </row>
    <row r="128" customFormat="false" ht="12.75" hidden="false" customHeight="false" outlineLevel="0" collapsed="false">
      <c r="B128" s="75" t="n">
        <v>40179</v>
      </c>
      <c r="C128" s="31" t="n">
        <v>3.329</v>
      </c>
      <c r="D128" s="31" t="n">
        <v>0.005</v>
      </c>
      <c r="E128" s="31" t="n">
        <v>-0.55</v>
      </c>
      <c r="F128" s="31" t="n">
        <v>-0.035</v>
      </c>
      <c r="G128" s="31" t="n">
        <v>0.15</v>
      </c>
      <c r="H128" s="31" t="n">
        <v>1.3</v>
      </c>
      <c r="I128" s="31" t="n">
        <v>0.57</v>
      </c>
      <c r="J128" s="31" t="n">
        <v>0.9</v>
      </c>
      <c r="K128" s="51" t="n">
        <v>39114</v>
      </c>
      <c r="L128" s="70" t="n">
        <v>39111</v>
      </c>
      <c r="M128" s="71" t="n">
        <v>39108</v>
      </c>
      <c r="N128" s="31"/>
      <c r="Q128" s="78"/>
      <c r="S128" s="77"/>
      <c r="T128" s="77"/>
      <c r="U128" s="77"/>
    </row>
    <row r="129" customFormat="false" ht="12.75" hidden="false" customHeight="false" outlineLevel="0" collapsed="false">
      <c r="B129" s="75" t="n">
        <v>40210</v>
      </c>
      <c r="C129" s="31" t="n">
        <v>3.242</v>
      </c>
      <c r="D129" s="31" t="n">
        <v>0.005</v>
      </c>
      <c r="E129" s="31" t="n">
        <v>-0.55</v>
      </c>
      <c r="F129" s="31" t="n">
        <v>-0.035</v>
      </c>
      <c r="G129" s="31" t="n">
        <v>0.15</v>
      </c>
      <c r="H129" s="31" t="n">
        <v>1.3</v>
      </c>
      <c r="I129" s="31" t="n">
        <v>0.52</v>
      </c>
      <c r="J129" s="31" t="n">
        <v>0.85</v>
      </c>
      <c r="K129" s="51" t="n">
        <v>39142</v>
      </c>
      <c r="L129" s="70" t="n">
        <v>39139</v>
      </c>
      <c r="M129" s="71" t="n">
        <v>39136</v>
      </c>
      <c r="N129" s="31"/>
      <c r="Q129" s="78"/>
      <c r="S129" s="77"/>
      <c r="T129" s="77"/>
      <c r="U129" s="77"/>
    </row>
    <row r="130" customFormat="false" ht="12.75" hidden="false" customHeight="false" outlineLevel="0" collapsed="false">
      <c r="B130" s="75" t="n">
        <v>40238</v>
      </c>
      <c r="C130" s="31" t="n">
        <v>3.148</v>
      </c>
      <c r="D130" s="31" t="n">
        <v>0.005</v>
      </c>
      <c r="E130" s="31" t="n">
        <v>-0.55</v>
      </c>
      <c r="F130" s="31" t="n">
        <v>-0.035</v>
      </c>
      <c r="G130" s="31" t="n">
        <v>0.15</v>
      </c>
      <c r="H130" s="31" t="n">
        <v>1.2</v>
      </c>
      <c r="I130" s="31" t="n">
        <v>0.47</v>
      </c>
      <c r="J130" s="31" t="n">
        <v>0.4</v>
      </c>
      <c r="K130" s="51" t="n">
        <v>39173</v>
      </c>
      <c r="L130" s="70" t="n">
        <v>39169</v>
      </c>
      <c r="M130" s="71" t="n">
        <v>39168</v>
      </c>
      <c r="N130" s="31"/>
      <c r="Q130" s="78"/>
      <c r="S130" s="77"/>
      <c r="T130" s="77"/>
      <c r="U130" s="77"/>
    </row>
    <row r="131" customFormat="false" ht="12.75" hidden="false" customHeight="false" outlineLevel="0" collapsed="false">
      <c r="B131" s="75" t="n">
        <v>40269</v>
      </c>
      <c r="C131" s="31" t="n">
        <v>3.069</v>
      </c>
      <c r="D131" s="31" t="n">
        <v>0.005</v>
      </c>
      <c r="E131" s="31" t="n">
        <v>-0.55</v>
      </c>
      <c r="F131" s="31" t="n">
        <v>-0.0345</v>
      </c>
      <c r="G131" s="31" t="n">
        <v>0.15</v>
      </c>
      <c r="H131" s="31" t="n">
        <v>0.6</v>
      </c>
      <c r="I131" s="31" t="n">
        <v>0.32</v>
      </c>
      <c r="J131" s="31" t="n">
        <v>0.3</v>
      </c>
      <c r="K131" s="51" t="n">
        <v>39203</v>
      </c>
      <c r="L131" s="70" t="n">
        <v>39198</v>
      </c>
      <c r="M131" s="71" t="n">
        <v>39197</v>
      </c>
      <c r="N131" s="31"/>
      <c r="Q131" s="78"/>
      <c r="S131" s="77"/>
      <c r="T131" s="77"/>
      <c r="U131" s="77"/>
    </row>
    <row r="132" customFormat="false" ht="12.75" hidden="false" customHeight="false" outlineLevel="0" collapsed="false">
      <c r="B132" s="75" t="n">
        <v>40299</v>
      </c>
      <c r="C132" s="31" t="n">
        <v>3.056</v>
      </c>
      <c r="D132" s="31" t="n">
        <v>0.005</v>
      </c>
      <c r="E132" s="31" t="n">
        <v>-0.55</v>
      </c>
      <c r="F132" s="31" t="n">
        <v>-0.0345</v>
      </c>
      <c r="G132" s="31" t="n">
        <v>0.15</v>
      </c>
      <c r="H132" s="31" t="n">
        <v>0.5</v>
      </c>
      <c r="I132" s="31" t="n">
        <v>0.44</v>
      </c>
      <c r="J132" s="31" t="n">
        <v>0.3</v>
      </c>
      <c r="K132" s="51" t="n">
        <v>39234</v>
      </c>
      <c r="L132" s="70" t="n">
        <v>39231</v>
      </c>
      <c r="M132" s="71" t="n">
        <v>39227</v>
      </c>
      <c r="N132" s="31"/>
      <c r="Q132" s="78"/>
      <c r="S132" s="77"/>
      <c r="T132" s="77"/>
      <c r="U132" s="77"/>
    </row>
    <row r="133" customFormat="false" ht="12.75" hidden="false" customHeight="false" outlineLevel="0" collapsed="false">
      <c r="B133" s="75" t="n">
        <v>40330</v>
      </c>
      <c r="C133" s="31" t="n">
        <v>3.121</v>
      </c>
      <c r="D133" s="31" t="n">
        <v>0.005</v>
      </c>
      <c r="E133" s="31" t="n">
        <v>-0.55</v>
      </c>
      <c r="F133" s="31" t="n">
        <v>-0.0295</v>
      </c>
      <c r="G133" s="31" t="n">
        <v>0.15</v>
      </c>
      <c r="H133" s="31" t="n">
        <v>0.5</v>
      </c>
      <c r="I133" s="31" t="n">
        <v>0.44</v>
      </c>
      <c r="J133" s="31" t="n">
        <v>0.35</v>
      </c>
      <c r="K133" s="51" t="n">
        <v>39264</v>
      </c>
      <c r="L133" s="70" t="n">
        <v>39260</v>
      </c>
      <c r="M133" s="71" t="n">
        <v>39259</v>
      </c>
      <c r="N133" s="31"/>
      <c r="Q133" s="78"/>
      <c r="S133" s="77"/>
      <c r="T133" s="77"/>
      <c r="U133" s="77"/>
    </row>
    <row r="134" customFormat="false" ht="12.75" hidden="false" customHeight="false" outlineLevel="0" collapsed="false">
      <c r="B134" s="75" t="n">
        <v>40360</v>
      </c>
      <c r="C134" s="31" t="n">
        <v>3.123</v>
      </c>
      <c r="D134" s="31" t="n">
        <v>0.005</v>
      </c>
      <c r="E134" s="31" t="n">
        <v>-0.55</v>
      </c>
      <c r="F134" s="31" t="n">
        <v>-0.0295</v>
      </c>
      <c r="G134" s="31" t="n">
        <v>0.15</v>
      </c>
      <c r="H134" s="31" t="n">
        <v>0.5</v>
      </c>
      <c r="I134" s="31" t="n">
        <v>0.44</v>
      </c>
      <c r="J134" s="31" t="n">
        <v>0.4</v>
      </c>
      <c r="K134" s="51" t="n">
        <v>39295</v>
      </c>
      <c r="L134" s="70" t="n">
        <v>39290</v>
      </c>
      <c r="M134" s="71" t="n">
        <v>39289</v>
      </c>
      <c r="N134" s="31"/>
      <c r="Q134" s="78"/>
      <c r="S134" s="77"/>
      <c r="T134" s="77"/>
      <c r="U134" s="77"/>
    </row>
    <row r="135" customFormat="false" ht="12.75" hidden="false" customHeight="false" outlineLevel="0" collapsed="false">
      <c r="B135" s="75" t="n">
        <v>40391</v>
      </c>
      <c r="C135" s="31" t="n">
        <v>3.131</v>
      </c>
      <c r="D135" s="31" t="n">
        <v>0.005</v>
      </c>
      <c r="E135" s="31" t="n">
        <v>-0.55</v>
      </c>
      <c r="F135" s="31" t="n">
        <v>-0.0295</v>
      </c>
      <c r="G135" s="31" t="n">
        <v>0.15</v>
      </c>
      <c r="H135" s="31" t="n">
        <v>0.5</v>
      </c>
      <c r="I135" s="31" t="n">
        <v>0.44</v>
      </c>
      <c r="J135" s="31" t="n">
        <v>0.55</v>
      </c>
      <c r="K135" s="51" t="n">
        <v>39326</v>
      </c>
      <c r="L135" s="70" t="n">
        <v>39323</v>
      </c>
      <c r="M135" s="71" t="n">
        <v>39322</v>
      </c>
      <c r="N135" s="31"/>
      <c r="Q135" s="78"/>
      <c r="S135" s="77"/>
      <c r="T135" s="77"/>
      <c r="U135" s="77"/>
    </row>
    <row r="136" customFormat="false" ht="12.75" hidden="false" customHeight="false" outlineLevel="0" collapsed="false">
      <c r="B136" s="75" t="n">
        <v>40422</v>
      </c>
      <c r="C136" s="31" t="n">
        <v>3.12</v>
      </c>
      <c r="D136" s="31" t="n">
        <v>0.005</v>
      </c>
      <c r="E136" s="31" t="n">
        <v>-0.55</v>
      </c>
      <c r="F136" s="31" t="n">
        <v>-0.0345</v>
      </c>
      <c r="G136" s="31" t="n">
        <v>0.15</v>
      </c>
      <c r="H136" s="31" t="n">
        <v>0.5</v>
      </c>
      <c r="I136" s="31" t="n">
        <v>0.52</v>
      </c>
      <c r="J136" s="31" t="n">
        <v>0.35</v>
      </c>
      <c r="K136" s="51" t="n">
        <v>39356</v>
      </c>
      <c r="L136" s="70" t="n">
        <v>39351</v>
      </c>
      <c r="M136" s="71" t="n">
        <v>39350</v>
      </c>
      <c r="N136" s="31"/>
      <c r="Q136" s="78"/>
      <c r="S136" s="77"/>
      <c r="T136" s="77"/>
      <c r="U136" s="77"/>
    </row>
    <row r="137" customFormat="false" ht="12.75" hidden="false" customHeight="false" outlineLevel="0" collapsed="false">
      <c r="B137" s="75" t="n">
        <v>40452</v>
      </c>
      <c r="C137" s="31" t="n">
        <v>3.137</v>
      </c>
      <c r="D137" s="31" t="n">
        <v>0.005</v>
      </c>
      <c r="E137" s="31" t="n">
        <v>-0.55</v>
      </c>
      <c r="F137" s="31" t="n">
        <v>-0.0345</v>
      </c>
      <c r="G137" s="31" t="n">
        <v>0.15</v>
      </c>
      <c r="H137" s="31" t="n">
        <v>0.6</v>
      </c>
      <c r="I137" s="31" t="n">
        <v>0.52</v>
      </c>
      <c r="J137" s="31" t="n">
        <v>0.45</v>
      </c>
      <c r="K137" s="51" t="n">
        <v>39387</v>
      </c>
      <c r="L137" s="70" t="n">
        <v>39384</v>
      </c>
      <c r="M137" s="71" t="n">
        <v>39381</v>
      </c>
      <c r="N137" s="31"/>
      <c r="Q137" s="78"/>
      <c r="S137" s="77"/>
      <c r="T137" s="77"/>
      <c r="U137" s="77"/>
    </row>
    <row r="138" customFormat="false" ht="12.75" hidden="false" customHeight="false" outlineLevel="0" collapsed="false">
      <c r="B138" s="75" t="n">
        <v>40483</v>
      </c>
      <c r="C138" s="31" t="n">
        <v>3.234</v>
      </c>
      <c r="D138" s="31" t="n">
        <v>0.005</v>
      </c>
      <c r="E138" s="31" t="n">
        <v>-0.55</v>
      </c>
      <c r="F138" s="31" t="n">
        <v>-0.0345</v>
      </c>
      <c r="G138" s="31" t="n">
        <v>0.15</v>
      </c>
      <c r="H138" s="31" t="n">
        <v>0.7</v>
      </c>
      <c r="I138" s="31" t="n">
        <v>0.52</v>
      </c>
      <c r="J138" s="31" t="n">
        <v>0.5</v>
      </c>
      <c r="K138" s="51" t="n">
        <v>39417</v>
      </c>
      <c r="L138" s="70" t="n">
        <v>39414</v>
      </c>
      <c r="M138" s="71" t="n">
        <v>39413</v>
      </c>
      <c r="N138" s="31"/>
      <c r="Q138" s="78"/>
      <c r="S138" s="77"/>
      <c r="T138" s="77"/>
      <c r="U138" s="77"/>
    </row>
    <row r="139" customFormat="false" ht="12.75" hidden="false" customHeight="false" outlineLevel="0" collapsed="false">
      <c r="B139" s="75" t="n">
        <v>40513</v>
      </c>
      <c r="C139" s="31" t="n">
        <v>3.336</v>
      </c>
      <c r="D139" s="31" t="n">
        <v>0.005</v>
      </c>
      <c r="E139" s="31" t="n">
        <v>-0.55</v>
      </c>
      <c r="F139" s="31" t="n">
        <v>-0.033</v>
      </c>
      <c r="G139" s="31" t="n">
        <v>0.15</v>
      </c>
      <c r="H139" s="31" t="n">
        <v>1.2</v>
      </c>
      <c r="I139" s="31" t="n">
        <v>0.57</v>
      </c>
      <c r="J139" s="31" t="n">
        <v>0.8</v>
      </c>
      <c r="K139" s="51" t="n">
        <v>39448</v>
      </c>
      <c r="L139" s="70" t="n">
        <v>39443</v>
      </c>
      <c r="M139" s="71" t="n">
        <v>39442</v>
      </c>
      <c r="N139" s="31"/>
      <c r="Q139" s="78"/>
      <c r="S139" s="77"/>
      <c r="T139" s="77"/>
      <c r="U139" s="77"/>
    </row>
    <row r="140" customFormat="false" ht="12.75" hidden="false" customHeight="false" outlineLevel="0" collapsed="false">
      <c r="B140" s="75" t="n">
        <v>40544</v>
      </c>
      <c r="C140" s="31" t="n">
        <v>3.3885</v>
      </c>
      <c r="D140" s="31" t="n">
        <v>0.005</v>
      </c>
      <c r="E140" s="31" t="n">
        <v>-0.55</v>
      </c>
      <c r="F140" s="31" t="n">
        <v>-0.033</v>
      </c>
      <c r="G140" s="31" t="n">
        <v>0.15</v>
      </c>
      <c r="H140" s="31" t="n">
        <v>1.3</v>
      </c>
      <c r="I140" s="31" t="n">
        <v>0.57</v>
      </c>
      <c r="J140" s="31" t="n">
        <v>0.9</v>
      </c>
      <c r="K140" s="51" t="n">
        <v>39479</v>
      </c>
      <c r="L140" s="70" t="n">
        <v>39476</v>
      </c>
      <c r="M140" s="71" t="n">
        <v>39475</v>
      </c>
      <c r="N140" s="31"/>
      <c r="Q140" s="78"/>
      <c r="S140" s="77"/>
      <c r="T140" s="77"/>
      <c r="U140" s="77"/>
    </row>
    <row r="141" customFormat="false" ht="12.75" hidden="false" customHeight="false" outlineLevel="0" collapsed="false">
      <c r="B141" s="75" t="n">
        <v>40575</v>
      </c>
      <c r="C141" s="31" t="n">
        <v>3.3055</v>
      </c>
      <c r="D141" s="31" t="n">
        <v>0.005</v>
      </c>
      <c r="E141" s="31" t="n">
        <v>-0.55</v>
      </c>
      <c r="F141" s="31" t="n">
        <v>-0.033</v>
      </c>
      <c r="G141" s="31" t="n">
        <v>0.15</v>
      </c>
      <c r="H141" s="31" t="n">
        <v>1.3</v>
      </c>
      <c r="I141" s="31" t="n">
        <v>0.52</v>
      </c>
      <c r="J141" s="31" t="n">
        <v>0.85</v>
      </c>
      <c r="K141" s="51" t="n">
        <v>39508</v>
      </c>
      <c r="L141" s="70" t="n">
        <v>39505</v>
      </c>
      <c r="M141" s="71" t="n">
        <v>39504</v>
      </c>
      <c r="N141" s="31"/>
      <c r="Q141" s="78"/>
      <c r="S141" s="77"/>
      <c r="T141" s="77"/>
      <c r="U141" s="77"/>
    </row>
    <row r="142" customFormat="false" ht="12.75" hidden="false" customHeight="false" outlineLevel="0" collapsed="false">
      <c r="B142" s="75" t="n">
        <v>40603</v>
      </c>
      <c r="C142" s="31" t="n">
        <v>3.2145</v>
      </c>
      <c r="D142" s="31" t="n">
        <v>0.005</v>
      </c>
      <c r="E142" s="31" t="n">
        <v>-0.55</v>
      </c>
      <c r="F142" s="31" t="n">
        <v>-0.033</v>
      </c>
      <c r="G142" s="31" t="n">
        <v>0.15</v>
      </c>
      <c r="H142" s="31" t="n">
        <v>1.2</v>
      </c>
      <c r="I142" s="31" t="n">
        <v>0.47</v>
      </c>
      <c r="J142" s="31" t="n">
        <v>0.4</v>
      </c>
      <c r="K142" s="51" t="n">
        <v>39539</v>
      </c>
      <c r="L142" s="70" t="n">
        <v>39534</v>
      </c>
      <c r="M142" s="71" t="n">
        <v>39533</v>
      </c>
      <c r="N142" s="31"/>
      <c r="Q142" s="78"/>
      <c r="S142" s="77"/>
      <c r="T142" s="77"/>
      <c r="U142" s="77"/>
    </row>
    <row r="143" customFormat="false" ht="12.75" hidden="false" customHeight="false" outlineLevel="0" collapsed="false">
      <c r="B143" s="75" t="n">
        <v>40634</v>
      </c>
      <c r="C143" s="31" t="n">
        <v>3.1385</v>
      </c>
      <c r="D143" s="31" t="n">
        <v>0.005</v>
      </c>
      <c r="E143" s="31" t="n">
        <v>-0.55</v>
      </c>
      <c r="F143" s="31" t="n">
        <v>-0.0325</v>
      </c>
      <c r="G143" s="31" t="n">
        <v>0.15</v>
      </c>
      <c r="H143" s="31" t="n">
        <v>0.6</v>
      </c>
      <c r="I143" s="31" t="n">
        <v>0.32</v>
      </c>
      <c r="J143" s="31" t="n">
        <v>0.3</v>
      </c>
      <c r="K143" s="51" t="n">
        <v>39569</v>
      </c>
      <c r="L143" s="70" t="n">
        <v>39566</v>
      </c>
      <c r="M143" s="71" t="n">
        <v>39563</v>
      </c>
      <c r="N143" s="31"/>
      <c r="Q143" s="78"/>
      <c r="S143" s="77"/>
      <c r="T143" s="77"/>
      <c r="U143" s="77"/>
    </row>
    <row r="144" customFormat="false" ht="12.75" hidden="false" customHeight="false" outlineLevel="0" collapsed="false">
      <c r="B144" s="75" t="n">
        <v>40664</v>
      </c>
      <c r="C144" s="31" t="n">
        <v>3.1265</v>
      </c>
      <c r="D144" s="31" t="n">
        <v>0.005</v>
      </c>
      <c r="E144" s="31" t="n">
        <v>-0.55</v>
      </c>
      <c r="F144" s="31" t="n">
        <v>-0.0325</v>
      </c>
      <c r="G144" s="31" t="n">
        <v>0.15</v>
      </c>
      <c r="H144" s="31" t="n">
        <v>0.5</v>
      </c>
      <c r="I144" s="31" t="n">
        <v>0.44</v>
      </c>
      <c r="J144" s="31" t="n">
        <v>0.3</v>
      </c>
      <c r="K144" s="51" t="n">
        <v>39600</v>
      </c>
      <c r="L144" s="70" t="n">
        <v>39596</v>
      </c>
      <c r="M144" s="71" t="n">
        <v>39595</v>
      </c>
      <c r="N144" s="31"/>
      <c r="Q144" s="78"/>
      <c r="S144" s="77"/>
      <c r="T144" s="77"/>
      <c r="U144" s="77"/>
    </row>
    <row r="145" customFormat="false" ht="12.75" hidden="false" customHeight="false" outlineLevel="0" collapsed="false">
      <c r="B145" s="75" t="n">
        <v>40695</v>
      </c>
      <c r="C145" s="31" t="n">
        <v>3.1925</v>
      </c>
      <c r="D145" s="31" t="n">
        <v>0.005</v>
      </c>
      <c r="E145" s="31" t="n">
        <v>-0.55</v>
      </c>
      <c r="F145" s="31" t="n">
        <v>-0.0275</v>
      </c>
      <c r="G145" s="31" t="n">
        <v>0.15</v>
      </c>
      <c r="H145" s="31" t="n">
        <v>0.5</v>
      </c>
      <c r="I145" s="31" t="n">
        <v>0.44</v>
      </c>
      <c r="J145" s="31" t="n">
        <v>0.35</v>
      </c>
      <c r="K145" s="51" t="n">
        <v>39630</v>
      </c>
      <c r="L145" s="70" t="n">
        <v>39625</v>
      </c>
      <c r="M145" s="71" t="n">
        <v>39624</v>
      </c>
      <c r="N145" s="31"/>
      <c r="Q145" s="78"/>
      <c r="S145" s="77"/>
      <c r="T145" s="77"/>
      <c r="U145" s="77"/>
    </row>
    <row r="146" customFormat="false" ht="12.75" hidden="false" customHeight="false" outlineLevel="0" collapsed="false">
      <c r="B146" s="75" t="n">
        <v>40725</v>
      </c>
      <c r="C146" s="31" t="n">
        <v>3.1945</v>
      </c>
      <c r="D146" s="31" t="n">
        <v>0.005</v>
      </c>
      <c r="E146" s="31" t="n">
        <v>-0.55</v>
      </c>
      <c r="F146" s="31" t="n">
        <v>-0.0275</v>
      </c>
      <c r="G146" s="31" t="n">
        <v>0.15</v>
      </c>
      <c r="H146" s="31" t="n">
        <v>0.5</v>
      </c>
      <c r="I146" s="31" t="n">
        <v>0.44</v>
      </c>
      <c r="J146" s="31" t="n">
        <v>0.4</v>
      </c>
      <c r="K146" s="51" t="n">
        <v>39661</v>
      </c>
      <c r="L146" s="70" t="n">
        <v>39658</v>
      </c>
      <c r="M146" s="71" t="n">
        <v>39657</v>
      </c>
      <c r="N146" s="31"/>
      <c r="Q146" s="78"/>
      <c r="S146" s="77"/>
      <c r="T146" s="77"/>
      <c r="U146" s="77"/>
    </row>
    <row r="147" customFormat="false" ht="12.75" hidden="false" customHeight="false" outlineLevel="0" collapsed="false">
      <c r="B147" s="75" t="n">
        <v>40756</v>
      </c>
      <c r="C147" s="31" t="n">
        <v>3.2025</v>
      </c>
      <c r="D147" s="31" t="n">
        <v>0.005</v>
      </c>
      <c r="E147" s="31" t="n">
        <v>-0.55</v>
      </c>
      <c r="F147" s="31" t="n">
        <v>-0.0275</v>
      </c>
      <c r="G147" s="31" t="n">
        <v>0.15</v>
      </c>
      <c r="H147" s="31" t="n">
        <v>0.5</v>
      </c>
      <c r="I147" s="31" t="n">
        <v>0.44</v>
      </c>
      <c r="J147" s="31" t="n">
        <v>0.55</v>
      </c>
      <c r="K147" s="51" t="n">
        <v>39692</v>
      </c>
      <c r="L147" s="70" t="n">
        <v>39687</v>
      </c>
      <c r="M147" s="71" t="n">
        <v>39686</v>
      </c>
      <c r="N147" s="31"/>
      <c r="Q147" s="78"/>
      <c r="S147" s="77"/>
      <c r="T147" s="77"/>
      <c r="U147" s="77"/>
    </row>
    <row r="148" customFormat="false" ht="12.75" hidden="false" customHeight="false" outlineLevel="0" collapsed="false">
      <c r="B148" s="75" t="n">
        <v>40787</v>
      </c>
      <c r="C148" s="31" t="n">
        <v>3.1905</v>
      </c>
      <c r="D148" s="31" t="n">
        <v>0.005</v>
      </c>
      <c r="E148" s="31" t="n">
        <v>-0.55</v>
      </c>
      <c r="F148" s="31" t="n">
        <v>-0.0325</v>
      </c>
      <c r="G148" s="31" t="n">
        <v>0.15</v>
      </c>
      <c r="H148" s="31" t="n">
        <v>0.5</v>
      </c>
      <c r="I148" s="31" t="n">
        <v>0.52</v>
      </c>
      <c r="J148" s="31" t="n">
        <v>0.35</v>
      </c>
      <c r="K148" s="51" t="n">
        <v>39722</v>
      </c>
      <c r="L148" s="70" t="n">
        <v>39717</v>
      </c>
      <c r="M148" s="71" t="n">
        <v>39716</v>
      </c>
      <c r="N148" s="31"/>
      <c r="Q148" s="78"/>
      <c r="S148" s="77"/>
      <c r="T148" s="77"/>
      <c r="U148" s="77"/>
    </row>
    <row r="149" customFormat="false" ht="12.75" hidden="false" customHeight="false" outlineLevel="0" collapsed="false">
      <c r="B149" s="75" t="n">
        <v>40817</v>
      </c>
      <c r="C149" s="31" t="n">
        <v>3.2065</v>
      </c>
      <c r="D149" s="31" t="n">
        <v>0.005</v>
      </c>
      <c r="E149" s="31" t="n">
        <v>-0.55</v>
      </c>
      <c r="F149" s="31" t="n">
        <v>-0.0325</v>
      </c>
      <c r="G149" s="31" t="n">
        <v>0.15</v>
      </c>
      <c r="H149" s="31" t="n">
        <v>0.6</v>
      </c>
      <c r="I149" s="31" t="n">
        <v>0.52</v>
      </c>
      <c r="J149" s="31" t="n">
        <v>0.45</v>
      </c>
      <c r="K149" s="51" t="n">
        <v>39753</v>
      </c>
      <c r="L149" s="70" t="n">
        <v>39750</v>
      </c>
      <c r="M149" s="71" t="n">
        <v>39749</v>
      </c>
      <c r="N149" s="31"/>
      <c r="Q149" s="78"/>
      <c r="S149" s="77"/>
      <c r="T149" s="77"/>
      <c r="U149" s="77"/>
    </row>
    <row r="150" customFormat="false" ht="12.75" hidden="false" customHeight="false" outlineLevel="0" collapsed="false">
      <c r="B150" s="75" t="n">
        <v>40848</v>
      </c>
      <c r="C150" s="31" t="n">
        <v>3.2985</v>
      </c>
      <c r="D150" s="31" t="n">
        <v>0.005</v>
      </c>
      <c r="E150" s="31" t="n">
        <v>-0.55</v>
      </c>
      <c r="F150" s="31" t="n">
        <v>-0.0325</v>
      </c>
      <c r="G150" s="31" t="n">
        <v>0.15</v>
      </c>
      <c r="H150" s="31" t="n">
        <v>0.7</v>
      </c>
      <c r="I150" s="31" t="n">
        <v>0.52</v>
      </c>
      <c r="J150" s="31" t="n">
        <v>0.5</v>
      </c>
      <c r="K150" s="51" t="n">
        <v>39783</v>
      </c>
      <c r="L150" s="70" t="n">
        <v>39777</v>
      </c>
      <c r="M150" s="71" t="n">
        <v>39776</v>
      </c>
      <c r="N150" s="31"/>
      <c r="Q150" s="78"/>
      <c r="S150" s="77"/>
      <c r="T150" s="77"/>
      <c r="U150" s="77"/>
    </row>
    <row r="151" customFormat="false" ht="12.75" hidden="false" customHeight="false" outlineLevel="0" collapsed="false">
      <c r="B151" s="75" t="n">
        <v>40878</v>
      </c>
      <c r="C151" s="31" t="n">
        <v>3.3975</v>
      </c>
      <c r="D151" s="31" t="n">
        <v>0.005</v>
      </c>
      <c r="E151" s="31" t="n">
        <v>-0.55</v>
      </c>
      <c r="F151" s="31" t="n">
        <v>-0.031</v>
      </c>
      <c r="G151" s="31" t="n">
        <v>0.15</v>
      </c>
      <c r="H151" s="31" t="n">
        <v>1.2</v>
      </c>
      <c r="I151" s="31" t="n">
        <v>0.57</v>
      </c>
      <c r="J151" s="31" t="n">
        <v>0.8</v>
      </c>
      <c r="K151" s="51" t="n">
        <v>39814</v>
      </c>
      <c r="L151" s="70" t="n">
        <v>39811</v>
      </c>
      <c r="M151" s="71" t="n">
        <v>39808</v>
      </c>
      <c r="N151" s="31"/>
      <c r="Q151" s="78"/>
      <c r="S151" s="77"/>
      <c r="T151" s="77"/>
      <c r="U151" s="77"/>
    </row>
    <row r="152" customFormat="false" ht="12.75" hidden="false" customHeight="false" outlineLevel="0" collapsed="false">
      <c r="B152" s="75" t="n">
        <v>40909</v>
      </c>
      <c r="C152" s="31" t="n">
        <v>3.4505</v>
      </c>
      <c r="D152" s="31" t="n">
        <v>0.005</v>
      </c>
      <c r="E152" s="31" t="n">
        <v>-0.55</v>
      </c>
      <c r="F152" s="31" t="n">
        <v>-0.031</v>
      </c>
      <c r="G152" s="31" t="n">
        <v>0.15</v>
      </c>
      <c r="H152" s="31" t="n">
        <v>1.3</v>
      </c>
      <c r="I152" s="31" t="n">
        <v>0.57</v>
      </c>
      <c r="J152" s="31" t="n">
        <v>0.9</v>
      </c>
      <c r="K152" s="51" t="n">
        <v>39845</v>
      </c>
      <c r="L152" s="70" t="n">
        <v>39841</v>
      </c>
      <c r="M152" s="71" t="n">
        <v>39840</v>
      </c>
      <c r="N152" s="31"/>
      <c r="Q152" s="78"/>
      <c r="S152" s="77"/>
      <c r="T152" s="77"/>
      <c r="U152" s="77"/>
    </row>
    <row r="153" customFormat="false" ht="12.75" hidden="false" customHeight="false" outlineLevel="0" collapsed="false">
      <c r="B153" s="75" t="n">
        <v>40940</v>
      </c>
      <c r="C153" s="31" t="n">
        <v>3.3715</v>
      </c>
      <c r="D153" s="31" t="n">
        <v>0.005</v>
      </c>
      <c r="E153" s="31" t="n">
        <v>-0.55</v>
      </c>
      <c r="F153" s="31" t="n">
        <v>-0.031</v>
      </c>
      <c r="G153" s="31" t="n">
        <v>0.15</v>
      </c>
      <c r="H153" s="31" t="n">
        <v>1.3</v>
      </c>
      <c r="I153" s="31" t="n">
        <v>0.52</v>
      </c>
      <c r="J153" s="31" t="n">
        <v>0.85</v>
      </c>
      <c r="K153" s="51" t="n">
        <v>39873</v>
      </c>
      <c r="L153" s="70" t="n">
        <v>39869</v>
      </c>
      <c r="M153" s="71" t="n">
        <v>39868</v>
      </c>
      <c r="N153" s="31"/>
      <c r="Q153" s="78"/>
      <c r="S153" s="77"/>
      <c r="T153" s="77"/>
      <c r="U153" s="77"/>
    </row>
    <row r="154" customFormat="false" ht="12.75" hidden="false" customHeight="false" outlineLevel="0" collapsed="false">
      <c r="B154" s="75" t="n">
        <v>40969</v>
      </c>
      <c r="C154" s="31" t="n">
        <v>3.2835</v>
      </c>
      <c r="D154" s="31" t="n">
        <v>0.005</v>
      </c>
      <c r="E154" s="31" t="n">
        <v>-0.55</v>
      </c>
      <c r="F154" s="31" t="n">
        <v>-0.031</v>
      </c>
      <c r="G154" s="31" t="n">
        <v>0.15</v>
      </c>
      <c r="H154" s="31" t="n">
        <v>1.2</v>
      </c>
      <c r="I154" s="31" t="n">
        <v>0.47</v>
      </c>
      <c r="J154" s="31" t="n">
        <v>0.4</v>
      </c>
      <c r="K154" s="51" t="n">
        <v>39904</v>
      </c>
      <c r="L154" s="70" t="n">
        <v>39899</v>
      </c>
      <c r="M154" s="71" t="n">
        <v>39898</v>
      </c>
      <c r="N154" s="31"/>
      <c r="Q154" s="78"/>
      <c r="S154" s="77"/>
      <c r="T154" s="77"/>
      <c r="U154" s="77"/>
    </row>
    <row r="155" customFormat="false" ht="12.75" hidden="false" customHeight="false" outlineLevel="0" collapsed="false">
      <c r="B155" s="75" t="n">
        <v>41000</v>
      </c>
      <c r="C155" s="31" t="n">
        <v>3.2105</v>
      </c>
      <c r="D155" s="31" t="n">
        <v>0.005</v>
      </c>
      <c r="E155" s="31" t="n">
        <v>-0.55</v>
      </c>
      <c r="F155" s="31" t="n">
        <v>-0.0305</v>
      </c>
      <c r="G155" s="31" t="n">
        <v>0.15</v>
      </c>
      <c r="H155" s="31" t="n">
        <v>0.6</v>
      </c>
      <c r="I155" s="31" t="n">
        <v>0.32</v>
      </c>
      <c r="J155" s="31" t="n">
        <v>0.3</v>
      </c>
      <c r="K155" s="51" t="n">
        <v>39934</v>
      </c>
      <c r="L155" s="70" t="n">
        <v>39931</v>
      </c>
      <c r="M155" s="71" t="n">
        <v>39930</v>
      </c>
      <c r="N155" s="31"/>
      <c r="Q155" s="78"/>
      <c r="S155" s="77"/>
      <c r="T155" s="77"/>
      <c r="U155" s="77"/>
    </row>
    <row r="156" customFormat="false" ht="12.75" hidden="false" customHeight="false" outlineLevel="0" collapsed="false">
      <c r="B156" s="75" t="n">
        <v>41030</v>
      </c>
      <c r="C156" s="31" t="n">
        <v>3.1995</v>
      </c>
      <c r="D156" s="31" t="n">
        <v>0.005</v>
      </c>
      <c r="E156" s="31" t="n">
        <v>-0.55</v>
      </c>
      <c r="F156" s="31" t="n">
        <v>-0.0305</v>
      </c>
      <c r="G156" s="31" t="n">
        <v>0.15</v>
      </c>
      <c r="H156" s="31" t="n">
        <v>0.5</v>
      </c>
      <c r="I156" s="31" t="n">
        <v>0.44</v>
      </c>
      <c r="J156" s="31" t="n">
        <v>0.3</v>
      </c>
      <c r="K156" s="51" t="n">
        <v>39965</v>
      </c>
      <c r="L156" s="70" t="n">
        <v>39960</v>
      </c>
      <c r="M156" s="71" t="n">
        <v>39959</v>
      </c>
      <c r="N156" s="31"/>
      <c r="Q156" s="78"/>
      <c r="S156" s="77"/>
      <c r="T156" s="77"/>
      <c r="U156" s="77"/>
    </row>
    <row r="157" customFormat="false" ht="12.75" hidden="false" customHeight="false" outlineLevel="0" collapsed="false">
      <c r="B157" s="75" t="n">
        <v>41061</v>
      </c>
      <c r="C157" s="31" t="n">
        <v>3.2665</v>
      </c>
      <c r="D157" s="31" t="n">
        <v>0.005</v>
      </c>
      <c r="E157" s="31" t="n">
        <v>-0.55</v>
      </c>
      <c r="F157" s="31" t="n">
        <v>-0.0255</v>
      </c>
      <c r="G157" s="31" t="n">
        <v>0.15</v>
      </c>
      <c r="H157" s="31" t="n">
        <v>0.5</v>
      </c>
      <c r="I157" s="31" t="n">
        <v>0.44</v>
      </c>
      <c r="J157" s="31" t="n">
        <v>0.35</v>
      </c>
      <c r="K157" s="51" t="n">
        <v>39995</v>
      </c>
      <c r="L157" s="70" t="n">
        <v>39990</v>
      </c>
      <c r="M157" s="71" t="n">
        <v>39989</v>
      </c>
      <c r="N157" s="31"/>
      <c r="Q157" s="78"/>
      <c r="S157" s="77"/>
      <c r="T157" s="77"/>
      <c r="U157" s="77"/>
    </row>
    <row r="158" customFormat="false" ht="12.75" hidden="false" customHeight="false" outlineLevel="0" collapsed="false">
      <c r="B158" s="75" t="n">
        <v>41091</v>
      </c>
      <c r="C158" s="31" t="n">
        <v>3.2685</v>
      </c>
      <c r="D158" s="31" t="n">
        <v>0.005</v>
      </c>
      <c r="E158" s="31" t="n">
        <v>-0.55</v>
      </c>
      <c r="F158" s="31" t="n">
        <v>-0.0255</v>
      </c>
      <c r="G158" s="31" t="n">
        <v>0.15</v>
      </c>
      <c r="H158" s="31" t="n">
        <v>0.5</v>
      </c>
      <c r="I158" s="31" t="n">
        <v>0.44</v>
      </c>
      <c r="J158" s="31" t="n">
        <v>0.4</v>
      </c>
      <c r="K158" s="51" t="n">
        <v>40026</v>
      </c>
      <c r="L158" s="70" t="n">
        <v>40023</v>
      </c>
      <c r="M158" s="71" t="n">
        <v>40022</v>
      </c>
      <c r="N158" s="31"/>
      <c r="Q158" s="78"/>
      <c r="S158" s="77"/>
      <c r="T158" s="77"/>
      <c r="U158" s="77"/>
    </row>
    <row r="159" customFormat="false" ht="12.75" hidden="false" customHeight="false" outlineLevel="0" collapsed="false">
      <c r="B159" s="75" t="n">
        <v>41122</v>
      </c>
      <c r="C159" s="31" t="n">
        <v>3.2765</v>
      </c>
      <c r="D159" s="31" t="n">
        <v>0.005</v>
      </c>
      <c r="E159" s="31" t="n">
        <v>-0.55</v>
      </c>
      <c r="F159" s="31" t="n">
        <v>-0.0255</v>
      </c>
      <c r="G159" s="31" t="n">
        <v>0.15</v>
      </c>
      <c r="H159" s="31" t="n">
        <v>0.5</v>
      </c>
      <c r="I159" s="31" t="n">
        <v>0.44</v>
      </c>
      <c r="J159" s="31" t="n">
        <v>0.55</v>
      </c>
      <c r="K159" s="51" t="n">
        <v>40057</v>
      </c>
      <c r="L159" s="70" t="n">
        <v>40052</v>
      </c>
      <c r="M159" s="71" t="n">
        <v>40051</v>
      </c>
      <c r="N159" s="31"/>
      <c r="Q159" s="78"/>
      <c r="S159" s="77"/>
      <c r="T159" s="77"/>
      <c r="U159" s="77"/>
    </row>
    <row r="160" customFormat="false" ht="12.75" hidden="false" customHeight="false" outlineLevel="0" collapsed="false">
      <c r="B160" s="75" t="n">
        <v>41153</v>
      </c>
      <c r="C160" s="31" t="n">
        <v>3.2635</v>
      </c>
      <c r="D160" s="31" t="n">
        <v>0.005</v>
      </c>
      <c r="E160" s="31" t="n">
        <v>-0.55</v>
      </c>
      <c r="F160" s="31" t="n">
        <v>-0.0305</v>
      </c>
      <c r="G160" s="31" t="n">
        <v>0.15</v>
      </c>
      <c r="H160" s="31" t="n">
        <v>0.5</v>
      </c>
      <c r="I160" s="31" t="n">
        <v>0.52</v>
      </c>
      <c r="J160" s="31" t="n">
        <v>0.35</v>
      </c>
      <c r="K160" s="51" t="n">
        <v>40087</v>
      </c>
      <c r="L160" s="70" t="n">
        <v>40084</v>
      </c>
      <c r="M160" s="71" t="n">
        <v>40081</v>
      </c>
      <c r="N160" s="31"/>
      <c r="Q160" s="78"/>
      <c r="S160" s="77"/>
      <c r="T160" s="77"/>
      <c r="U160" s="77"/>
    </row>
    <row r="161" customFormat="false" ht="12.75" hidden="false" customHeight="false" outlineLevel="0" collapsed="false">
      <c r="B161" s="75" t="n">
        <v>41183</v>
      </c>
      <c r="C161" s="31" t="n">
        <v>3.2785</v>
      </c>
      <c r="D161" s="31" t="n">
        <v>0.005</v>
      </c>
      <c r="E161" s="31" t="n">
        <v>-0.55</v>
      </c>
      <c r="F161" s="31" t="n">
        <v>-0.0305</v>
      </c>
      <c r="G161" s="31" t="n">
        <v>0.15</v>
      </c>
      <c r="H161" s="31" t="n">
        <v>0.6</v>
      </c>
      <c r="I161" s="31" t="n">
        <v>0.52</v>
      </c>
      <c r="J161" s="31" t="n">
        <v>0.45</v>
      </c>
      <c r="K161" s="51" t="n">
        <v>40118</v>
      </c>
      <c r="L161" s="70" t="n">
        <v>40114</v>
      </c>
      <c r="M161" s="71" t="n">
        <v>40113</v>
      </c>
      <c r="N161" s="31"/>
      <c r="Q161" s="78"/>
      <c r="S161" s="77"/>
      <c r="T161" s="77"/>
      <c r="U161" s="77"/>
    </row>
    <row r="162" customFormat="false" ht="12.75" hidden="false" customHeight="false" outlineLevel="0" collapsed="false">
      <c r="B162" s="75" t="n">
        <v>41214</v>
      </c>
      <c r="C162" s="31" t="n">
        <v>3.3655</v>
      </c>
      <c r="D162" s="31" t="n">
        <v>0.005</v>
      </c>
      <c r="E162" s="31" t="n">
        <v>-0.55</v>
      </c>
      <c r="F162" s="31" t="n">
        <v>-0.0305</v>
      </c>
      <c r="G162" s="31" t="n">
        <v>0.15</v>
      </c>
      <c r="H162" s="31" t="n">
        <v>0.7</v>
      </c>
      <c r="I162" s="31" t="n">
        <v>0.52</v>
      </c>
      <c r="J162" s="31" t="n">
        <v>0.5</v>
      </c>
      <c r="K162" s="51" t="n">
        <v>40148</v>
      </c>
      <c r="L162" s="70" t="n">
        <v>40142</v>
      </c>
      <c r="M162" s="71" t="n">
        <v>40141</v>
      </c>
      <c r="N162" s="31"/>
      <c r="Q162" s="78"/>
      <c r="S162" s="77"/>
      <c r="T162" s="77"/>
      <c r="U162" s="77"/>
    </row>
    <row r="163" customFormat="false" ht="12.75" hidden="false" customHeight="false" outlineLevel="0" collapsed="false">
      <c r="B163" s="75" t="n">
        <v>41244</v>
      </c>
      <c r="C163" s="31" t="n">
        <v>3.4615</v>
      </c>
      <c r="D163" s="31" t="n">
        <v>0.005</v>
      </c>
      <c r="E163" s="31" t="n">
        <v>-0.55</v>
      </c>
      <c r="F163" s="31" t="n">
        <v>-0.029</v>
      </c>
      <c r="G163" s="31" t="n">
        <v>0.15</v>
      </c>
      <c r="H163" s="31" t="n">
        <v>1.2</v>
      </c>
      <c r="I163" s="31" t="n">
        <v>0.57</v>
      </c>
      <c r="J163" s="31" t="n">
        <v>0.8</v>
      </c>
      <c r="K163" s="51" t="n">
        <v>40179</v>
      </c>
      <c r="L163" s="70" t="n">
        <v>40176</v>
      </c>
      <c r="M163" s="71" t="n">
        <v>40175</v>
      </c>
      <c r="N163" s="31"/>
      <c r="Q163" s="78"/>
      <c r="S163" s="77"/>
      <c r="T163" s="77"/>
      <c r="U163" s="77"/>
    </row>
    <row r="164" customFormat="false" ht="12.75" hidden="false" customHeight="false" outlineLevel="0" collapsed="false">
      <c r="B164" s="75" t="n">
        <v>41275</v>
      </c>
      <c r="C164" s="31" t="n">
        <v>3.515</v>
      </c>
      <c r="D164" s="31" t="n">
        <v>0.005</v>
      </c>
      <c r="E164" s="31" t="n">
        <v>-0.55</v>
      </c>
      <c r="F164" s="31" t="n">
        <v>-0.029</v>
      </c>
      <c r="G164" s="31" t="n">
        <v>0.15</v>
      </c>
      <c r="H164" s="31" t="n">
        <v>1.3</v>
      </c>
      <c r="I164" s="31" t="n">
        <v>0.57</v>
      </c>
      <c r="J164" s="31" t="n">
        <v>0.9</v>
      </c>
      <c r="K164" s="51" t="n">
        <v>40210</v>
      </c>
      <c r="L164" s="70" t="n">
        <v>40205</v>
      </c>
      <c r="M164" s="71" t="n">
        <v>40204</v>
      </c>
      <c r="N164" s="31"/>
      <c r="Q164" s="78"/>
      <c r="S164" s="77"/>
      <c r="T164" s="77"/>
      <c r="U164" s="77"/>
    </row>
    <row r="165" customFormat="false" ht="12.75" hidden="false" customHeight="false" outlineLevel="0" collapsed="false">
      <c r="B165" s="75" t="n">
        <v>41306</v>
      </c>
      <c r="C165" s="31" t="n">
        <v>3.44</v>
      </c>
      <c r="D165" s="31" t="n">
        <v>0.005</v>
      </c>
      <c r="E165" s="31" t="n">
        <v>-0.55</v>
      </c>
      <c r="F165" s="31" t="n">
        <v>-0.029</v>
      </c>
      <c r="G165" s="31" t="n">
        <v>0.15</v>
      </c>
      <c r="H165" s="31" t="n">
        <v>1.3</v>
      </c>
      <c r="I165" s="31" t="n">
        <v>0.52</v>
      </c>
      <c r="J165" s="31" t="n">
        <v>0.85</v>
      </c>
      <c r="K165" s="51" t="n">
        <v>40238</v>
      </c>
      <c r="L165" s="70" t="n">
        <v>40233</v>
      </c>
      <c r="M165" s="71" t="n">
        <v>40232</v>
      </c>
      <c r="N165" s="31"/>
      <c r="Q165" s="78"/>
      <c r="S165" s="77"/>
      <c r="T165" s="77"/>
      <c r="U165" s="77"/>
    </row>
    <row r="166" customFormat="false" ht="12.75" hidden="false" customHeight="false" outlineLevel="0" collapsed="false">
      <c r="B166" s="75" t="n">
        <v>41334</v>
      </c>
      <c r="C166" s="31" t="n">
        <v>3.355</v>
      </c>
      <c r="D166" s="31" t="n">
        <v>0.005</v>
      </c>
      <c r="E166" s="31" t="n">
        <v>-0.55</v>
      </c>
      <c r="F166" s="31" t="n">
        <v>-0.029</v>
      </c>
      <c r="G166" s="31" t="n">
        <v>0.15</v>
      </c>
      <c r="H166" s="31" t="n">
        <v>1.2</v>
      </c>
      <c r="I166" s="31" t="n">
        <v>0.47</v>
      </c>
      <c r="J166" s="31" t="n">
        <v>0.4</v>
      </c>
      <c r="K166" s="51" t="n">
        <v>40269</v>
      </c>
      <c r="L166" s="70" t="n">
        <v>40266</v>
      </c>
      <c r="M166" s="71" t="n">
        <v>40263</v>
      </c>
      <c r="N166" s="31"/>
      <c r="Q166" s="78"/>
      <c r="S166" s="77"/>
      <c r="T166" s="77"/>
      <c r="U166" s="77"/>
    </row>
    <row r="167" customFormat="false" ht="12.75" hidden="false" customHeight="false" outlineLevel="0" collapsed="false">
      <c r="B167" s="75" t="n">
        <v>41365</v>
      </c>
      <c r="C167" s="31" t="n">
        <v>3.285</v>
      </c>
      <c r="D167" s="31" t="n">
        <v>0.005</v>
      </c>
      <c r="E167" s="31" t="n">
        <v>-0.55</v>
      </c>
      <c r="F167" s="31" t="n">
        <v>-0.0285</v>
      </c>
      <c r="G167" s="31" t="n">
        <v>0.15</v>
      </c>
      <c r="H167" s="31" t="n">
        <v>0.6</v>
      </c>
      <c r="I167" s="31" t="n">
        <v>0.32</v>
      </c>
      <c r="J167" s="31" t="n">
        <v>0.3</v>
      </c>
      <c r="K167" s="51" t="n">
        <v>40299</v>
      </c>
      <c r="L167" s="70" t="n">
        <v>40296</v>
      </c>
      <c r="M167" s="71" t="n">
        <v>40295</v>
      </c>
      <c r="N167" s="31"/>
      <c r="Q167" s="78"/>
      <c r="S167" s="77"/>
      <c r="T167" s="77"/>
      <c r="U167" s="77"/>
    </row>
    <row r="168" customFormat="false" ht="12.75" hidden="false" customHeight="false" outlineLevel="0" collapsed="false">
      <c r="B168" s="75" t="n">
        <v>41395</v>
      </c>
      <c r="C168" s="31" t="n">
        <v>3.275</v>
      </c>
      <c r="D168" s="31" t="n">
        <v>0.005</v>
      </c>
      <c r="E168" s="31" t="n">
        <v>-0.55</v>
      </c>
      <c r="F168" s="31" t="n">
        <v>-0.0285</v>
      </c>
      <c r="G168" s="31" t="n">
        <v>0.15</v>
      </c>
      <c r="H168" s="31" t="n">
        <v>0.5</v>
      </c>
      <c r="I168" s="31" t="n">
        <v>0.44</v>
      </c>
      <c r="J168" s="31" t="n">
        <v>0.3</v>
      </c>
      <c r="K168" s="51" t="n">
        <v>40330</v>
      </c>
      <c r="L168" s="70" t="n">
        <v>40324</v>
      </c>
      <c r="M168" s="71" t="n">
        <v>40323</v>
      </c>
      <c r="N168" s="31"/>
      <c r="Q168" s="78"/>
      <c r="S168" s="77"/>
      <c r="T168" s="77"/>
      <c r="U168" s="77"/>
    </row>
    <row r="169" customFormat="false" ht="12.75" hidden="false" customHeight="false" outlineLevel="0" collapsed="false">
      <c r="B169" s="75" t="n">
        <v>41426</v>
      </c>
      <c r="C169" s="31" t="n">
        <v>3.343</v>
      </c>
      <c r="D169" s="31" t="n">
        <v>0.005</v>
      </c>
      <c r="E169" s="31" t="n">
        <v>-0.55</v>
      </c>
      <c r="F169" s="31" t="n">
        <v>-0.0235</v>
      </c>
      <c r="G169" s="31" t="n">
        <v>0.15</v>
      </c>
      <c r="H169" s="31" t="n">
        <v>0.5</v>
      </c>
      <c r="I169" s="31" t="n">
        <v>0.44</v>
      </c>
      <c r="J169" s="31" t="n">
        <v>0.35</v>
      </c>
      <c r="K169" s="51" t="n">
        <v>40360</v>
      </c>
      <c r="L169" s="70" t="n">
        <v>40357</v>
      </c>
      <c r="M169" s="71" t="n">
        <v>40354</v>
      </c>
      <c r="N169" s="31"/>
      <c r="Q169" s="78"/>
      <c r="S169" s="77"/>
      <c r="T169" s="77"/>
      <c r="U169" s="77"/>
    </row>
    <row r="170" customFormat="false" ht="12.75" hidden="false" customHeight="false" outlineLevel="0" collapsed="false">
      <c r="B170" s="75" t="n">
        <v>41456</v>
      </c>
      <c r="C170" s="31" t="n">
        <v>3.345</v>
      </c>
      <c r="D170" s="31" t="n">
        <v>0.005</v>
      </c>
      <c r="E170" s="31" t="n">
        <v>-0.55</v>
      </c>
      <c r="F170" s="31" t="n">
        <v>-0.0235</v>
      </c>
      <c r="G170" s="31" t="n">
        <v>0.15</v>
      </c>
      <c r="H170" s="31" t="n">
        <v>0.5</v>
      </c>
      <c r="I170" s="31" t="n">
        <v>0.44</v>
      </c>
      <c r="J170" s="31" t="n">
        <v>0.4</v>
      </c>
      <c r="K170" s="51" t="n">
        <v>40391</v>
      </c>
      <c r="L170" s="70" t="n">
        <v>40387</v>
      </c>
      <c r="M170" s="71" t="n">
        <v>40386</v>
      </c>
      <c r="N170" s="31"/>
      <c r="Q170" s="78"/>
      <c r="S170" s="77"/>
      <c r="T170" s="77"/>
      <c r="U170" s="77"/>
    </row>
    <row r="171" customFormat="false" ht="12.75" hidden="false" customHeight="false" outlineLevel="0" collapsed="false">
      <c r="B171" s="75" t="n">
        <v>41487</v>
      </c>
      <c r="C171" s="31" t="n">
        <v>3.353</v>
      </c>
      <c r="D171" s="31" t="n">
        <v>0.005</v>
      </c>
      <c r="E171" s="31" t="n">
        <v>-0.55</v>
      </c>
      <c r="F171" s="31" t="n">
        <v>-0.0235</v>
      </c>
      <c r="G171" s="31" t="n">
        <v>0.15</v>
      </c>
      <c r="H171" s="31" t="n">
        <v>0.5</v>
      </c>
      <c r="I171" s="31" t="n">
        <v>0.44</v>
      </c>
      <c r="J171" s="31" t="n">
        <v>0.55</v>
      </c>
      <c r="K171" s="51" t="n">
        <v>40422</v>
      </c>
      <c r="L171" s="70" t="n">
        <v>40417</v>
      </c>
      <c r="M171" s="71" t="n">
        <v>40416</v>
      </c>
      <c r="N171" s="31"/>
      <c r="Q171" s="78"/>
      <c r="S171" s="77"/>
      <c r="T171" s="77"/>
      <c r="U171" s="77"/>
    </row>
    <row r="172" customFormat="false" ht="12.75" hidden="false" customHeight="false" outlineLevel="0" collapsed="false">
      <c r="B172" s="75" t="n">
        <v>41518</v>
      </c>
      <c r="C172" s="31" t="n">
        <v>3.339</v>
      </c>
      <c r="D172" s="31" t="n">
        <v>0.005</v>
      </c>
      <c r="E172" s="31" t="n">
        <v>-0.55</v>
      </c>
      <c r="F172" s="31" t="n">
        <v>-0.0285</v>
      </c>
      <c r="G172" s="31" t="n">
        <v>0.15</v>
      </c>
      <c r="H172" s="31" t="n">
        <v>0.5</v>
      </c>
      <c r="I172" s="31" t="n">
        <v>0.52</v>
      </c>
      <c r="J172" s="31" t="n">
        <v>0.35</v>
      </c>
      <c r="K172" s="51" t="n">
        <v>40452</v>
      </c>
      <c r="L172" s="70" t="n">
        <v>40449</v>
      </c>
      <c r="M172" s="71" t="n">
        <v>40448</v>
      </c>
      <c r="N172" s="31"/>
      <c r="Q172" s="78"/>
      <c r="S172" s="77"/>
      <c r="T172" s="77"/>
      <c r="U172" s="77"/>
    </row>
    <row r="173" customFormat="false" ht="12.75" hidden="false" customHeight="false" outlineLevel="0" collapsed="false">
      <c r="B173" s="75" t="n">
        <v>41548</v>
      </c>
      <c r="C173" s="31" t="n">
        <v>3.353</v>
      </c>
      <c r="D173" s="31" t="n">
        <v>0.005</v>
      </c>
      <c r="E173" s="31" t="n">
        <v>-0.55</v>
      </c>
      <c r="F173" s="31" t="n">
        <v>-0.0285</v>
      </c>
      <c r="G173" s="31" t="n">
        <v>0.15</v>
      </c>
      <c r="H173" s="31" t="n">
        <v>0.6</v>
      </c>
      <c r="I173" s="31" t="n">
        <v>0.52</v>
      </c>
      <c r="J173" s="31" t="n">
        <v>0.45</v>
      </c>
      <c r="K173" s="51" t="n">
        <v>40483</v>
      </c>
      <c r="L173" s="70" t="n">
        <v>40478</v>
      </c>
      <c r="M173" s="71" t="n">
        <v>40477</v>
      </c>
      <c r="N173" s="31"/>
      <c r="Q173" s="78"/>
      <c r="S173" s="77"/>
      <c r="T173" s="77"/>
      <c r="U173" s="77"/>
    </row>
    <row r="174" customFormat="false" ht="12.75" hidden="false" customHeight="false" outlineLevel="0" collapsed="false">
      <c r="B174" s="75" t="n">
        <v>41579</v>
      </c>
      <c r="C174" s="31" t="n">
        <v>3.435</v>
      </c>
      <c r="D174" s="31" t="n">
        <v>0.005</v>
      </c>
      <c r="E174" s="31" t="n">
        <v>-0.55</v>
      </c>
      <c r="F174" s="31" t="n">
        <v>-0.0285</v>
      </c>
      <c r="G174" s="31" t="n">
        <v>0.15</v>
      </c>
      <c r="H174" s="31" t="n">
        <v>0.7</v>
      </c>
      <c r="I174" s="31" t="n">
        <v>0.52</v>
      </c>
      <c r="J174" s="31" t="n">
        <v>0.5</v>
      </c>
      <c r="K174" s="51" t="n">
        <v>40513</v>
      </c>
      <c r="L174" s="70" t="n">
        <v>40508</v>
      </c>
      <c r="M174" s="71" t="n">
        <v>40506</v>
      </c>
      <c r="N174" s="31"/>
      <c r="Q174" s="78"/>
      <c r="S174" s="77"/>
      <c r="T174" s="77"/>
      <c r="U174" s="77"/>
    </row>
    <row r="175" customFormat="false" ht="12.75" hidden="false" customHeight="false" outlineLevel="0" collapsed="false">
      <c r="B175" s="75" t="n">
        <v>41609</v>
      </c>
      <c r="C175" s="31" t="n">
        <v>3.528</v>
      </c>
      <c r="D175" s="31" t="n">
        <v>0.005</v>
      </c>
      <c r="E175" s="31" t="n">
        <v>-0.55</v>
      </c>
      <c r="F175" s="31" t="n">
        <v>-0.027</v>
      </c>
      <c r="G175" s="31" t="n">
        <v>0.15</v>
      </c>
      <c r="H175" s="31" t="n">
        <v>1.2</v>
      </c>
      <c r="I175" s="31" t="n">
        <v>0.57</v>
      </c>
      <c r="J175" s="31" t="n">
        <v>0.8</v>
      </c>
      <c r="K175" s="51" t="n">
        <v>40544</v>
      </c>
      <c r="L175" s="70" t="n">
        <v>40540</v>
      </c>
      <c r="M175" s="71" t="n">
        <v>40539</v>
      </c>
      <c r="N175" s="31"/>
      <c r="Q175" s="78"/>
      <c r="S175" s="77"/>
      <c r="T175" s="77"/>
      <c r="U175" s="77"/>
    </row>
    <row r="176" customFormat="false" ht="12.75" hidden="false" customHeight="false" outlineLevel="0" collapsed="false">
      <c r="B176" s="75" t="n">
        <v>41640</v>
      </c>
      <c r="C176" s="31" t="n">
        <v>3.582</v>
      </c>
      <c r="D176" s="31" t="n">
        <v>0.005</v>
      </c>
      <c r="E176" s="31" t="n">
        <v>-0.55</v>
      </c>
      <c r="F176" s="31" t="n">
        <v>-0.027</v>
      </c>
      <c r="G176" s="31" t="n">
        <v>0.15</v>
      </c>
      <c r="H176" s="31" t="n">
        <v>1.3</v>
      </c>
      <c r="I176" s="31" t="n">
        <v>0.57</v>
      </c>
      <c r="J176" s="31" t="n">
        <v>0.9</v>
      </c>
      <c r="K176" s="51" t="n">
        <v>40575</v>
      </c>
      <c r="L176" s="70" t="n">
        <v>40570</v>
      </c>
      <c r="M176" s="71" t="n">
        <v>40569</v>
      </c>
      <c r="N176" s="31"/>
      <c r="Q176" s="78"/>
      <c r="S176" s="77"/>
      <c r="T176" s="77"/>
      <c r="U176" s="77"/>
    </row>
    <row r="177" customFormat="false" ht="12.75" hidden="false" customHeight="false" outlineLevel="0" collapsed="false">
      <c r="B177" s="75" t="n">
        <v>41671</v>
      </c>
      <c r="C177" s="31" t="n">
        <v>3.511</v>
      </c>
      <c r="D177" s="31" t="n">
        <v>0.005</v>
      </c>
      <c r="E177" s="31" t="n">
        <v>-0.55</v>
      </c>
      <c r="F177" s="31" t="n">
        <v>-0.027</v>
      </c>
      <c r="G177" s="31" t="n">
        <v>0.15</v>
      </c>
      <c r="H177" s="31" t="n">
        <v>1.3</v>
      </c>
      <c r="I177" s="31" t="n">
        <v>0.52</v>
      </c>
      <c r="J177" s="31" t="n">
        <v>0.85</v>
      </c>
      <c r="K177" s="51" t="n">
        <v>40603</v>
      </c>
      <c r="L177" s="70" t="n">
        <v>40598</v>
      </c>
      <c r="M177" s="71" t="n">
        <v>40597</v>
      </c>
      <c r="N177" s="31"/>
      <c r="Q177" s="78"/>
      <c r="S177" s="77"/>
      <c r="T177" s="77"/>
      <c r="U177" s="77"/>
    </row>
    <row r="178" customFormat="false" ht="12.75" hidden="false" customHeight="false" outlineLevel="0" collapsed="false">
      <c r="B178" s="75" t="n">
        <v>41699</v>
      </c>
      <c r="C178" s="31" t="n">
        <v>3.429</v>
      </c>
      <c r="D178" s="31" t="n">
        <v>0.005</v>
      </c>
      <c r="E178" s="31" t="n">
        <v>-0.55</v>
      </c>
      <c r="F178" s="31" t="n">
        <v>-0.027</v>
      </c>
      <c r="G178" s="31" t="n">
        <v>0.15</v>
      </c>
      <c r="H178" s="31" t="n">
        <v>1.2</v>
      </c>
      <c r="I178" s="31" t="n">
        <v>0.47</v>
      </c>
      <c r="J178" s="31" t="n">
        <v>0.4</v>
      </c>
      <c r="K178" s="51" t="n">
        <v>40634</v>
      </c>
      <c r="L178" s="70" t="n">
        <v>40631</v>
      </c>
      <c r="M178" s="71" t="n">
        <v>40630</v>
      </c>
      <c r="N178" s="31"/>
      <c r="Q178" s="78"/>
      <c r="S178" s="77"/>
      <c r="T178" s="77"/>
      <c r="U178" s="77"/>
    </row>
    <row r="179" customFormat="false" ht="12.75" hidden="false" customHeight="false" outlineLevel="0" collapsed="false">
      <c r="B179" s="75" t="n">
        <v>41730</v>
      </c>
      <c r="C179" s="31" t="n">
        <v>3.362</v>
      </c>
      <c r="D179" s="31" t="n">
        <v>0.005</v>
      </c>
      <c r="E179" s="31" t="n">
        <v>-0.55</v>
      </c>
      <c r="F179" s="31" t="n">
        <v>-0.0265</v>
      </c>
      <c r="G179" s="31" t="n">
        <v>0.15</v>
      </c>
      <c r="H179" s="31" t="n">
        <v>0.6</v>
      </c>
      <c r="I179" s="31" t="n">
        <v>0.32</v>
      </c>
      <c r="J179" s="31" t="n">
        <v>0.3</v>
      </c>
      <c r="K179" s="51" t="n">
        <v>40664</v>
      </c>
      <c r="L179" s="70" t="n">
        <v>40660</v>
      </c>
      <c r="M179" s="71" t="n">
        <v>40659</v>
      </c>
      <c r="N179" s="31"/>
      <c r="Q179" s="78"/>
      <c r="S179" s="77"/>
      <c r="T179" s="77"/>
      <c r="U179" s="77"/>
    </row>
    <row r="180" customFormat="false" ht="12.75" hidden="false" customHeight="false" outlineLevel="0" collapsed="false">
      <c r="B180" s="75" t="n">
        <v>41760</v>
      </c>
      <c r="C180" s="31" t="n">
        <v>3.353</v>
      </c>
      <c r="D180" s="31" t="n">
        <v>0.005</v>
      </c>
      <c r="E180" s="31" t="n">
        <v>-0.55</v>
      </c>
      <c r="F180" s="31" t="n">
        <v>-0.0265</v>
      </c>
      <c r="G180" s="31" t="n">
        <v>0.15</v>
      </c>
      <c r="H180" s="31" t="n">
        <v>0.5</v>
      </c>
      <c r="I180" s="31" t="n">
        <v>0.44</v>
      </c>
      <c r="J180" s="31" t="n">
        <v>0.3</v>
      </c>
      <c r="K180" s="51" t="n">
        <v>40695</v>
      </c>
      <c r="L180" s="70" t="n">
        <v>40689</v>
      </c>
      <c r="M180" s="71" t="n">
        <v>40688</v>
      </c>
      <c r="N180" s="31"/>
      <c r="Q180" s="78"/>
      <c r="S180" s="77"/>
      <c r="T180" s="77"/>
      <c r="U180" s="77"/>
    </row>
    <row r="181" customFormat="false" ht="12.75" hidden="false" customHeight="false" outlineLevel="0" collapsed="false">
      <c r="B181" s="75" t="n">
        <v>41791</v>
      </c>
      <c r="C181" s="31" t="n">
        <v>3.422</v>
      </c>
      <c r="D181" s="31" t="n">
        <v>0.005</v>
      </c>
      <c r="E181" s="31" t="n">
        <v>-0.55</v>
      </c>
      <c r="F181" s="31" t="n">
        <v>-0.0215</v>
      </c>
      <c r="G181" s="31" t="n">
        <v>0.15</v>
      </c>
      <c r="H181" s="31" t="n">
        <v>0.5</v>
      </c>
      <c r="I181" s="31" t="n">
        <v>0.44</v>
      </c>
      <c r="J181" s="31" t="n">
        <v>0.35</v>
      </c>
      <c r="K181" s="51" t="n">
        <v>40725</v>
      </c>
      <c r="L181" s="70" t="n">
        <v>40722</v>
      </c>
      <c r="M181" s="71" t="n">
        <v>40721</v>
      </c>
      <c r="N181" s="31"/>
      <c r="Q181" s="78"/>
      <c r="S181" s="77"/>
      <c r="T181" s="77"/>
      <c r="U181" s="77"/>
    </row>
    <row r="182" customFormat="false" ht="12.75" hidden="false" customHeight="false" outlineLevel="0" collapsed="false">
      <c r="B182" s="75" t="n">
        <v>41821</v>
      </c>
      <c r="C182" s="31" t="n">
        <v>3.424</v>
      </c>
      <c r="D182" s="31" t="n">
        <v>0.005</v>
      </c>
      <c r="E182" s="31" t="n">
        <v>-0.55</v>
      </c>
      <c r="F182" s="31" t="n">
        <v>-0.0215</v>
      </c>
      <c r="G182" s="31" t="n">
        <v>0.15</v>
      </c>
      <c r="H182" s="31" t="n">
        <v>0.5</v>
      </c>
      <c r="I182" s="31" t="n">
        <v>0.44</v>
      </c>
      <c r="J182" s="31" t="n">
        <v>0.4</v>
      </c>
      <c r="K182" s="51" t="n">
        <v>40756</v>
      </c>
      <c r="L182" s="70" t="n">
        <v>40751</v>
      </c>
      <c r="M182" s="71" t="n">
        <v>40750</v>
      </c>
      <c r="N182" s="31"/>
      <c r="Q182" s="78"/>
      <c r="S182" s="77"/>
      <c r="T182" s="77"/>
      <c r="U182" s="77"/>
    </row>
    <row r="183" customFormat="false" ht="12.75" hidden="false" customHeight="false" outlineLevel="0" collapsed="false">
      <c r="B183" s="75" t="n">
        <v>41852</v>
      </c>
      <c r="C183" s="31" t="n">
        <v>3.432</v>
      </c>
      <c r="D183" s="31" t="n">
        <v>0.005</v>
      </c>
      <c r="E183" s="31" t="n">
        <v>-0.55</v>
      </c>
      <c r="F183" s="31" t="n">
        <v>-0.0215</v>
      </c>
      <c r="G183" s="31" t="n">
        <v>0.15</v>
      </c>
      <c r="H183" s="31" t="n">
        <v>0.5</v>
      </c>
      <c r="I183" s="31" t="n">
        <v>0.44</v>
      </c>
      <c r="J183" s="31" t="n">
        <v>0.55</v>
      </c>
      <c r="K183" s="51" t="n">
        <v>40787</v>
      </c>
      <c r="L183" s="70" t="n">
        <v>40784</v>
      </c>
      <c r="M183" s="71" t="n">
        <v>40781</v>
      </c>
      <c r="N183" s="31"/>
      <c r="Q183" s="78"/>
      <c r="S183" s="77"/>
      <c r="T183" s="77"/>
      <c r="U183" s="77"/>
    </row>
    <row r="184" customFormat="false" ht="12.75" hidden="false" customHeight="false" outlineLevel="0" collapsed="false">
      <c r="B184" s="75" t="n">
        <v>41883</v>
      </c>
      <c r="C184" s="31" t="n">
        <v>3.417</v>
      </c>
      <c r="D184" s="31" t="n">
        <v>0.005</v>
      </c>
      <c r="E184" s="31" t="n">
        <v>-0.55</v>
      </c>
      <c r="F184" s="31" t="n">
        <v>-0.0265</v>
      </c>
      <c r="G184" s="31" t="n">
        <v>0.15</v>
      </c>
      <c r="H184" s="31" t="n">
        <v>0.5</v>
      </c>
      <c r="I184" s="31" t="n">
        <v>0.52</v>
      </c>
      <c r="J184" s="31" t="n">
        <v>0.35</v>
      </c>
      <c r="K184" s="51" t="n">
        <v>40817</v>
      </c>
      <c r="L184" s="70" t="n">
        <v>40814</v>
      </c>
      <c r="M184" s="71" t="n">
        <v>40813</v>
      </c>
      <c r="N184" s="31"/>
      <c r="Q184" s="78"/>
      <c r="S184" s="77"/>
      <c r="T184" s="77"/>
      <c r="U184" s="77"/>
    </row>
    <row r="185" customFormat="false" ht="12.75" hidden="false" customHeight="false" outlineLevel="0" collapsed="false">
      <c r="B185" s="75" t="n">
        <v>41913</v>
      </c>
      <c r="C185" s="31" t="n">
        <v>3.43</v>
      </c>
      <c r="D185" s="31" t="n">
        <v>0.005</v>
      </c>
      <c r="E185" s="31" t="n">
        <v>-0.55</v>
      </c>
      <c r="F185" s="31" t="n">
        <v>-0.0265</v>
      </c>
      <c r="G185" s="31" t="n">
        <v>0.15</v>
      </c>
      <c r="H185" s="31" t="n">
        <v>0.6</v>
      </c>
      <c r="I185" s="31" t="n">
        <v>0.52</v>
      </c>
      <c r="J185" s="31" t="n">
        <v>0.45</v>
      </c>
      <c r="K185" s="51" t="n">
        <v>40848</v>
      </c>
      <c r="L185" s="70" t="n">
        <v>40843</v>
      </c>
      <c r="M185" s="71" t="n">
        <v>40842</v>
      </c>
      <c r="N185" s="31"/>
      <c r="Q185" s="78"/>
      <c r="S185" s="77"/>
      <c r="T185" s="77"/>
      <c r="U185" s="77"/>
    </row>
    <row r="186" customFormat="false" ht="12.75" hidden="false" customHeight="false" outlineLevel="0" collapsed="false">
      <c r="B186" s="75" t="n">
        <v>41944</v>
      </c>
      <c r="C186" s="31" t="n">
        <v>3.507</v>
      </c>
      <c r="D186" s="31" t="n">
        <v>0.005</v>
      </c>
      <c r="E186" s="31" t="n">
        <v>-0.55</v>
      </c>
      <c r="F186" s="31" t="n">
        <v>-0.0265</v>
      </c>
      <c r="G186" s="31" t="n">
        <v>0.15</v>
      </c>
      <c r="H186" s="31" t="n">
        <v>0.7</v>
      </c>
      <c r="I186" s="31" t="n">
        <v>0.52</v>
      </c>
      <c r="J186" s="31" t="n">
        <v>0.5</v>
      </c>
      <c r="K186" s="51" t="n">
        <v>40878</v>
      </c>
      <c r="L186" s="70" t="n">
        <v>40875</v>
      </c>
      <c r="M186" s="71" t="n">
        <v>40872</v>
      </c>
      <c r="N186" s="31"/>
      <c r="Q186" s="78"/>
      <c r="S186" s="77"/>
      <c r="T186" s="77"/>
      <c r="U186" s="77"/>
    </row>
    <row r="187" customFormat="false" ht="12.75" hidden="false" customHeight="false" outlineLevel="0" collapsed="false">
      <c r="B187" s="75" t="n">
        <v>41974</v>
      </c>
      <c r="C187" s="31" t="n">
        <v>3.597</v>
      </c>
      <c r="D187" s="31" t="n">
        <v>0.005</v>
      </c>
      <c r="E187" s="31" t="n">
        <v>-0.55</v>
      </c>
      <c r="F187" s="31" t="n">
        <v>-0.025</v>
      </c>
      <c r="G187" s="31" t="n">
        <v>0.15</v>
      </c>
      <c r="H187" s="31" t="n">
        <v>1.2</v>
      </c>
      <c r="I187" s="31" t="n">
        <v>0.57</v>
      </c>
      <c r="J187" s="31" t="n">
        <v>0.8</v>
      </c>
      <c r="K187" s="51" t="n">
        <v>40909</v>
      </c>
      <c r="L187" s="70" t="n">
        <v>40905</v>
      </c>
      <c r="M187" s="71" t="n">
        <v>40904</v>
      </c>
      <c r="N187" s="31"/>
      <c r="Q187" s="78"/>
      <c r="S187" s="77"/>
      <c r="T187" s="77"/>
      <c r="U187" s="77"/>
    </row>
    <row r="188" customFormat="false" ht="12.75" hidden="false" customHeight="false" outlineLevel="0" collapsed="false">
      <c r="B188" s="75" t="n">
        <v>42005</v>
      </c>
      <c r="C188" s="31" t="n">
        <v>3.6515</v>
      </c>
      <c r="D188" s="31" t="n">
        <v>0.005</v>
      </c>
      <c r="F188" s="31" t="n">
        <v>-0.025</v>
      </c>
      <c r="G188" s="31" t="n">
        <v>0.15</v>
      </c>
      <c r="H188" s="31" t="n">
        <v>1.3</v>
      </c>
      <c r="I188" s="31" t="n">
        <v>0.57</v>
      </c>
      <c r="J188" s="31" t="n">
        <v>0.9</v>
      </c>
      <c r="K188" s="51" t="n">
        <v>40940</v>
      </c>
      <c r="L188" s="70" t="n">
        <v>40935</v>
      </c>
      <c r="M188" s="71" t="n">
        <v>40934</v>
      </c>
      <c r="N188" s="31"/>
      <c r="Q188" s="78"/>
      <c r="S188" s="77"/>
      <c r="T188" s="77"/>
      <c r="U188" s="77"/>
    </row>
    <row r="189" customFormat="false" ht="12.75" hidden="false" customHeight="false" outlineLevel="0" collapsed="false">
      <c r="B189" s="75" t="n">
        <v>42036</v>
      </c>
      <c r="C189" s="31" t="n">
        <v>3.5845</v>
      </c>
      <c r="D189" s="31" t="n">
        <v>0.005</v>
      </c>
      <c r="F189" s="31" t="n">
        <v>-0.025</v>
      </c>
      <c r="G189" s="31" t="n">
        <v>0.15</v>
      </c>
      <c r="H189" s="31" t="n">
        <v>1.3</v>
      </c>
      <c r="I189" s="31" t="n">
        <v>0.52</v>
      </c>
      <c r="J189" s="31" t="n">
        <v>0.85</v>
      </c>
      <c r="K189" s="51" t="n">
        <v>40969</v>
      </c>
      <c r="L189" s="70" t="n">
        <v>40966</v>
      </c>
      <c r="M189" s="71" t="n">
        <v>40963</v>
      </c>
      <c r="N189" s="31"/>
      <c r="Q189" s="78"/>
      <c r="S189" s="77"/>
      <c r="T189" s="77"/>
      <c r="U189" s="77"/>
    </row>
    <row r="190" customFormat="false" ht="12.75" hidden="false" customHeight="false" outlineLevel="0" collapsed="false">
      <c r="B190" s="75" t="n">
        <v>42064</v>
      </c>
      <c r="C190" s="31" t="n">
        <v>3.5055</v>
      </c>
      <c r="D190" s="31" t="n">
        <v>0.005</v>
      </c>
      <c r="F190" s="31" t="n">
        <v>-0.025</v>
      </c>
      <c r="G190" s="31" t="n">
        <v>0.15</v>
      </c>
      <c r="H190" s="31" t="n">
        <v>1.2</v>
      </c>
      <c r="I190" s="31" t="n">
        <v>0.47</v>
      </c>
      <c r="J190" s="31" t="n">
        <v>0.4</v>
      </c>
      <c r="K190" s="51" t="n">
        <v>41000</v>
      </c>
      <c r="L190" s="70" t="n">
        <v>40996</v>
      </c>
      <c r="M190" s="71" t="n">
        <v>40995</v>
      </c>
      <c r="N190" s="31"/>
      <c r="Q190" s="78"/>
      <c r="S190" s="77"/>
      <c r="T190" s="77"/>
      <c r="U190" s="77"/>
    </row>
    <row r="191" customFormat="false" ht="12.75" hidden="false" customHeight="false" outlineLevel="0" collapsed="false">
      <c r="B191" s="75" t="n">
        <v>42095</v>
      </c>
      <c r="C191" s="31" t="n">
        <v>3.4415</v>
      </c>
      <c r="D191" s="31" t="n">
        <v>0.005</v>
      </c>
      <c r="F191" s="31" t="n">
        <v>-0.0245</v>
      </c>
      <c r="G191" s="31" t="n">
        <v>0.15</v>
      </c>
      <c r="H191" s="31" t="n">
        <v>0.6</v>
      </c>
      <c r="I191" s="31" t="n">
        <v>0.32</v>
      </c>
      <c r="J191" s="31" t="n">
        <v>0.3</v>
      </c>
      <c r="K191" s="51" t="n">
        <v>41030</v>
      </c>
      <c r="L191" s="70" t="n">
        <v>41025</v>
      </c>
      <c r="M191" s="71" t="n">
        <v>41024</v>
      </c>
      <c r="N191" s="31"/>
      <c r="Q191" s="78"/>
      <c r="S191" s="77"/>
      <c r="T191" s="77"/>
      <c r="U191" s="77"/>
    </row>
    <row r="192" customFormat="false" ht="12.75" hidden="false" customHeight="false" outlineLevel="0" collapsed="false">
      <c r="B192" s="75" t="n">
        <v>42125</v>
      </c>
      <c r="C192" s="31" t="n">
        <v>3.4335</v>
      </c>
      <c r="D192" s="31" t="n">
        <v>0.005</v>
      </c>
      <c r="F192" s="31" t="n">
        <v>-0.0245</v>
      </c>
      <c r="G192" s="31" t="n">
        <v>0.15</v>
      </c>
      <c r="H192" s="31" t="n">
        <v>0.5</v>
      </c>
      <c r="I192" s="31" t="n">
        <v>0.44</v>
      </c>
      <c r="J192" s="31" t="n">
        <v>0.3</v>
      </c>
      <c r="K192" s="51" t="n">
        <v>41061</v>
      </c>
      <c r="L192" s="70" t="n">
        <v>41058</v>
      </c>
      <c r="M192" s="71" t="n">
        <v>41054</v>
      </c>
      <c r="N192" s="31"/>
      <c r="Q192" s="78"/>
      <c r="S192" s="77"/>
      <c r="T192" s="77"/>
      <c r="U192" s="77"/>
    </row>
    <row r="193" customFormat="false" ht="12.75" hidden="false" customHeight="false" outlineLevel="0" collapsed="false">
      <c r="B193" s="75" t="n">
        <v>42156</v>
      </c>
      <c r="C193" s="31" t="n">
        <v>3.5035</v>
      </c>
      <c r="D193" s="31" t="n">
        <v>0.005</v>
      </c>
      <c r="F193" s="31" t="n">
        <v>-0.0195</v>
      </c>
      <c r="G193" s="31" t="n">
        <v>0.15</v>
      </c>
      <c r="H193" s="31" t="n">
        <v>0.5</v>
      </c>
      <c r="I193" s="31" t="n">
        <v>0.44</v>
      </c>
      <c r="J193" s="31" t="n">
        <v>0.35</v>
      </c>
      <c r="K193" s="51" t="n">
        <v>41091</v>
      </c>
      <c r="L193" s="70" t="n">
        <v>41087</v>
      </c>
      <c r="M193" s="71" t="n">
        <v>41086</v>
      </c>
      <c r="N193" s="31"/>
      <c r="Q193" s="78"/>
      <c r="S193" s="77"/>
      <c r="T193" s="77"/>
      <c r="U193" s="77"/>
    </row>
    <row r="194" customFormat="false" ht="12.75" hidden="false" customHeight="false" outlineLevel="0" collapsed="false">
      <c r="B194" s="75" t="n">
        <v>42186</v>
      </c>
      <c r="C194" s="31" t="n">
        <v>3.5055</v>
      </c>
      <c r="D194" s="31" t="n">
        <v>0.005</v>
      </c>
      <c r="F194" s="31" t="n">
        <v>-0.0195</v>
      </c>
      <c r="G194" s="31" t="n">
        <v>0.15</v>
      </c>
      <c r="H194" s="31" t="n">
        <v>0.5</v>
      </c>
      <c r="I194" s="31" t="n">
        <v>0.44</v>
      </c>
      <c r="J194" s="31" t="n">
        <v>0.4</v>
      </c>
      <c r="K194" s="51" t="n">
        <v>41122</v>
      </c>
      <c r="L194" s="70" t="n">
        <v>41117</v>
      </c>
      <c r="M194" s="71" t="n">
        <v>41116</v>
      </c>
      <c r="N194" s="31"/>
      <c r="Q194" s="78"/>
      <c r="S194" s="77"/>
      <c r="T194" s="77"/>
      <c r="U194" s="77"/>
    </row>
    <row r="195" customFormat="false" ht="12.75" hidden="false" customHeight="false" outlineLevel="0" collapsed="false">
      <c r="B195" s="75" t="n">
        <v>42217</v>
      </c>
      <c r="C195" s="31" t="n">
        <v>3.5135</v>
      </c>
      <c r="D195" s="31" t="n">
        <v>0.005</v>
      </c>
      <c r="F195" s="31" t="n">
        <v>-0.0195</v>
      </c>
      <c r="G195" s="31" t="n">
        <v>0.15</v>
      </c>
      <c r="H195" s="31" t="n">
        <v>0.5</v>
      </c>
      <c r="I195" s="31" t="n">
        <v>0.44</v>
      </c>
      <c r="J195" s="31" t="n">
        <v>0.55</v>
      </c>
      <c r="K195" s="51" t="n">
        <v>41153</v>
      </c>
      <c r="L195" s="70" t="n">
        <v>41150</v>
      </c>
      <c r="M195" s="71" t="n">
        <v>41149</v>
      </c>
      <c r="N195" s="31"/>
      <c r="Q195" s="78"/>
      <c r="S195" s="77"/>
      <c r="T195" s="77"/>
      <c r="U195" s="77"/>
    </row>
    <row r="196" customFormat="false" ht="12.75" hidden="false" customHeight="false" outlineLevel="0" collapsed="false">
      <c r="B196" s="75" t="n">
        <v>42248</v>
      </c>
      <c r="C196" s="31" t="n">
        <v>3.4975</v>
      </c>
      <c r="D196" s="31" t="n">
        <v>0.005</v>
      </c>
      <c r="F196" s="31" t="n">
        <v>-0.0245</v>
      </c>
      <c r="G196" s="31" t="n">
        <v>0.15</v>
      </c>
      <c r="H196" s="31" t="n">
        <v>0.5</v>
      </c>
      <c r="I196" s="31" t="n">
        <v>0.52</v>
      </c>
      <c r="J196" s="31" t="n">
        <v>0.35</v>
      </c>
      <c r="K196" s="51" t="n">
        <v>41183</v>
      </c>
      <c r="L196" s="70" t="n">
        <v>41178</v>
      </c>
      <c r="M196" s="71" t="n">
        <v>41177</v>
      </c>
      <c r="N196" s="31"/>
      <c r="Q196" s="78"/>
      <c r="S196" s="77"/>
      <c r="T196" s="77"/>
      <c r="U196" s="77"/>
    </row>
    <row r="197" customFormat="false" ht="12.75" hidden="false" customHeight="false" outlineLevel="0" collapsed="false">
      <c r="B197" s="75" t="n">
        <v>42278</v>
      </c>
      <c r="C197" s="31" t="n">
        <v>3.5095</v>
      </c>
      <c r="D197" s="31" t="n">
        <v>0.005</v>
      </c>
      <c r="F197" s="31" t="n">
        <v>-0.0245</v>
      </c>
      <c r="G197" s="31" t="n">
        <v>0.15</v>
      </c>
      <c r="H197" s="31" t="n">
        <v>0.6</v>
      </c>
      <c r="I197" s="31" t="n">
        <v>0.52</v>
      </c>
      <c r="J197" s="31" t="n">
        <v>0.45</v>
      </c>
      <c r="K197" s="51" t="n">
        <v>41214</v>
      </c>
      <c r="L197" s="70" t="n">
        <v>41211</v>
      </c>
      <c r="M197" s="71" t="n">
        <v>41208</v>
      </c>
      <c r="N197" s="31"/>
      <c r="Q197" s="78"/>
      <c r="S197" s="77"/>
      <c r="T197" s="77"/>
      <c r="U197" s="77"/>
    </row>
    <row r="198" customFormat="false" ht="12.75" hidden="false" customHeight="false" outlineLevel="0" collapsed="false">
      <c r="B198" s="75" t="n">
        <v>42309</v>
      </c>
      <c r="C198" s="31" t="n">
        <v>3.5815</v>
      </c>
      <c r="D198" s="31" t="n">
        <v>0.005</v>
      </c>
      <c r="F198" s="31" t="n">
        <v>-0.0245</v>
      </c>
      <c r="G198" s="31" t="n">
        <v>0.15</v>
      </c>
      <c r="H198" s="31" t="n">
        <v>0.7</v>
      </c>
      <c r="I198" s="31" t="n">
        <v>0.52</v>
      </c>
      <c r="J198" s="31" t="n">
        <v>0.5</v>
      </c>
      <c r="K198" s="51" t="n">
        <v>41244</v>
      </c>
      <c r="L198" s="70" t="n">
        <v>41241</v>
      </c>
      <c r="M198" s="71" t="n">
        <v>41240</v>
      </c>
      <c r="N198" s="31"/>
      <c r="Q198" s="78"/>
      <c r="S198" s="77"/>
      <c r="T198" s="77"/>
      <c r="U198" s="77"/>
    </row>
    <row r="199" customFormat="false" ht="12.75" hidden="false" customHeight="false" outlineLevel="0" collapsed="false">
      <c r="B199" s="75" t="n">
        <v>42339</v>
      </c>
      <c r="C199" s="31" t="n">
        <v>3.6685</v>
      </c>
      <c r="D199" s="31" t="n">
        <v>0.005</v>
      </c>
      <c r="F199" s="31" t="n">
        <v>-0.023</v>
      </c>
      <c r="G199" s="31" t="n">
        <v>0.15</v>
      </c>
      <c r="H199" s="31" t="n">
        <v>1.2</v>
      </c>
      <c r="I199" s="31" t="n">
        <v>0.57</v>
      </c>
      <c r="J199" s="31" t="n">
        <v>0.8</v>
      </c>
      <c r="K199" s="51" t="n">
        <v>41275</v>
      </c>
      <c r="L199" s="70" t="n">
        <v>41270</v>
      </c>
      <c r="M199" s="71" t="n">
        <v>41269</v>
      </c>
      <c r="N199" s="31"/>
      <c r="Q199" s="78"/>
      <c r="S199" s="77"/>
      <c r="T199" s="77"/>
      <c r="U199" s="77"/>
    </row>
    <row r="200" customFormat="false" ht="12.75" hidden="false" customHeight="false" outlineLevel="0" collapsed="false">
      <c r="B200" s="75" t="n">
        <v>42370</v>
      </c>
      <c r="C200" s="31" t="n">
        <v>3.7235</v>
      </c>
      <c r="D200" s="31" t="n">
        <v>0.005</v>
      </c>
      <c r="F200" s="31" t="n">
        <v>-0.023</v>
      </c>
      <c r="G200" s="31" t="n">
        <v>0.15</v>
      </c>
      <c r="H200" s="31" t="n">
        <v>1.3</v>
      </c>
      <c r="I200" s="31" t="n">
        <v>0.57</v>
      </c>
      <c r="J200" s="31" t="n">
        <v>0.9</v>
      </c>
      <c r="K200" s="51" t="n">
        <v>41306</v>
      </c>
      <c r="L200" s="70" t="n">
        <v>41303</v>
      </c>
      <c r="M200" s="71" t="n">
        <v>41302</v>
      </c>
      <c r="N200" s="31"/>
      <c r="Q200" s="78"/>
      <c r="S200" s="77"/>
      <c r="T200" s="77"/>
      <c r="U200" s="77"/>
    </row>
    <row r="201" customFormat="false" ht="12.75" hidden="false" customHeight="false" outlineLevel="0" collapsed="false">
      <c r="B201" s="75" t="n">
        <v>42401</v>
      </c>
      <c r="C201" s="31" t="n">
        <v>3.6605</v>
      </c>
      <c r="D201" s="31" t="n">
        <v>0.005</v>
      </c>
      <c r="F201" s="31" t="n">
        <v>-0.023</v>
      </c>
      <c r="G201" s="31" t="n">
        <v>0.15</v>
      </c>
      <c r="H201" s="31" t="n">
        <v>1.3</v>
      </c>
      <c r="I201" s="31" t="n">
        <v>0.52</v>
      </c>
      <c r="J201" s="31" t="n">
        <v>0.85</v>
      </c>
      <c r="K201" s="51" t="n">
        <v>41334</v>
      </c>
      <c r="L201" s="70" t="n">
        <v>41331</v>
      </c>
      <c r="M201" s="71" t="n">
        <v>41330</v>
      </c>
      <c r="N201" s="31"/>
      <c r="Q201" s="78"/>
      <c r="S201" s="77"/>
      <c r="T201" s="77"/>
      <c r="U201" s="77"/>
    </row>
    <row r="202" customFormat="false" ht="12.75" hidden="false" customHeight="false" outlineLevel="0" collapsed="false">
      <c r="B202" s="75" t="n">
        <v>42430</v>
      </c>
      <c r="C202" s="31" t="n">
        <v>3.5845</v>
      </c>
      <c r="D202" s="31" t="n">
        <v>0.005</v>
      </c>
      <c r="F202" s="31" t="n">
        <v>-0.023</v>
      </c>
      <c r="G202" s="31" t="n">
        <v>0.15</v>
      </c>
      <c r="H202" s="31" t="n">
        <v>1.2</v>
      </c>
      <c r="I202" s="31" t="n">
        <v>0.47</v>
      </c>
      <c r="J202" s="31" t="n">
        <v>0.4</v>
      </c>
      <c r="K202" s="51" t="n">
        <v>41365</v>
      </c>
      <c r="L202" s="70" t="n">
        <v>41359</v>
      </c>
      <c r="M202" s="71" t="n">
        <v>41358</v>
      </c>
      <c r="N202" s="31"/>
      <c r="Q202" s="78"/>
      <c r="S202" s="77"/>
      <c r="T202" s="77"/>
      <c r="U202" s="77"/>
    </row>
    <row r="203" customFormat="false" ht="12.75" hidden="false" customHeight="false" outlineLevel="0" collapsed="false">
      <c r="B203" s="75" t="n">
        <v>42461</v>
      </c>
      <c r="C203" s="31" t="n">
        <v>3.5235</v>
      </c>
      <c r="D203" s="31" t="n">
        <v>0.005</v>
      </c>
      <c r="F203" s="31" t="n">
        <v>-0.0225</v>
      </c>
      <c r="G203" s="31" t="n">
        <v>0.15</v>
      </c>
      <c r="H203" s="31" t="n">
        <v>0.6</v>
      </c>
      <c r="I203" s="31" t="n">
        <v>0.32</v>
      </c>
      <c r="J203" s="31" t="n">
        <v>0.3</v>
      </c>
      <c r="K203" s="51" t="n">
        <v>41395</v>
      </c>
      <c r="L203" s="70" t="n">
        <v>41390</v>
      </c>
      <c r="M203" s="71" t="n">
        <v>41389</v>
      </c>
      <c r="N203" s="31"/>
      <c r="Q203" s="78"/>
      <c r="S203" s="77"/>
      <c r="T203" s="77"/>
      <c r="U203" s="77"/>
    </row>
    <row r="204" customFormat="false" ht="12.75" hidden="false" customHeight="false" outlineLevel="0" collapsed="false">
      <c r="B204" s="75" t="n">
        <v>42491</v>
      </c>
      <c r="C204" s="31" t="n">
        <v>3.5165</v>
      </c>
      <c r="D204" s="31" t="n">
        <v>0.005</v>
      </c>
      <c r="F204" s="31" t="n">
        <v>-0.0225</v>
      </c>
      <c r="G204" s="31" t="n">
        <v>0.15</v>
      </c>
      <c r="H204" s="31" t="n">
        <v>0.5</v>
      </c>
      <c r="I204" s="31" t="n">
        <v>0.44</v>
      </c>
      <c r="J204" s="31" t="n">
        <v>0.3</v>
      </c>
      <c r="K204" s="51" t="n">
        <v>41426</v>
      </c>
      <c r="L204" s="70" t="n">
        <v>41423</v>
      </c>
      <c r="M204" s="71" t="n">
        <v>41422</v>
      </c>
      <c r="N204" s="31"/>
      <c r="Q204" s="78"/>
      <c r="S204" s="77"/>
      <c r="T204" s="77"/>
      <c r="U204" s="77"/>
    </row>
    <row r="205" customFormat="false" ht="12.75" hidden="false" customHeight="false" outlineLevel="0" collapsed="false">
      <c r="B205" s="75" t="n">
        <v>42522</v>
      </c>
      <c r="C205" s="31" t="n">
        <v>3.5875</v>
      </c>
      <c r="D205" s="31" t="n">
        <v>0.005</v>
      </c>
      <c r="F205" s="31" t="n">
        <v>-0.0175</v>
      </c>
      <c r="G205" s="31" t="n">
        <v>0.15</v>
      </c>
      <c r="H205" s="31" t="n">
        <v>0.5</v>
      </c>
      <c r="I205" s="31" t="n">
        <v>0.44</v>
      </c>
      <c r="J205" s="31" t="n">
        <v>0.35</v>
      </c>
      <c r="K205" s="51" t="n">
        <v>41456</v>
      </c>
      <c r="L205" s="70" t="n">
        <v>41451</v>
      </c>
      <c r="M205" s="71" t="n">
        <v>41450</v>
      </c>
      <c r="N205" s="31"/>
      <c r="Q205" s="78"/>
      <c r="S205" s="77"/>
      <c r="T205" s="77"/>
      <c r="U205" s="77"/>
    </row>
    <row r="206" customFormat="false" ht="12.75" hidden="false" customHeight="false" outlineLevel="0" collapsed="false">
      <c r="B206" s="75" t="n">
        <v>42552</v>
      </c>
      <c r="C206" s="31" t="n">
        <v>3.5895</v>
      </c>
      <c r="D206" s="31" t="n">
        <v>0.005</v>
      </c>
      <c r="F206" s="31" t="n">
        <v>-0.0175</v>
      </c>
      <c r="G206" s="31" t="n">
        <v>0.15</v>
      </c>
      <c r="H206" s="31" t="n">
        <v>0.5</v>
      </c>
      <c r="I206" s="31" t="n">
        <v>0.44</v>
      </c>
      <c r="J206" s="31" t="n">
        <v>0.4</v>
      </c>
      <c r="K206" s="51" t="n">
        <v>41487</v>
      </c>
      <c r="L206" s="70" t="n">
        <v>41484</v>
      </c>
      <c r="M206" s="71" t="n">
        <v>41481</v>
      </c>
      <c r="N206" s="31"/>
      <c r="Q206" s="78"/>
      <c r="S206" s="77"/>
      <c r="T206" s="77"/>
      <c r="U206" s="77"/>
    </row>
    <row r="207" customFormat="false" ht="12.75" hidden="false" customHeight="false" outlineLevel="0" collapsed="false">
      <c r="B207" s="75" t="n">
        <v>42583</v>
      </c>
      <c r="C207" s="31" t="n">
        <v>3.5975</v>
      </c>
      <c r="D207" s="31" t="n">
        <v>0.005</v>
      </c>
      <c r="F207" s="31" t="n">
        <v>-0.0175</v>
      </c>
      <c r="G207" s="31" t="n">
        <v>0.15</v>
      </c>
      <c r="H207" s="31" t="n">
        <v>0.5</v>
      </c>
      <c r="I207" s="31" t="n">
        <v>0.44</v>
      </c>
      <c r="J207" s="31" t="n">
        <v>0.55</v>
      </c>
      <c r="K207" s="51" t="n">
        <v>41518</v>
      </c>
      <c r="L207" s="70" t="n">
        <v>41514</v>
      </c>
      <c r="M207" s="71" t="n">
        <v>41513</v>
      </c>
      <c r="N207" s="31"/>
      <c r="Q207" s="78"/>
      <c r="S207" s="77"/>
      <c r="T207" s="77"/>
      <c r="U207" s="77"/>
    </row>
    <row r="208" customFormat="false" ht="12.75" hidden="false" customHeight="false" outlineLevel="0" collapsed="false">
      <c r="B208" s="75" t="n">
        <v>42614</v>
      </c>
      <c r="C208" s="31" t="n">
        <v>3.5805</v>
      </c>
      <c r="D208" s="31" t="n">
        <v>0.005</v>
      </c>
      <c r="F208" s="31" t="n">
        <v>-0.0225</v>
      </c>
      <c r="G208" s="31" t="n">
        <v>0.15</v>
      </c>
      <c r="H208" s="31" t="n">
        <v>0.5</v>
      </c>
      <c r="I208" s="31" t="n">
        <v>0.52</v>
      </c>
      <c r="J208" s="31" t="n">
        <v>0.35</v>
      </c>
      <c r="K208" s="51" t="n">
        <v>41548</v>
      </c>
      <c r="L208" s="70" t="n">
        <v>41543</v>
      </c>
      <c r="M208" s="71" t="n">
        <v>41542</v>
      </c>
      <c r="N208" s="31"/>
      <c r="Q208" s="78"/>
      <c r="S208" s="77"/>
      <c r="T208" s="77"/>
      <c r="U208" s="77"/>
    </row>
    <row r="209" customFormat="false" ht="12.75" hidden="false" customHeight="false" outlineLevel="0" collapsed="false">
      <c r="B209" s="75" t="n">
        <v>42644</v>
      </c>
      <c r="C209" s="31" t="n">
        <v>3.5915</v>
      </c>
      <c r="D209" s="31" t="n">
        <v>0.005</v>
      </c>
      <c r="F209" s="31" t="n">
        <v>-0.0225</v>
      </c>
      <c r="G209" s="31" t="n">
        <v>0.15</v>
      </c>
      <c r="H209" s="31" t="n">
        <v>0.6</v>
      </c>
      <c r="I209" s="31" t="n">
        <v>0.52</v>
      </c>
      <c r="J209" s="31" t="n">
        <v>0.45</v>
      </c>
      <c r="K209" s="51" t="n">
        <v>41579</v>
      </c>
      <c r="L209" s="70" t="n">
        <v>41576</v>
      </c>
      <c r="M209" s="71" t="n">
        <v>41575</v>
      </c>
      <c r="N209" s="31"/>
      <c r="Q209" s="78"/>
      <c r="S209" s="77"/>
      <c r="T209" s="77"/>
      <c r="U209" s="77"/>
    </row>
    <row r="210" customFormat="false" ht="12.75" hidden="false" customHeight="false" outlineLevel="0" collapsed="false">
      <c r="B210" s="75" t="n">
        <v>42675</v>
      </c>
      <c r="C210" s="31" t="n">
        <v>3.6585</v>
      </c>
      <c r="D210" s="31" t="n">
        <v>0.005</v>
      </c>
      <c r="F210" s="31" t="n">
        <v>-0.0225</v>
      </c>
      <c r="G210" s="31" t="n">
        <v>0.15</v>
      </c>
      <c r="H210" s="31" t="n">
        <v>0.7</v>
      </c>
      <c r="I210" s="31" t="n">
        <v>0.52</v>
      </c>
      <c r="J210" s="31" t="n">
        <v>0.5</v>
      </c>
      <c r="K210" s="51" t="n">
        <v>41609</v>
      </c>
      <c r="L210" s="70" t="n">
        <v>41604</v>
      </c>
      <c r="M210" s="71" t="n">
        <v>41603</v>
      </c>
      <c r="N210" s="31"/>
      <c r="Q210" s="78"/>
      <c r="S210" s="77"/>
      <c r="T210" s="77"/>
      <c r="U210" s="77"/>
    </row>
    <row r="211" customFormat="false" ht="12.75" hidden="false" customHeight="false" outlineLevel="0" collapsed="false">
      <c r="B211" s="75" t="n">
        <v>42705</v>
      </c>
      <c r="C211" s="31" t="n">
        <v>3.7425</v>
      </c>
      <c r="D211" s="31" t="n">
        <v>0.005</v>
      </c>
      <c r="F211" s="31" t="n">
        <v>-0.021</v>
      </c>
      <c r="G211" s="31" t="n">
        <v>0.15</v>
      </c>
      <c r="H211" s="31" t="n">
        <v>1.2</v>
      </c>
      <c r="I211" s="31" t="n">
        <v>0.57</v>
      </c>
      <c r="J211" s="31" t="n">
        <v>0.8</v>
      </c>
      <c r="K211" s="51" t="n">
        <v>41640</v>
      </c>
      <c r="L211" s="70" t="n">
        <v>41635</v>
      </c>
      <c r="M211" s="71" t="n">
        <v>41634</v>
      </c>
      <c r="N211" s="31"/>
      <c r="Q211" s="78"/>
      <c r="S211" s="77"/>
      <c r="T211" s="77"/>
      <c r="U211" s="77"/>
    </row>
    <row r="212" customFormat="false" ht="12.75" hidden="false" customHeight="false" outlineLevel="0" collapsed="false">
      <c r="B212" s="75" t="n">
        <v>42736</v>
      </c>
      <c r="C212" s="31" t="n">
        <v>3.7955</v>
      </c>
      <c r="D212" s="31" t="n">
        <v>0.005</v>
      </c>
      <c r="F212" s="31" t="n">
        <v>-0.021</v>
      </c>
      <c r="G212" s="31" t="n">
        <v>0.15</v>
      </c>
      <c r="H212" s="31" t="n">
        <v>1.3</v>
      </c>
      <c r="I212" s="31" t="n">
        <v>0.57</v>
      </c>
      <c r="J212" s="31" t="n">
        <v>0.9</v>
      </c>
      <c r="K212" s="51" t="n">
        <v>41671</v>
      </c>
      <c r="L212" s="70" t="n">
        <v>41668</v>
      </c>
      <c r="M212" s="71" t="n">
        <v>41667</v>
      </c>
      <c r="N212" s="31"/>
      <c r="Q212" s="78"/>
      <c r="S212" s="77"/>
      <c r="T212" s="77"/>
      <c r="U212" s="77"/>
    </row>
    <row r="213" customFormat="false" ht="12.75" hidden="false" customHeight="false" outlineLevel="0" collapsed="false">
      <c r="B213" s="75" t="n">
        <v>42767</v>
      </c>
      <c r="C213" s="31" t="n">
        <v>3.7365</v>
      </c>
      <c r="D213" s="31" t="n">
        <v>0.005</v>
      </c>
      <c r="F213" s="31" t="n">
        <v>-0.021</v>
      </c>
      <c r="G213" s="31" t="n">
        <v>0.15</v>
      </c>
      <c r="H213" s="31" t="n">
        <v>1.3</v>
      </c>
      <c r="I213" s="31" t="n">
        <v>0.52</v>
      </c>
      <c r="J213" s="31" t="n">
        <v>0.85</v>
      </c>
      <c r="K213" s="51" t="n">
        <v>41699</v>
      </c>
      <c r="L213" s="70" t="n">
        <v>41696</v>
      </c>
      <c r="M213" s="71" t="n">
        <v>41695</v>
      </c>
      <c r="N213" s="31"/>
      <c r="Q213" s="78"/>
      <c r="S213" s="77"/>
      <c r="T213" s="77"/>
      <c r="U213" s="77"/>
    </row>
    <row r="214" customFormat="false" ht="12.75" hidden="false" customHeight="false" outlineLevel="0" collapsed="false">
      <c r="B214" s="75" t="n">
        <v>42795</v>
      </c>
      <c r="C214" s="31" t="n">
        <v>3.6635</v>
      </c>
      <c r="D214" s="31" t="n">
        <v>0</v>
      </c>
      <c r="F214" s="31" t="n">
        <v>0</v>
      </c>
      <c r="G214" s="31" t="n">
        <v>0.15</v>
      </c>
      <c r="H214" s="31" t="n">
        <v>1.2</v>
      </c>
      <c r="I214" s="31" t="n">
        <v>0.47</v>
      </c>
      <c r="J214" s="31" t="n">
        <v>0.4</v>
      </c>
      <c r="K214" s="51" t="n">
        <v>41730</v>
      </c>
      <c r="L214" s="70" t="n">
        <v>41725</v>
      </c>
      <c r="M214" s="71" t="n">
        <v>41724</v>
      </c>
      <c r="N214" s="31"/>
      <c r="Q214" s="78"/>
      <c r="S214" s="77"/>
      <c r="T214" s="77"/>
      <c r="U214" s="77"/>
    </row>
    <row r="215" customFormat="false" ht="12.75" hidden="false" customHeight="false" outlineLevel="0" collapsed="false">
      <c r="B215" s="75" t="n">
        <v>42826</v>
      </c>
      <c r="C215" s="31" t="n">
        <v>3.6055</v>
      </c>
      <c r="D215" s="31" t="n">
        <v>0</v>
      </c>
      <c r="F215" s="31" t="n">
        <v>0</v>
      </c>
      <c r="G215" s="31" t="n">
        <v>0.15</v>
      </c>
      <c r="H215" s="31" t="n">
        <v>0.6</v>
      </c>
      <c r="I215" s="31" t="n">
        <v>0.32</v>
      </c>
      <c r="J215" s="31" t="n">
        <v>0.3</v>
      </c>
      <c r="K215" s="51" t="n">
        <v>41760</v>
      </c>
      <c r="L215" s="70" t="n">
        <v>41757</v>
      </c>
      <c r="M215" s="71" t="n">
        <v>41754</v>
      </c>
      <c r="N215" s="31"/>
      <c r="Q215" s="78"/>
      <c r="S215" s="77"/>
      <c r="T215" s="77"/>
      <c r="U215" s="77"/>
    </row>
    <row r="216" customFormat="false" ht="12.75" hidden="false" customHeight="false" outlineLevel="0" collapsed="false">
      <c r="B216" s="75" t="n">
        <v>42856</v>
      </c>
      <c r="C216" s="31" t="n">
        <v>3.5995</v>
      </c>
      <c r="D216" s="31" t="n">
        <v>0</v>
      </c>
      <c r="F216" s="31" t="n">
        <v>0</v>
      </c>
      <c r="G216" s="31" t="n">
        <v>0.15</v>
      </c>
      <c r="H216" s="31" t="n">
        <v>0.5</v>
      </c>
      <c r="I216" s="31" t="n">
        <v>0.44</v>
      </c>
      <c r="J216" s="31" t="n">
        <v>0.3</v>
      </c>
      <c r="K216" s="51" t="n">
        <v>41791</v>
      </c>
      <c r="L216" s="70" t="n">
        <v>41787</v>
      </c>
      <c r="M216" s="71" t="n">
        <v>41786</v>
      </c>
      <c r="N216" s="31"/>
      <c r="Q216" s="78"/>
      <c r="S216" s="77"/>
      <c r="T216" s="77"/>
      <c r="U216" s="77"/>
    </row>
    <row r="217" customFormat="false" ht="12.75" hidden="false" customHeight="false" outlineLevel="0" collapsed="false">
      <c r="B217" s="75" t="n">
        <v>42887</v>
      </c>
      <c r="C217" s="31" t="n">
        <v>3.6715</v>
      </c>
      <c r="D217" s="31" t="n">
        <v>0</v>
      </c>
      <c r="F217" s="31" t="n">
        <v>0</v>
      </c>
      <c r="G217" s="31" t="n">
        <v>0.15</v>
      </c>
      <c r="H217" s="31" t="n">
        <v>0.5</v>
      </c>
      <c r="I217" s="31" t="n">
        <v>0.44</v>
      </c>
      <c r="J217" s="31" t="n">
        <v>0.35</v>
      </c>
      <c r="K217" s="51" t="n">
        <v>41821</v>
      </c>
      <c r="L217" s="70" t="n">
        <v>41816</v>
      </c>
      <c r="M217" s="71" t="n">
        <v>41815</v>
      </c>
      <c r="N217" s="31"/>
      <c r="Q217" s="78"/>
      <c r="S217" s="77"/>
      <c r="T217" s="77"/>
      <c r="U217" s="77"/>
    </row>
    <row r="218" customFormat="false" ht="12.75" hidden="false" customHeight="false" outlineLevel="0" collapsed="false">
      <c r="B218" s="75" t="n">
        <v>42917</v>
      </c>
      <c r="C218" s="31" t="n">
        <v>3.6735</v>
      </c>
      <c r="D218" s="31" t="n">
        <v>0</v>
      </c>
      <c r="F218" s="31" t="n">
        <v>0</v>
      </c>
      <c r="G218" s="31" t="n">
        <v>0.15</v>
      </c>
      <c r="H218" s="31" t="n">
        <v>0.5</v>
      </c>
      <c r="I218" s="31" t="n">
        <v>0.44</v>
      </c>
      <c r="J218" s="31" t="n">
        <v>0.4</v>
      </c>
      <c r="K218" s="51" t="n">
        <v>41852</v>
      </c>
      <c r="L218" s="70" t="n">
        <v>41849</v>
      </c>
      <c r="M218" s="71" t="n">
        <v>41848</v>
      </c>
      <c r="N218" s="31"/>
      <c r="Q218" s="78"/>
      <c r="S218" s="77"/>
      <c r="T218" s="77"/>
      <c r="U218" s="77"/>
    </row>
    <row r="219" customFormat="false" ht="12.75" hidden="false" customHeight="false" outlineLevel="0" collapsed="false">
      <c r="B219" s="75" t="n">
        <v>42948</v>
      </c>
      <c r="C219" s="31" t="n">
        <v>3.6815</v>
      </c>
      <c r="D219" s="31" t="n">
        <v>0</v>
      </c>
      <c r="F219" s="31" t="n">
        <v>0</v>
      </c>
      <c r="G219" s="31" t="n">
        <v>0.15</v>
      </c>
      <c r="H219" s="31" t="n">
        <v>0.5</v>
      </c>
      <c r="I219" s="31" t="n">
        <v>0.44</v>
      </c>
      <c r="J219" s="31" t="n">
        <v>0.55</v>
      </c>
      <c r="K219" s="51" t="n">
        <v>41883</v>
      </c>
      <c r="L219" s="70" t="n">
        <v>41878</v>
      </c>
      <c r="M219" s="71" t="n">
        <v>41877</v>
      </c>
      <c r="N219" s="31"/>
      <c r="Q219" s="78"/>
      <c r="S219" s="77"/>
      <c r="T219" s="77"/>
      <c r="U219" s="77"/>
    </row>
    <row r="220" customFormat="false" ht="12.75" hidden="false" customHeight="false" outlineLevel="0" collapsed="false">
      <c r="B220" s="75" t="n">
        <v>42979</v>
      </c>
      <c r="C220" s="31" t="n">
        <v>3.6635</v>
      </c>
      <c r="D220" s="31" t="n">
        <v>0</v>
      </c>
      <c r="F220" s="31" t="n">
        <v>0</v>
      </c>
      <c r="G220" s="31" t="n">
        <v>0.15</v>
      </c>
      <c r="H220" s="31" t="n">
        <v>0.5</v>
      </c>
      <c r="I220" s="31" t="n">
        <v>0.52</v>
      </c>
      <c r="J220" s="31" t="n">
        <v>0.35</v>
      </c>
      <c r="K220" s="51" t="n">
        <v>41913</v>
      </c>
      <c r="L220" s="70" t="n">
        <v>41908</v>
      </c>
      <c r="M220" s="71" t="n">
        <v>41907</v>
      </c>
      <c r="N220" s="31"/>
      <c r="Q220" s="78"/>
      <c r="S220" s="77"/>
      <c r="T220" s="77"/>
      <c r="U220" s="77"/>
    </row>
    <row r="221" customFormat="false" ht="12.75" hidden="false" customHeight="false" outlineLevel="0" collapsed="false">
      <c r="B221" s="75" t="n">
        <v>43009</v>
      </c>
      <c r="C221" s="31" t="n">
        <v>3.6735</v>
      </c>
      <c r="D221" s="31" t="n">
        <v>0</v>
      </c>
      <c r="F221" s="31" t="n">
        <v>0</v>
      </c>
      <c r="G221" s="31" t="n">
        <v>0.15</v>
      </c>
      <c r="H221" s="31" t="n">
        <v>0.6</v>
      </c>
      <c r="I221" s="31" t="n">
        <v>0.52</v>
      </c>
      <c r="J221" s="31" t="n">
        <v>0.45</v>
      </c>
      <c r="K221" s="51" t="n">
        <v>41944</v>
      </c>
      <c r="L221" s="70" t="n">
        <v>41941</v>
      </c>
      <c r="M221" s="71" t="n">
        <v>41940</v>
      </c>
      <c r="N221" s="31"/>
      <c r="Q221" s="78"/>
      <c r="S221" s="77"/>
      <c r="T221" s="77"/>
      <c r="U221" s="77"/>
    </row>
    <row r="222" customFormat="false" ht="12.75" hidden="false" customHeight="false" outlineLevel="0" collapsed="false">
      <c r="B222" s="75" t="n">
        <v>43040</v>
      </c>
      <c r="C222" s="31" t="n">
        <v>3.7355</v>
      </c>
      <c r="D222" s="31" t="n">
        <v>0</v>
      </c>
      <c r="F222" s="31" t="n">
        <v>0</v>
      </c>
      <c r="G222" s="31" t="n">
        <v>0.15</v>
      </c>
      <c r="H222" s="31" t="n">
        <v>0.7</v>
      </c>
      <c r="I222" s="31" t="n">
        <v>0.52</v>
      </c>
      <c r="J222" s="31" t="n">
        <v>0.5</v>
      </c>
      <c r="K222" s="51" t="n">
        <v>41974</v>
      </c>
      <c r="L222" s="70" t="n">
        <v>41968</v>
      </c>
      <c r="M222" s="71" t="n">
        <v>41967</v>
      </c>
      <c r="N222" s="31"/>
      <c r="Q222" s="78"/>
      <c r="S222" s="77"/>
      <c r="T222" s="77"/>
      <c r="U222" s="77"/>
    </row>
    <row r="223" customFormat="false" ht="12.75" hidden="false" customHeight="false" outlineLevel="0" collapsed="false">
      <c r="B223" s="75" t="n">
        <v>43070</v>
      </c>
      <c r="C223" s="31" t="n">
        <v>3.8165</v>
      </c>
      <c r="D223" s="31" t="n">
        <v>0</v>
      </c>
      <c r="F223" s="31" t="n">
        <v>0</v>
      </c>
      <c r="G223" s="31" t="n">
        <v>0.15</v>
      </c>
      <c r="H223" s="31" t="n">
        <v>1.2</v>
      </c>
      <c r="I223" s="31" t="n">
        <v>0.57</v>
      </c>
      <c r="J223" s="31" t="n">
        <v>0.8</v>
      </c>
      <c r="K223" s="51" t="n">
        <v>42005</v>
      </c>
      <c r="L223" s="70" t="n">
        <v>42002</v>
      </c>
      <c r="M223" s="71" t="n">
        <v>41999</v>
      </c>
      <c r="N223" s="31"/>
      <c r="Q223" s="78"/>
      <c r="S223" s="77"/>
      <c r="T223" s="77"/>
      <c r="U223" s="77"/>
    </row>
    <row r="224" customFormat="false" ht="12.75" hidden="false" customHeight="false" outlineLevel="0" collapsed="false">
      <c r="B224" s="75" t="n">
        <v>43101</v>
      </c>
      <c r="C224" s="31" t="n">
        <v>3.8675</v>
      </c>
      <c r="D224" s="31" t="n">
        <v>0</v>
      </c>
      <c r="F224" s="31" t="n">
        <v>0</v>
      </c>
      <c r="K224" s="51" t="n">
        <v>42036</v>
      </c>
      <c r="L224" s="70" t="n">
        <v>42032</v>
      </c>
      <c r="M224" s="71" t="n">
        <v>42031</v>
      </c>
      <c r="N224" s="31"/>
      <c r="Q224" s="78"/>
      <c r="S224" s="77"/>
      <c r="T224" s="77"/>
      <c r="U224" s="77"/>
    </row>
    <row r="225" customFormat="false" ht="12.75" hidden="false" customHeight="false" outlineLevel="0" collapsed="false">
      <c r="B225" s="75" t="n">
        <v>43132</v>
      </c>
      <c r="C225" s="31" t="n">
        <v>3.8125</v>
      </c>
      <c r="D225" s="31" t="n">
        <v>0</v>
      </c>
      <c r="F225" s="31" t="n">
        <v>0</v>
      </c>
      <c r="K225" s="51" t="n">
        <v>42064</v>
      </c>
      <c r="L225" s="70" t="n">
        <v>42060</v>
      </c>
      <c r="M225" s="71" t="n">
        <v>42059</v>
      </c>
      <c r="N225" s="31"/>
      <c r="Q225" s="78"/>
      <c r="S225" s="77"/>
      <c r="T225" s="77"/>
      <c r="U225" s="77"/>
    </row>
    <row r="226" customFormat="false" ht="12.75" hidden="false" customHeight="false" outlineLevel="0" collapsed="false">
      <c r="B226" s="75" t="n">
        <v>43160</v>
      </c>
      <c r="C226" s="31" t="n">
        <v>3.7425</v>
      </c>
      <c r="D226" s="31" t="n">
        <v>0</v>
      </c>
      <c r="F226" s="31" t="n">
        <v>0</v>
      </c>
      <c r="K226" s="51" t="n">
        <v>42095</v>
      </c>
      <c r="L226" s="70" t="n">
        <v>42090</v>
      </c>
      <c r="M226" s="71" t="n">
        <v>42089</v>
      </c>
      <c r="N226" s="31"/>
      <c r="Q226" s="78"/>
      <c r="S226" s="77"/>
      <c r="T226" s="77"/>
      <c r="U226" s="77"/>
    </row>
    <row r="227" customFormat="false" ht="12.75" hidden="false" customHeight="false" outlineLevel="0" collapsed="false">
      <c r="B227" s="75" t="n">
        <v>43191</v>
      </c>
      <c r="C227" s="31" t="n">
        <v>3.6875</v>
      </c>
      <c r="D227" s="31" t="n">
        <v>0</v>
      </c>
      <c r="F227" s="31" t="n">
        <v>0</v>
      </c>
      <c r="K227" s="51" t="n">
        <v>42125</v>
      </c>
      <c r="L227" s="70" t="n">
        <v>42122</v>
      </c>
      <c r="M227" s="71" t="n">
        <v>42121</v>
      </c>
      <c r="N227" s="31"/>
      <c r="Q227" s="78"/>
      <c r="S227" s="77"/>
      <c r="T227" s="77"/>
      <c r="U227" s="77"/>
    </row>
    <row r="228" customFormat="false" ht="12.75" hidden="false" customHeight="false" outlineLevel="0" collapsed="false">
      <c r="B228" s="75" t="n">
        <v>43221</v>
      </c>
      <c r="C228" s="31" t="n">
        <v>3.6825</v>
      </c>
      <c r="D228" s="31" t="n">
        <v>0</v>
      </c>
      <c r="F228" s="31" t="n">
        <v>0</v>
      </c>
      <c r="K228" s="51" t="n">
        <v>42156</v>
      </c>
      <c r="L228" s="70" t="n">
        <v>42151</v>
      </c>
      <c r="M228" s="71" t="n">
        <v>42150</v>
      </c>
      <c r="N228" s="31"/>
      <c r="Q228" s="78"/>
      <c r="S228" s="77"/>
      <c r="T228" s="77"/>
      <c r="U228" s="77"/>
    </row>
    <row r="229" customFormat="false" ht="12.75" hidden="false" customHeight="false" outlineLevel="0" collapsed="false">
      <c r="B229" s="75" t="n">
        <v>43252</v>
      </c>
      <c r="C229" s="31" t="n">
        <v>3.7555</v>
      </c>
      <c r="D229" s="31" t="n">
        <v>0</v>
      </c>
      <c r="F229" s="31" t="n">
        <v>0</v>
      </c>
      <c r="K229" s="51" t="n">
        <v>42186</v>
      </c>
      <c r="L229" s="70" t="n">
        <v>42181</v>
      </c>
      <c r="M229" s="71" t="n">
        <v>42180</v>
      </c>
      <c r="N229" s="31"/>
      <c r="Q229" s="78"/>
      <c r="S229" s="77"/>
      <c r="T229" s="77"/>
      <c r="U229" s="77"/>
    </row>
    <row r="230" customFormat="false" ht="12.75" hidden="false" customHeight="false" outlineLevel="0" collapsed="false">
      <c r="B230" s="75" t="n">
        <v>43282</v>
      </c>
      <c r="C230" s="31" t="n">
        <v>3.7575</v>
      </c>
      <c r="D230" s="31" t="n">
        <v>0</v>
      </c>
      <c r="F230" s="31" t="n">
        <v>0</v>
      </c>
      <c r="K230" s="51" t="n">
        <v>42217</v>
      </c>
      <c r="L230" s="70" t="n">
        <v>42214</v>
      </c>
      <c r="M230" s="71" t="n">
        <v>42213</v>
      </c>
      <c r="N230" s="31"/>
      <c r="Q230" s="78"/>
      <c r="S230" s="77"/>
      <c r="T230" s="77"/>
      <c r="U230" s="77"/>
    </row>
    <row r="231" customFormat="false" ht="12.75" hidden="false" customHeight="false" outlineLevel="0" collapsed="false">
      <c r="B231" s="75" t="n">
        <v>43313</v>
      </c>
      <c r="C231" s="31" t="n">
        <v>3.7655</v>
      </c>
      <c r="D231" s="31" t="n">
        <v>0</v>
      </c>
      <c r="F231" s="31" t="n">
        <v>0</v>
      </c>
      <c r="K231" s="51" t="n">
        <v>42248</v>
      </c>
      <c r="L231" s="70" t="n">
        <v>42243</v>
      </c>
      <c r="M231" s="71" t="n">
        <v>42242</v>
      </c>
      <c r="N231" s="31"/>
      <c r="Q231" s="78"/>
      <c r="S231" s="77"/>
      <c r="T231" s="77"/>
      <c r="U231" s="77"/>
    </row>
    <row r="232" customFormat="false" ht="12.75" hidden="false" customHeight="false" outlineLevel="0" collapsed="false">
      <c r="B232" s="75" t="n">
        <v>43344</v>
      </c>
      <c r="C232" s="31" t="n">
        <v>3.7465</v>
      </c>
      <c r="D232" s="31" t="n">
        <v>0</v>
      </c>
      <c r="F232" s="31" t="n">
        <v>0</v>
      </c>
      <c r="K232" s="51" t="n">
        <v>42278</v>
      </c>
      <c r="L232" s="70" t="n">
        <v>42275</v>
      </c>
      <c r="M232" s="71" t="n">
        <v>42272</v>
      </c>
      <c r="N232" s="31"/>
      <c r="Q232" s="78"/>
      <c r="S232" s="77"/>
      <c r="T232" s="77"/>
      <c r="U232" s="77"/>
    </row>
    <row r="233" customFormat="false" ht="12.75" hidden="false" customHeight="false" outlineLevel="0" collapsed="false">
      <c r="B233" s="75" t="n">
        <v>43374</v>
      </c>
      <c r="C233" s="31" t="n">
        <v>3.7555</v>
      </c>
      <c r="D233" s="31" t="n">
        <v>0</v>
      </c>
      <c r="F233" s="31" t="n">
        <v>0</v>
      </c>
      <c r="K233" s="51" t="n">
        <v>42309</v>
      </c>
      <c r="L233" s="70" t="n">
        <v>42305</v>
      </c>
      <c r="M233" s="71" t="n">
        <v>42304</v>
      </c>
      <c r="N233" s="31"/>
      <c r="Q233" s="78"/>
      <c r="S233" s="77"/>
      <c r="T233" s="77"/>
      <c r="U233" s="77"/>
    </row>
    <row r="234" customFormat="false" ht="12.75" hidden="false" customHeight="false" outlineLevel="0" collapsed="false">
      <c r="B234" s="75" t="n">
        <v>43405</v>
      </c>
      <c r="C234" s="31" t="n">
        <v>3.8125</v>
      </c>
      <c r="D234" s="31" t="n">
        <v>0</v>
      </c>
      <c r="F234" s="31" t="n">
        <v>0</v>
      </c>
      <c r="K234" s="51" t="n">
        <v>42339</v>
      </c>
      <c r="L234" s="70" t="n">
        <v>42333</v>
      </c>
      <c r="M234" s="71" t="n">
        <v>42332</v>
      </c>
      <c r="N234" s="31"/>
      <c r="Q234" s="78"/>
      <c r="S234" s="77"/>
      <c r="T234" s="77"/>
      <c r="U234" s="77"/>
    </row>
    <row r="235" customFormat="false" ht="12.75" hidden="false" customHeight="false" outlineLevel="0" collapsed="false">
      <c r="B235" s="75" t="n">
        <v>43435</v>
      </c>
      <c r="C235" s="31" t="n">
        <v>3.8905</v>
      </c>
      <c r="D235" s="31" t="n">
        <v>0</v>
      </c>
      <c r="F235" s="31" t="n">
        <v>0</v>
      </c>
      <c r="K235" s="51" t="n">
        <v>42370</v>
      </c>
      <c r="L235" s="70" t="n">
        <v>42367</v>
      </c>
      <c r="M235" s="71" t="n">
        <v>42366</v>
      </c>
      <c r="N235" s="31"/>
      <c r="Q235" s="78"/>
      <c r="S235" s="77"/>
      <c r="T235" s="77"/>
      <c r="U235" s="77"/>
    </row>
    <row r="236" customFormat="false" ht="12.75" hidden="false" customHeight="false" outlineLevel="0" collapsed="false">
      <c r="B236" s="75" t="n">
        <v>43466</v>
      </c>
      <c r="C236" s="31" t="n">
        <v>3.9395</v>
      </c>
      <c r="D236" s="31" t="n">
        <v>0</v>
      </c>
      <c r="F236" s="31" t="n">
        <v>0</v>
      </c>
      <c r="K236" s="51" t="n">
        <v>42401</v>
      </c>
      <c r="L236" s="70" t="n">
        <v>42396</v>
      </c>
      <c r="M236" s="71" t="n">
        <v>42395</v>
      </c>
      <c r="N236" s="31"/>
      <c r="Q236" s="78"/>
      <c r="S236" s="77"/>
      <c r="T236" s="77"/>
      <c r="U236" s="77"/>
    </row>
    <row r="237" customFormat="false" ht="12.75" hidden="false" customHeight="false" outlineLevel="0" collapsed="false">
      <c r="B237" s="75" t="n">
        <v>43497</v>
      </c>
      <c r="C237" s="31" t="n">
        <v>3.8885</v>
      </c>
      <c r="D237" s="31" t="n">
        <v>0</v>
      </c>
      <c r="F237" s="31" t="n">
        <v>0</v>
      </c>
      <c r="K237" s="51" t="n">
        <v>42430</v>
      </c>
      <c r="L237" s="70" t="n">
        <v>42425</v>
      </c>
      <c r="M237" s="71" t="n">
        <v>42424</v>
      </c>
      <c r="N237" s="31"/>
      <c r="Q237" s="78"/>
      <c r="S237" s="77"/>
      <c r="T237" s="77"/>
      <c r="U237" s="77"/>
    </row>
    <row r="238" customFormat="false" ht="12.75" hidden="false" customHeight="false" outlineLevel="0" collapsed="false">
      <c r="B238" s="75" t="n">
        <v>43525</v>
      </c>
      <c r="C238" s="31" t="n">
        <v>3.8215</v>
      </c>
      <c r="D238" s="31" t="n">
        <v>0</v>
      </c>
      <c r="F238" s="31" t="n">
        <v>0</v>
      </c>
      <c r="K238" s="51" t="n">
        <v>42461</v>
      </c>
      <c r="L238" s="70" t="n">
        <v>42458</v>
      </c>
      <c r="M238" s="71" t="n">
        <v>42457</v>
      </c>
      <c r="N238" s="31"/>
      <c r="Q238" s="78"/>
      <c r="S238" s="77"/>
      <c r="T238" s="77"/>
      <c r="U238" s="77"/>
    </row>
    <row r="239" customFormat="false" ht="12.75" hidden="false" customHeight="false" outlineLevel="0" collapsed="false">
      <c r="B239" s="75" t="n">
        <v>43556</v>
      </c>
      <c r="C239" s="31" t="n">
        <v>3.7695</v>
      </c>
      <c r="D239" s="31" t="n">
        <v>0</v>
      </c>
      <c r="F239" s="31" t="n">
        <v>0</v>
      </c>
      <c r="K239" s="51" t="n">
        <v>42491</v>
      </c>
      <c r="L239" s="70" t="n">
        <v>42487</v>
      </c>
      <c r="M239" s="71" t="n">
        <v>42486</v>
      </c>
      <c r="N239" s="31"/>
      <c r="Q239" s="78"/>
      <c r="S239" s="77"/>
      <c r="T239" s="77"/>
      <c r="U239" s="77"/>
    </row>
    <row r="240" customFormat="false" ht="12.75" hidden="false" customHeight="false" outlineLevel="0" collapsed="false">
      <c r="B240" s="75" t="n">
        <v>43586</v>
      </c>
      <c r="C240" s="31" t="n">
        <v>3.7655</v>
      </c>
      <c r="D240" s="31" t="n">
        <v>0</v>
      </c>
      <c r="F240" s="31" t="n">
        <v>0</v>
      </c>
      <c r="K240" s="51" t="n">
        <v>42522</v>
      </c>
      <c r="L240" s="70" t="n">
        <v>42516</v>
      </c>
      <c r="M240" s="71" t="n">
        <v>42515</v>
      </c>
      <c r="N240" s="31"/>
      <c r="Q240" s="78"/>
      <c r="S240" s="77"/>
      <c r="T240" s="77"/>
      <c r="U240" s="77"/>
    </row>
    <row r="241" customFormat="false" ht="12.75" hidden="false" customHeight="false" outlineLevel="0" collapsed="false">
      <c r="B241" s="75" t="n">
        <v>43617</v>
      </c>
      <c r="C241" s="31" t="n">
        <v>3.8395</v>
      </c>
      <c r="D241" s="31" t="n">
        <v>0</v>
      </c>
      <c r="F241" s="31" t="n">
        <v>0</v>
      </c>
      <c r="K241" s="51" t="n">
        <v>42552</v>
      </c>
      <c r="L241" s="70" t="n">
        <v>42549</v>
      </c>
      <c r="M241" s="71" t="n">
        <v>42548</v>
      </c>
      <c r="N241" s="31"/>
      <c r="Q241" s="78"/>
      <c r="S241" s="77"/>
      <c r="T241" s="77"/>
      <c r="U241" s="77"/>
    </row>
    <row r="242" customFormat="false" ht="12.75" hidden="false" customHeight="false" outlineLevel="0" collapsed="false">
      <c r="B242" s="75" t="n">
        <v>43647</v>
      </c>
      <c r="C242" s="31" t="n">
        <v>3.8415</v>
      </c>
      <c r="D242" s="31" t="n">
        <v>0</v>
      </c>
      <c r="F242" s="31" t="n">
        <v>0</v>
      </c>
      <c r="K242" s="51" t="n">
        <v>42583</v>
      </c>
      <c r="L242" s="70" t="n">
        <v>42578</v>
      </c>
      <c r="M242" s="71" t="n">
        <v>42577</v>
      </c>
      <c r="N242" s="31"/>
      <c r="Q242" s="78"/>
      <c r="S242" s="77"/>
      <c r="T242" s="77"/>
      <c r="U242" s="77"/>
    </row>
    <row r="243" customFormat="false" ht="12.75" hidden="false" customHeight="false" outlineLevel="0" collapsed="false">
      <c r="B243" s="75" t="n">
        <v>43678</v>
      </c>
      <c r="C243" s="31" t="n">
        <v>3.8495</v>
      </c>
      <c r="D243" s="31" t="n">
        <v>0</v>
      </c>
      <c r="F243" s="31" t="n">
        <v>0</v>
      </c>
      <c r="K243" s="51" t="n">
        <v>42614</v>
      </c>
      <c r="L243" s="70" t="n">
        <v>42611</v>
      </c>
      <c r="M243" s="71" t="n">
        <v>42608</v>
      </c>
      <c r="N243" s="31"/>
      <c r="Q243" s="78"/>
      <c r="S243" s="77"/>
      <c r="T243" s="77"/>
      <c r="U243" s="77"/>
    </row>
    <row r="244" customFormat="false" ht="12.75" hidden="false" customHeight="false" outlineLevel="0" collapsed="false">
      <c r="B244" s="75" t="n">
        <v>43709</v>
      </c>
      <c r="C244" s="31" t="n">
        <v>3.8295</v>
      </c>
      <c r="D244" s="31" t="n">
        <v>0</v>
      </c>
      <c r="F244" s="31" t="n">
        <v>0</v>
      </c>
      <c r="K244" s="51" t="n">
        <v>42644</v>
      </c>
      <c r="L244" s="70" t="n">
        <v>42641</v>
      </c>
      <c r="M244" s="71" t="n">
        <v>42640</v>
      </c>
      <c r="N244" s="31"/>
      <c r="Q244" s="78"/>
      <c r="S244" s="77"/>
      <c r="T244" s="77"/>
      <c r="U244" s="77"/>
    </row>
    <row r="245" customFormat="false" ht="12.75" hidden="false" customHeight="false" outlineLevel="0" collapsed="false">
      <c r="B245" s="75" t="n">
        <v>43739</v>
      </c>
      <c r="C245" s="31" t="n">
        <v>3.8375</v>
      </c>
      <c r="D245" s="31" t="n">
        <v>0</v>
      </c>
      <c r="F245" s="31" t="n">
        <v>0</v>
      </c>
      <c r="K245" s="51" t="n">
        <v>42675</v>
      </c>
      <c r="L245" s="70" t="n">
        <v>42670</v>
      </c>
      <c r="M245" s="71" t="n">
        <v>42669</v>
      </c>
      <c r="N245" s="31"/>
      <c r="Q245" s="78"/>
    </row>
    <row r="246" customFormat="false" ht="12.75" hidden="false" customHeight="false" outlineLevel="0" collapsed="false">
      <c r="B246" s="75" t="n">
        <v>43770</v>
      </c>
      <c r="C246" s="31" t="n">
        <v>3.8895</v>
      </c>
      <c r="D246" s="31" t="n">
        <v>0</v>
      </c>
      <c r="F246" s="31" t="n">
        <v>0</v>
      </c>
      <c r="K246" s="51" t="n">
        <v>42705</v>
      </c>
      <c r="L246" s="70" t="n">
        <v>42702</v>
      </c>
      <c r="M246" s="71" t="n">
        <v>42699</v>
      </c>
      <c r="N246" s="31"/>
      <c r="Q246" s="78"/>
    </row>
    <row r="247" customFormat="false" ht="12.75" hidden="false" customHeight="false" outlineLevel="0" collapsed="false">
      <c r="B247" s="75" t="n">
        <v>43800</v>
      </c>
      <c r="C247" s="31" t="n">
        <v>3.9645</v>
      </c>
      <c r="D247" s="31" t="n">
        <v>0</v>
      </c>
      <c r="F247" s="31" t="n">
        <v>0</v>
      </c>
      <c r="K247" s="51" t="n">
        <v>42736</v>
      </c>
      <c r="L247" s="70" t="n">
        <v>42732</v>
      </c>
      <c r="M247" s="71" t="n">
        <v>42731</v>
      </c>
      <c r="N247" s="31"/>
      <c r="Q247" s="78"/>
    </row>
    <row r="248" customFormat="false" ht="12.75" hidden="false" customHeight="false" outlineLevel="0" collapsed="false">
      <c r="B248" s="75" t="n">
        <v>43831</v>
      </c>
      <c r="C248" s="31" t="n">
        <v>4.0115</v>
      </c>
      <c r="D248" s="31" t="n">
        <v>0</v>
      </c>
      <c r="F248" s="31" t="n">
        <v>0</v>
      </c>
      <c r="K248" s="51" t="n">
        <v>42767</v>
      </c>
      <c r="L248" s="70" t="n">
        <v>42762</v>
      </c>
      <c r="M248" s="71" t="n">
        <v>42761</v>
      </c>
      <c r="N248" s="31"/>
      <c r="Q248" s="78"/>
    </row>
    <row r="249" customFormat="false" ht="12.75" hidden="false" customHeight="false" outlineLevel="0" collapsed="false">
      <c r="B249" s="75" t="n">
        <v>43862</v>
      </c>
      <c r="C249" s="31" t="n">
        <v>3.9645</v>
      </c>
      <c r="D249" s="31" t="n">
        <v>0</v>
      </c>
      <c r="F249" s="31" t="n">
        <v>0</v>
      </c>
      <c r="K249" s="51" t="n">
        <v>42795</v>
      </c>
      <c r="L249" s="70" t="n">
        <v>42790</v>
      </c>
      <c r="M249" s="71" t="n">
        <v>42789</v>
      </c>
      <c r="N249" s="31"/>
      <c r="P249" s="79"/>
      <c r="Q249" s="78"/>
    </row>
    <row r="250" customFormat="false" ht="12.75" hidden="false" customHeight="false" outlineLevel="0" collapsed="false">
      <c r="B250" s="75" t="n">
        <v>43891</v>
      </c>
      <c r="C250" s="31" t="n">
        <v>3.9005</v>
      </c>
      <c r="D250" s="31" t="n">
        <v>0</v>
      </c>
      <c r="F250" s="31" t="n">
        <v>0</v>
      </c>
      <c r="K250" s="51" t="n">
        <v>42826</v>
      </c>
      <c r="L250" s="70" t="n">
        <v>42823</v>
      </c>
      <c r="M250" s="71" t="n">
        <v>42822</v>
      </c>
      <c r="N250" s="31"/>
      <c r="P250" s="79"/>
      <c r="Q250" s="78"/>
    </row>
    <row r="251" customFormat="false" ht="12.75" hidden="false" customHeight="false" outlineLevel="0" collapsed="false">
      <c r="B251" s="75" t="n">
        <v>43922</v>
      </c>
      <c r="C251" s="31" t="n">
        <v>3.8515</v>
      </c>
      <c r="D251" s="31" t="n">
        <v>0</v>
      </c>
      <c r="F251" s="31" t="n">
        <v>0</v>
      </c>
      <c r="K251" s="51" t="n">
        <v>42856</v>
      </c>
      <c r="L251" s="70" t="n">
        <v>42851</v>
      </c>
      <c r="M251" s="71" t="n">
        <v>42850</v>
      </c>
      <c r="N251" s="31"/>
      <c r="P251" s="79"/>
      <c r="Q251" s="78"/>
    </row>
    <row r="252" customFormat="false" ht="12.75" hidden="false" customHeight="false" outlineLevel="0" collapsed="false">
      <c r="B252" s="75" t="n">
        <v>43952</v>
      </c>
      <c r="C252" s="31" t="n">
        <v>3.8485</v>
      </c>
      <c r="D252" s="31" t="n">
        <v>0</v>
      </c>
      <c r="F252" s="31" t="n">
        <v>0</v>
      </c>
      <c r="K252" s="51" t="n">
        <v>42887</v>
      </c>
      <c r="L252" s="70" t="n">
        <v>42881</v>
      </c>
      <c r="M252" s="71" t="n">
        <v>42880</v>
      </c>
      <c r="N252" s="31"/>
      <c r="P252" s="79"/>
      <c r="Q252" s="78"/>
    </row>
    <row r="253" customFormat="false" ht="12.75" hidden="false" customHeight="false" outlineLevel="0" collapsed="false">
      <c r="B253" s="75" t="n">
        <v>43983</v>
      </c>
      <c r="C253" s="31" t="n">
        <v>3.9235</v>
      </c>
      <c r="D253" s="31" t="n">
        <v>0</v>
      </c>
      <c r="F253" s="31" t="n">
        <v>0</v>
      </c>
      <c r="K253" s="51" t="n">
        <v>42917</v>
      </c>
      <c r="L253" s="70" t="n">
        <v>42914</v>
      </c>
      <c r="M253" s="71" t="n">
        <v>42913</v>
      </c>
      <c r="N253" s="31"/>
      <c r="P253" s="79"/>
      <c r="Q253" s="78"/>
    </row>
    <row r="254" customFormat="false" ht="12.75" hidden="false" customHeight="false" outlineLevel="0" collapsed="false">
      <c r="B254" s="75" t="n">
        <v>44013</v>
      </c>
      <c r="C254" s="31" t="n">
        <v>3.9255</v>
      </c>
      <c r="D254" s="31" t="n">
        <v>0</v>
      </c>
      <c r="F254" s="31" t="n">
        <v>0</v>
      </c>
      <c r="K254" s="51" t="n">
        <v>42948</v>
      </c>
      <c r="L254" s="70" t="n">
        <v>42943</v>
      </c>
      <c r="M254" s="71" t="n">
        <v>42942</v>
      </c>
      <c r="N254" s="31"/>
      <c r="P254" s="79"/>
      <c r="Q254" s="78"/>
    </row>
    <row r="255" customFormat="false" ht="12.75" hidden="false" customHeight="false" outlineLevel="0" collapsed="false">
      <c r="B255" s="75" t="n">
        <v>44044</v>
      </c>
      <c r="C255" s="31" t="n">
        <v>3.9335</v>
      </c>
      <c r="D255" s="31" t="n">
        <v>0</v>
      </c>
      <c r="F255" s="31" t="n">
        <v>0</v>
      </c>
      <c r="K255" s="51" t="n">
        <v>42979</v>
      </c>
      <c r="L255" s="70" t="n">
        <v>42976</v>
      </c>
      <c r="M255" s="71" t="n">
        <v>42975</v>
      </c>
      <c r="N255" s="31"/>
      <c r="P255" s="79"/>
      <c r="Q255" s="78"/>
    </row>
    <row r="256" customFormat="false" ht="12.75" hidden="false" customHeight="false" outlineLevel="0" collapsed="false">
      <c r="B256" s="75" t="n">
        <v>44075</v>
      </c>
      <c r="C256" s="31" t="n">
        <v>3.9125</v>
      </c>
      <c r="D256" s="31" t="n">
        <v>0</v>
      </c>
      <c r="F256" s="31" t="n">
        <v>0</v>
      </c>
      <c r="K256" s="51" t="n">
        <v>43009</v>
      </c>
      <c r="L256" s="70" t="n">
        <v>43005</v>
      </c>
      <c r="M256" s="71" t="n">
        <v>43004</v>
      </c>
      <c r="N256" s="31"/>
      <c r="P256" s="79"/>
      <c r="Q256" s="78"/>
    </row>
    <row r="257" customFormat="false" ht="12.75" hidden="false" customHeight="false" outlineLevel="0" collapsed="false">
      <c r="B257" s="75" t="n">
        <v>44105</v>
      </c>
      <c r="C257" s="31" t="n">
        <v>3.9195</v>
      </c>
      <c r="D257" s="31" t="n">
        <v>0</v>
      </c>
      <c r="F257" s="31" t="n">
        <v>0</v>
      </c>
      <c r="K257" s="51" t="n">
        <v>43040</v>
      </c>
      <c r="L257" s="70" t="n">
        <v>43035</v>
      </c>
      <c r="M257" s="71" t="n">
        <v>43034</v>
      </c>
      <c r="N257" s="31"/>
      <c r="P257" s="79"/>
      <c r="Q257" s="78"/>
    </row>
    <row r="258" customFormat="false" ht="12.75" hidden="false" customHeight="false" outlineLevel="0" collapsed="false">
      <c r="B258" s="75" t="n">
        <v>44136</v>
      </c>
      <c r="C258" s="31" t="n">
        <v>3.9665</v>
      </c>
      <c r="D258" s="31" t="n">
        <v>0</v>
      </c>
      <c r="F258" s="31" t="n">
        <v>0</v>
      </c>
      <c r="K258" s="51" t="n">
        <v>43070</v>
      </c>
      <c r="L258" s="70" t="n">
        <v>43067</v>
      </c>
      <c r="M258" s="71" t="n">
        <v>43066</v>
      </c>
      <c r="N258" s="31"/>
      <c r="P258" s="79"/>
      <c r="Q258" s="78"/>
    </row>
    <row r="259" customFormat="false" ht="12.75" hidden="false" customHeight="false" outlineLevel="0" collapsed="false">
      <c r="B259" s="75" t="n">
        <v>44166</v>
      </c>
      <c r="C259" s="31" t="n">
        <v>4.0385</v>
      </c>
      <c r="D259" s="31" t="n">
        <v>0</v>
      </c>
      <c r="F259" s="31" t="n">
        <v>0</v>
      </c>
      <c r="K259" s="51" t="n">
        <v>43101</v>
      </c>
      <c r="L259" s="70" t="n">
        <v>43096</v>
      </c>
      <c r="M259" s="71" t="n">
        <v>43095</v>
      </c>
      <c r="N259" s="31"/>
      <c r="P259" s="79"/>
      <c r="Q259" s="78"/>
    </row>
    <row r="260" customFormat="false" ht="12.75" hidden="false" customHeight="false" outlineLevel="0" collapsed="false">
      <c r="B260" s="75" t="n">
        <v>44197</v>
      </c>
      <c r="C260" s="31" t="n">
        <v>4.0835</v>
      </c>
      <c r="D260" s="31" t="n">
        <v>0</v>
      </c>
      <c r="F260" s="31" t="n">
        <v>0</v>
      </c>
      <c r="K260" s="51" t="n">
        <v>43132</v>
      </c>
      <c r="L260" s="70" t="n">
        <v>43129</v>
      </c>
      <c r="M260" s="71" t="n">
        <v>43126</v>
      </c>
      <c r="N260" s="31"/>
      <c r="P260" s="79"/>
      <c r="Q260" s="78"/>
    </row>
    <row r="261" customFormat="false" ht="12.75" hidden="false" customHeight="false" outlineLevel="0" collapsed="false">
      <c r="B261" s="75" t="n">
        <v>44228</v>
      </c>
      <c r="C261" s="31" t="n">
        <v>4.0405</v>
      </c>
      <c r="D261" s="31" t="n">
        <v>0</v>
      </c>
      <c r="F261" s="31" t="n">
        <v>0</v>
      </c>
      <c r="K261" s="51" t="n">
        <v>43160</v>
      </c>
      <c r="L261" s="70" t="n">
        <v>43157</v>
      </c>
      <c r="M261" s="71" t="n">
        <v>43154</v>
      </c>
      <c r="N261" s="31"/>
      <c r="P261" s="79"/>
      <c r="Q261" s="78"/>
    </row>
    <row r="262" customFormat="false" ht="12.75" hidden="false" customHeight="false" outlineLevel="0" collapsed="false">
      <c r="B262" s="75" t="n">
        <v>44256</v>
      </c>
      <c r="C262" s="31" t="n">
        <v>3.9795</v>
      </c>
      <c r="D262" s="31" t="n">
        <v>0</v>
      </c>
      <c r="F262" s="31" t="n">
        <v>0</v>
      </c>
      <c r="K262" s="51" t="n">
        <v>43191</v>
      </c>
      <c r="L262" s="70" t="n">
        <v>43186</v>
      </c>
      <c r="M262" s="71" t="n">
        <v>43185</v>
      </c>
      <c r="N262" s="31"/>
      <c r="P262" s="79"/>
      <c r="Q262" s="78"/>
    </row>
    <row r="263" customFormat="false" ht="12.75" hidden="false" customHeight="false" outlineLevel="0" collapsed="false">
      <c r="B263" s="75" t="n">
        <v>44287</v>
      </c>
      <c r="C263" s="31" t="n">
        <v>3.9335</v>
      </c>
      <c r="D263" s="31" t="n">
        <v>0</v>
      </c>
      <c r="F263" s="31" t="n">
        <v>0</v>
      </c>
      <c r="K263" s="51" t="n">
        <v>43221</v>
      </c>
      <c r="L263" s="70" t="n">
        <v>43216</v>
      </c>
      <c r="M263" s="71" t="n">
        <v>43215</v>
      </c>
      <c r="N263" s="31"/>
      <c r="P263" s="79"/>
      <c r="Q263" s="78"/>
    </row>
    <row r="264" customFormat="false" ht="12.75" hidden="false" customHeight="false" outlineLevel="0" collapsed="false">
      <c r="B264" s="75" t="n">
        <v>44317</v>
      </c>
      <c r="C264" s="31" t="n">
        <v>3.9315</v>
      </c>
      <c r="D264" s="31" t="n">
        <v>0</v>
      </c>
      <c r="F264" s="31" t="n">
        <v>0</v>
      </c>
      <c r="K264" s="51" t="n">
        <v>43252</v>
      </c>
      <c r="L264" s="70" t="n">
        <v>43249</v>
      </c>
      <c r="M264" s="71" t="n">
        <v>43245</v>
      </c>
      <c r="N264" s="31"/>
      <c r="P264" s="79"/>
      <c r="Q264" s="78"/>
    </row>
    <row r="265" customFormat="false" ht="12.75" hidden="false" customHeight="false" outlineLevel="0" collapsed="false">
      <c r="B265" s="75" t="n">
        <v>44348</v>
      </c>
      <c r="C265" s="31" t="n">
        <v>4.0075</v>
      </c>
      <c r="D265" s="31" t="n">
        <v>0</v>
      </c>
      <c r="F265" s="31" t="n">
        <v>0</v>
      </c>
      <c r="K265" s="51" t="n">
        <v>43282</v>
      </c>
      <c r="L265" s="70" t="n">
        <v>43278</v>
      </c>
      <c r="M265" s="71" t="n">
        <v>43277</v>
      </c>
      <c r="N265" s="31"/>
      <c r="P265" s="79"/>
      <c r="Q265" s="78"/>
    </row>
    <row r="266" customFormat="false" ht="12.75" hidden="false" customHeight="false" outlineLevel="0" collapsed="false">
      <c r="B266" s="75" t="n">
        <v>44378</v>
      </c>
      <c r="C266" s="31" t="n">
        <v>4.0095</v>
      </c>
      <c r="D266" s="31" t="n">
        <v>0</v>
      </c>
      <c r="F266" s="31" t="n">
        <v>0</v>
      </c>
      <c r="K266" s="51" t="n">
        <v>43313</v>
      </c>
      <c r="L266" s="70" t="n">
        <v>43308</v>
      </c>
      <c r="M266" s="71" t="n">
        <v>43307</v>
      </c>
      <c r="N266" s="31"/>
      <c r="P266" s="79"/>
      <c r="Q266" s="78"/>
    </row>
    <row r="267" customFormat="false" ht="12.75" hidden="false" customHeight="false" outlineLevel="0" collapsed="false">
      <c r="B267" s="75" t="n">
        <v>44409</v>
      </c>
      <c r="C267" s="31" t="n">
        <v>4.0175</v>
      </c>
      <c r="D267" s="31" t="n">
        <v>0</v>
      </c>
      <c r="F267" s="31" t="n">
        <v>0</v>
      </c>
      <c r="K267" s="51" t="n">
        <v>43344</v>
      </c>
      <c r="L267" s="70" t="n">
        <v>43341</v>
      </c>
      <c r="M267" s="71" t="n">
        <v>43340</v>
      </c>
      <c r="N267" s="31"/>
      <c r="P267" s="79"/>
      <c r="Q267" s="78"/>
    </row>
    <row r="268" customFormat="false" ht="12.75" hidden="false" customHeight="false" outlineLevel="0" collapsed="false">
      <c r="B268" s="75" t="n">
        <v>44440</v>
      </c>
      <c r="C268" s="31" t="n">
        <v>3.9955</v>
      </c>
      <c r="D268" s="31" t="n">
        <v>0</v>
      </c>
      <c r="F268" s="31" t="n">
        <v>0</v>
      </c>
      <c r="K268" s="51" t="n">
        <v>43374</v>
      </c>
      <c r="L268" s="70" t="n">
        <v>43369</v>
      </c>
      <c r="M268" s="71" t="n">
        <v>43368</v>
      </c>
      <c r="N268" s="31"/>
      <c r="P268" s="79"/>
      <c r="Q268" s="78"/>
    </row>
    <row r="269" customFormat="false" ht="12.75" hidden="false" customHeight="false" outlineLevel="0" collapsed="false">
      <c r="B269" s="75" t="n">
        <v>44470</v>
      </c>
      <c r="C269" s="31" t="n">
        <v>4.0015</v>
      </c>
      <c r="D269" s="31" t="n">
        <v>0</v>
      </c>
      <c r="F269" s="31" t="n">
        <v>0</v>
      </c>
      <c r="K269" s="51" t="n">
        <v>43405</v>
      </c>
      <c r="L269" s="70" t="n">
        <v>43402</v>
      </c>
      <c r="M269" s="71" t="n">
        <v>43399</v>
      </c>
      <c r="N269" s="31"/>
      <c r="P269" s="79"/>
      <c r="Q269" s="78"/>
    </row>
    <row r="270" customFormat="false" ht="12.75" hidden="false" customHeight="false" outlineLevel="0" collapsed="false">
      <c r="B270" s="75" t="n">
        <v>44501</v>
      </c>
      <c r="C270" s="31" t="n">
        <v>4.0435</v>
      </c>
      <c r="D270" s="31" t="n">
        <v>0</v>
      </c>
      <c r="F270" s="31" t="n">
        <v>0</v>
      </c>
      <c r="K270" s="51" t="n">
        <v>43435</v>
      </c>
      <c r="L270" s="70" t="n">
        <v>43432</v>
      </c>
      <c r="M270" s="71" t="n">
        <v>43431</v>
      </c>
      <c r="N270" s="31"/>
      <c r="P270" s="79"/>
      <c r="Q270" s="78"/>
    </row>
    <row r="271" customFormat="false" ht="12.75" hidden="false" customHeight="false" outlineLevel="0" collapsed="false">
      <c r="B271" s="75" t="n">
        <v>44531</v>
      </c>
      <c r="C271" s="31" t="n">
        <v>4.1125</v>
      </c>
      <c r="D271" s="31" t="n">
        <v>0</v>
      </c>
      <c r="F271" s="31" t="n">
        <v>0</v>
      </c>
      <c r="K271" s="51" t="n">
        <v>43466</v>
      </c>
      <c r="L271" s="70" t="n">
        <v>43461</v>
      </c>
      <c r="M271" s="71" t="n">
        <v>43460</v>
      </c>
      <c r="N271" s="31"/>
      <c r="P271" s="79"/>
      <c r="Q271" s="78"/>
    </row>
    <row r="272" customFormat="false" ht="12.75" hidden="false" customHeight="false" outlineLevel="0" collapsed="false">
      <c r="B272" s="75" t="n">
        <v>44562</v>
      </c>
      <c r="C272" s="31" t="n">
        <v>4.1555</v>
      </c>
      <c r="D272" s="31" t="n">
        <v>0</v>
      </c>
      <c r="F272" s="31" t="n">
        <v>0</v>
      </c>
      <c r="K272" s="51" t="n">
        <v>43497</v>
      </c>
      <c r="L272" s="70" t="n">
        <v>43494</v>
      </c>
      <c r="M272" s="71" t="n">
        <v>43493</v>
      </c>
      <c r="N272" s="31"/>
      <c r="P272" s="79"/>
      <c r="Q272" s="78"/>
    </row>
    <row r="273" customFormat="false" ht="12.75" hidden="false" customHeight="false" outlineLevel="0" collapsed="false">
      <c r="B273" s="75" t="n">
        <v>44593</v>
      </c>
      <c r="C273" s="31" t="n">
        <v>4.1165</v>
      </c>
      <c r="D273" s="31" t="n">
        <v>0</v>
      </c>
      <c r="F273" s="31" t="n">
        <v>0</v>
      </c>
      <c r="K273" s="51" t="n">
        <v>43525</v>
      </c>
      <c r="L273" s="70" t="n">
        <v>43522</v>
      </c>
      <c r="M273" s="71" t="n">
        <v>43521</v>
      </c>
      <c r="N273" s="31"/>
      <c r="P273" s="79"/>
      <c r="Q273" s="78"/>
    </row>
    <row r="274" customFormat="false" ht="12.75" hidden="false" customHeight="false" outlineLevel="0" collapsed="false">
      <c r="B274" s="75" t="n">
        <v>44621</v>
      </c>
      <c r="C274" s="31" t="n">
        <v>4.0585</v>
      </c>
      <c r="D274" s="31" t="n">
        <v>0</v>
      </c>
      <c r="F274" s="31" t="n">
        <v>0</v>
      </c>
      <c r="K274" s="51" t="n">
        <v>43556</v>
      </c>
      <c r="L274" s="70" t="n">
        <v>43551</v>
      </c>
      <c r="M274" s="71" t="n">
        <v>43550</v>
      </c>
      <c r="N274" s="31"/>
      <c r="P274" s="79"/>
      <c r="Q274" s="78"/>
    </row>
    <row r="275" customFormat="false" ht="12.75" hidden="false" customHeight="false" outlineLevel="0" collapsed="false">
      <c r="B275" s="75" t="n">
        <v>44652</v>
      </c>
      <c r="C275" s="31" t="n">
        <v>4.0155</v>
      </c>
      <c r="D275" s="31" t="n">
        <v>0</v>
      </c>
      <c r="F275" s="31" t="n">
        <v>0</v>
      </c>
      <c r="K275" s="51" t="n">
        <v>43586</v>
      </c>
      <c r="L275" s="70" t="n">
        <v>43581</v>
      </c>
      <c r="M275" s="71" t="n">
        <v>43580</v>
      </c>
      <c r="N275" s="31"/>
      <c r="P275" s="79"/>
      <c r="Q275" s="78"/>
    </row>
    <row r="276" customFormat="false" ht="12.75" hidden="false" customHeight="false" outlineLevel="0" collapsed="false">
      <c r="B276" s="75" t="n">
        <v>44682</v>
      </c>
      <c r="C276" s="31" t="n">
        <v>4.0145</v>
      </c>
      <c r="D276" s="31" t="n">
        <v>0</v>
      </c>
      <c r="F276" s="31" t="n">
        <v>0</v>
      </c>
      <c r="K276" s="51" t="n">
        <v>43617</v>
      </c>
      <c r="L276" s="70" t="n">
        <v>43614</v>
      </c>
      <c r="M276" s="71" t="n">
        <v>43613</v>
      </c>
      <c r="N276" s="31"/>
      <c r="P276" s="79"/>
      <c r="Q276" s="78"/>
    </row>
    <row r="277" customFormat="false" ht="12.75" hidden="false" customHeight="false" outlineLevel="0" collapsed="false">
      <c r="B277" s="75" t="n">
        <v>44713</v>
      </c>
      <c r="C277" s="31" t="n">
        <v>4.0915</v>
      </c>
      <c r="D277" s="31" t="n">
        <v>0</v>
      </c>
      <c r="F277" s="31" t="n">
        <v>0</v>
      </c>
      <c r="K277" s="51" t="n">
        <v>43647</v>
      </c>
      <c r="L277" s="70" t="n">
        <v>43642</v>
      </c>
      <c r="M277" s="71" t="n">
        <v>43641</v>
      </c>
      <c r="N277" s="31"/>
      <c r="P277" s="79"/>
      <c r="Q277" s="78"/>
    </row>
    <row r="278" customFormat="false" ht="12.75" hidden="false" customHeight="false" outlineLevel="0" collapsed="false">
      <c r="B278" s="75" t="n">
        <v>44743</v>
      </c>
      <c r="C278" s="31" t="n">
        <v>4.0935</v>
      </c>
      <c r="D278" s="31" t="n">
        <v>0</v>
      </c>
      <c r="F278" s="31" t="n">
        <v>0</v>
      </c>
      <c r="K278" s="51" t="n">
        <v>43678</v>
      </c>
      <c r="L278" s="70" t="n">
        <v>43675</v>
      </c>
      <c r="M278" s="71" t="n">
        <v>43672</v>
      </c>
      <c r="N278" s="31"/>
      <c r="P278" s="79"/>
      <c r="Q278" s="78"/>
    </row>
    <row r="279" customFormat="false" ht="12.75" hidden="false" customHeight="false" outlineLevel="0" collapsed="false">
      <c r="B279" s="75" t="n">
        <v>44774</v>
      </c>
      <c r="C279" s="31" t="n">
        <v>4.1015</v>
      </c>
      <c r="D279" s="31" t="n">
        <v>0</v>
      </c>
      <c r="F279" s="31" t="n">
        <v>0</v>
      </c>
      <c r="K279" s="51" t="n">
        <v>43709</v>
      </c>
      <c r="L279" s="70" t="n">
        <v>43705</v>
      </c>
      <c r="M279" s="71" t="n">
        <v>43704</v>
      </c>
      <c r="N279" s="31"/>
      <c r="P279" s="79"/>
      <c r="Q279" s="78"/>
    </row>
    <row r="280" customFormat="false" ht="12.75" hidden="false" customHeight="false" outlineLevel="0" collapsed="false">
      <c r="B280" s="75" t="n">
        <v>44805</v>
      </c>
      <c r="C280" s="31" t="n">
        <v>4.0785</v>
      </c>
      <c r="D280" s="31" t="n">
        <v>0</v>
      </c>
      <c r="F280" s="31" t="n">
        <v>0</v>
      </c>
      <c r="K280" s="51" t="n">
        <v>43739</v>
      </c>
      <c r="L280" s="70" t="n">
        <v>43734</v>
      </c>
      <c r="M280" s="71" t="n">
        <v>43733</v>
      </c>
      <c r="N280" s="31"/>
      <c r="P280" s="79"/>
      <c r="Q280" s="78"/>
    </row>
    <row r="281" customFormat="false" ht="12.75" hidden="false" customHeight="false" outlineLevel="0" collapsed="false">
      <c r="B281" s="75" t="n">
        <v>44835</v>
      </c>
      <c r="C281" s="31" t="n">
        <v>4.0835</v>
      </c>
      <c r="D281" s="31" t="n">
        <v>0</v>
      </c>
      <c r="F281" s="31" t="n">
        <v>0</v>
      </c>
      <c r="K281" s="51" t="n">
        <v>43770</v>
      </c>
      <c r="L281" s="70" t="n">
        <v>43767</v>
      </c>
      <c r="M281" s="71" t="n">
        <v>43766</v>
      </c>
      <c r="N281" s="31"/>
      <c r="P281" s="79"/>
      <c r="Q281" s="78"/>
    </row>
    <row r="282" customFormat="false" ht="12.75" hidden="false" customHeight="false" outlineLevel="0" collapsed="false">
      <c r="B282" s="75" t="n">
        <v>44866</v>
      </c>
      <c r="C282" s="31" t="n">
        <v>4.1205</v>
      </c>
      <c r="D282" s="31" t="n">
        <v>0</v>
      </c>
      <c r="F282" s="31" t="n">
        <v>0</v>
      </c>
      <c r="K282" s="51" t="n">
        <v>43800</v>
      </c>
      <c r="L282" s="70" t="n">
        <v>43795</v>
      </c>
      <c r="M282" s="71" t="n">
        <v>43794</v>
      </c>
      <c r="N282" s="31"/>
      <c r="P282" s="79"/>
      <c r="Q282" s="78"/>
    </row>
    <row r="283" customFormat="false" ht="12.75" hidden="false" customHeight="false" outlineLevel="0" collapsed="false">
      <c r="B283" s="75" t="n">
        <v>44896</v>
      </c>
      <c r="C283" s="31" t="n">
        <v>4.1865</v>
      </c>
      <c r="D283" s="31" t="n">
        <v>0</v>
      </c>
      <c r="F283" s="31" t="n">
        <v>0</v>
      </c>
      <c r="K283" s="51" t="n">
        <v>43831</v>
      </c>
      <c r="L283" s="70" t="n">
        <v>43826</v>
      </c>
      <c r="M283" s="71" t="n">
        <v>43825</v>
      </c>
      <c r="N283" s="31"/>
      <c r="P283" s="79"/>
      <c r="Q283" s="78"/>
    </row>
    <row r="284" customFormat="false" ht="12.75" hidden="false" customHeight="false" outlineLevel="0" collapsed="false">
      <c r="B284" s="75" t="n">
        <v>44927</v>
      </c>
      <c r="C284" s="31" t="n">
        <v>4.2275</v>
      </c>
      <c r="D284" s="31" t="n">
        <v>0</v>
      </c>
      <c r="F284" s="31" t="n">
        <v>0</v>
      </c>
      <c r="K284" s="51" t="n">
        <v>43862</v>
      </c>
      <c r="L284" s="70" t="n">
        <v>43859</v>
      </c>
      <c r="M284" s="71" t="n">
        <v>43858</v>
      </c>
      <c r="N284" s="31"/>
      <c r="P284" s="79"/>
      <c r="Q284" s="78"/>
    </row>
    <row r="285" customFormat="false" ht="12.75" hidden="false" customHeight="false" outlineLevel="0" collapsed="false">
      <c r="B285" s="75" t="n">
        <v>44958</v>
      </c>
      <c r="C285" s="31" t="n">
        <v>4.1925</v>
      </c>
      <c r="D285" s="31" t="n">
        <v>0</v>
      </c>
      <c r="F285" s="31" t="n">
        <v>0</v>
      </c>
      <c r="K285" s="51" t="n">
        <v>43891</v>
      </c>
      <c r="L285" s="70" t="n">
        <v>43887</v>
      </c>
      <c r="M285" s="71" t="n">
        <v>43886</v>
      </c>
      <c r="N285" s="31"/>
      <c r="P285" s="79"/>
      <c r="Q285" s="78"/>
    </row>
    <row r="286" customFormat="false" ht="12.75" hidden="false" customHeight="false" outlineLevel="0" collapsed="false">
      <c r="B286" s="75" t="n">
        <v>44986</v>
      </c>
      <c r="C286" s="31" t="n">
        <v>4.1375</v>
      </c>
      <c r="D286" s="31" t="n">
        <v>0</v>
      </c>
      <c r="F286" s="31" t="n">
        <v>0</v>
      </c>
      <c r="K286" s="51" t="n">
        <v>43922</v>
      </c>
      <c r="L286" s="70" t="n">
        <v>43917</v>
      </c>
      <c r="M286" s="71" t="n">
        <v>43916</v>
      </c>
      <c r="N286" s="31"/>
      <c r="P286" s="79"/>
      <c r="Q286" s="78"/>
    </row>
    <row r="287" customFormat="false" ht="12.75" hidden="false" customHeight="false" outlineLevel="0" collapsed="false">
      <c r="B287" s="75" t="n">
        <v>45017</v>
      </c>
      <c r="C287" s="31" t="n">
        <v>4.0975</v>
      </c>
      <c r="D287" s="31" t="n">
        <v>0</v>
      </c>
      <c r="F287" s="31" t="n">
        <v>0</v>
      </c>
      <c r="K287" s="51" t="n">
        <v>43952</v>
      </c>
      <c r="L287" s="70" t="n">
        <v>43949</v>
      </c>
      <c r="M287" s="71" t="n">
        <v>43948</v>
      </c>
      <c r="N287" s="31"/>
      <c r="P287" s="79"/>
      <c r="Q287" s="78"/>
    </row>
    <row r="288" customFormat="false" ht="12.75" hidden="false" customHeight="false" outlineLevel="0" collapsed="false">
      <c r="B288" s="75" t="n">
        <v>45047</v>
      </c>
      <c r="C288" s="31" t="n">
        <v>4.0975</v>
      </c>
      <c r="D288" s="31" t="n">
        <v>0</v>
      </c>
      <c r="F288" s="31" t="n">
        <v>0</v>
      </c>
      <c r="K288" s="51" t="n">
        <v>43983</v>
      </c>
      <c r="L288" s="70" t="n">
        <v>43978</v>
      </c>
      <c r="M288" s="71" t="n">
        <v>43977</v>
      </c>
      <c r="N288" s="31"/>
      <c r="P288" s="79"/>
      <c r="Q288" s="78"/>
    </row>
    <row r="289" customFormat="false" ht="12.75" hidden="false" customHeight="false" outlineLevel="0" collapsed="false">
      <c r="B289" s="75" t="n">
        <v>45078</v>
      </c>
      <c r="C289" s="31" t="n">
        <v>4.1755</v>
      </c>
      <c r="D289" s="31" t="n">
        <v>0</v>
      </c>
      <c r="F289" s="31" t="n">
        <v>0</v>
      </c>
      <c r="K289" s="51" t="n">
        <v>44013</v>
      </c>
      <c r="L289" s="70" t="n">
        <v>44008</v>
      </c>
      <c r="M289" s="71" t="n">
        <v>44007</v>
      </c>
      <c r="N289" s="31"/>
      <c r="P289" s="79"/>
      <c r="Q289" s="78"/>
    </row>
    <row r="290" customFormat="false" ht="12.75" hidden="false" customHeight="false" outlineLevel="0" collapsed="false">
      <c r="B290" s="75" t="n">
        <v>45108</v>
      </c>
      <c r="C290" s="31" t="n">
        <v>4.1775</v>
      </c>
      <c r="D290" s="31" t="n">
        <v>0</v>
      </c>
      <c r="F290" s="31" t="n">
        <v>0</v>
      </c>
      <c r="K290" s="51" t="n">
        <v>44044</v>
      </c>
      <c r="L290" s="70" t="n">
        <v>44041</v>
      </c>
      <c r="M290" s="71" t="n">
        <v>44040</v>
      </c>
      <c r="N290" s="31"/>
      <c r="P290" s="79"/>
      <c r="Q290" s="78"/>
    </row>
    <row r="291" customFormat="false" ht="12.75" hidden="false" customHeight="false" outlineLevel="0" collapsed="false">
      <c r="B291" s="75" t="n">
        <v>45139</v>
      </c>
      <c r="C291" s="31" t="n">
        <v>4.1855</v>
      </c>
      <c r="D291" s="31" t="n">
        <v>0</v>
      </c>
      <c r="F291" s="31" t="n">
        <v>0</v>
      </c>
      <c r="K291" s="51" t="n">
        <v>44075</v>
      </c>
      <c r="L291" s="70" t="n">
        <v>44070</v>
      </c>
      <c r="M291" s="71" t="n">
        <v>44069</v>
      </c>
      <c r="N291" s="31"/>
      <c r="P291" s="79"/>
      <c r="Q291" s="78"/>
    </row>
    <row r="292" customFormat="false" ht="12.75" hidden="false" customHeight="false" outlineLevel="0" collapsed="false">
      <c r="B292" s="75" t="n">
        <v>45170</v>
      </c>
      <c r="C292" s="31" t="n">
        <v>4.1615</v>
      </c>
      <c r="D292" s="31" t="n">
        <v>0</v>
      </c>
      <c r="F292" s="31" t="n">
        <v>0</v>
      </c>
      <c r="K292" s="51" t="n">
        <v>44105</v>
      </c>
      <c r="L292" s="70" t="n">
        <v>44102</v>
      </c>
      <c r="M292" s="71" t="n">
        <v>44099</v>
      </c>
      <c r="N292" s="31"/>
      <c r="P292" s="79"/>
      <c r="Q292" s="78"/>
    </row>
    <row r="293" customFormat="false" ht="12.75" hidden="false" customHeight="false" outlineLevel="0" collapsed="false">
      <c r="B293" s="75" t="n">
        <v>45200</v>
      </c>
      <c r="C293" s="31" t="n">
        <v>4.1655</v>
      </c>
      <c r="D293" s="31" t="n">
        <v>0</v>
      </c>
      <c r="F293" s="31" t="n">
        <v>0</v>
      </c>
      <c r="K293" s="51" t="n">
        <v>44136</v>
      </c>
      <c r="L293" s="70" t="n">
        <v>44132</v>
      </c>
      <c r="M293" s="71" t="n">
        <v>44131</v>
      </c>
      <c r="N293" s="31"/>
      <c r="P293" s="79"/>
      <c r="Q293" s="78"/>
    </row>
    <row r="294" customFormat="false" ht="12.75" hidden="false" customHeight="false" outlineLevel="0" collapsed="false">
      <c r="B294" s="75" t="n">
        <v>45231</v>
      </c>
      <c r="C294" s="31" t="n">
        <v>4.1975</v>
      </c>
      <c r="D294" s="31" t="n">
        <v>0</v>
      </c>
      <c r="F294" s="31" t="n">
        <v>0</v>
      </c>
      <c r="K294" s="51" t="n">
        <v>44166</v>
      </c>
      <c r="L294" s="70" t="n">
        <v>44160</v>
      </c>
      <c r="M294" s="71" t="n">
        <v>44159</v>
      </c>
      <c r="N294" s="31"/>
      <c r="P294" s="79"/>
      <c r="Q294" s="78"/>
    </row>
    <row r="295" customFormat="false" ht="12.75" hidden="false" customHeight="false" outlineLevel="0" collapsed="false">
      <c r="B295" s="75" t="n">
        <v>45261</v>
      </c>
      <c r="C295" s="31" t="n">
        <v>4.2605</v>
      </c>
      <c r="D295" s="31" t="n">
        <v>0</v>
      </c>
      <c r="F295" s="31" t="n">
        <v>0</v>
      </c>
      <c r="K295" s="51" t="n">
        <v>44197</v>
      </c>
      <c r="L295" s="70" t="n">
        <v>44194</v>
      </c>
      <c r="M295" s="71" t="n">
        <v>44193</v>
      </c>
      <c r="N295" s="31"/>
      <c r="P295" s="79"/>
      <c r="Q295" s="78"/>
    </row>
    <row r="296" customFormat="false" ht="12.75" hidden="false" customHeight="false" outlineLevel="0" collapsed="false">
      <c r="B296" s="75" t="n">
        <v>45292</v>
      </c>
      <c r="C296" s="31" t="n">
        <v>4.2995</v>
      </c>
      <c r="D296" s="31" t="n">
        <v>0</v>
      </c>
      <c r="F296" s="31" t="n">
        <v>0</v>
      </c>
      <c r="K296" s="51" t="n">
        <v>44228</v>
      </c>
      <c r="L296" s="70" t="n">
        <v>44223</v>
      </c>
      <c r="M296" s="71" t="n">
        <v>44222</v>
      </c>
      <c r="N296" s="31"/>
      <c r="P296" s="79"/>
      <c r="Q296" s="78"/>
    </row>
    <row r="297" customFormat="false" ht="12.75" hidden="false" customHeight="false" outlineLevel="0" collapsed="false">
      <c r="B297" s="75" t="n">
        <v>45323</v>
      </c>
      <c r="C297" s="31" t="n">
        <v>4.2685</v>
      </c>
      <c r="D297" s="31" t="n">
        <v>0</v>
      </c>
      <c r="F297" s="31" t="n">
        <v>0</v>
      </c>
      <c r="K297" s="51" t="n">
        <v>44256</v>
      </c>
      <c r="L297" s="70" t="n">
        <v>44251</v>
      </c>
      <c r="M297" s="71" t="n">
        <v>44250</v>
      </c>
      <c r="N297" s="31"/>
      <c r="P297" s="79"/>
      <c r="Q297" s="78"/>
    </row>
    <row r="298" customFormat="false" ht="12.75" hidden="false" customHeight="false" outlineLevel="0" collapsed="false">
      <c r="B298" s="75" t="n">
        <v>45352</v>
      </c>
      <c r="C298" s="31" t="n">
        <v>4.2165</v>
      </c>
      <c r="D298" s="31" t="n">
        <v>0</v>
      </c>
      <c r="F298" s="31" t="n">
        <v>0</v>
      </c>
      <c r="K298" s="51" t="n">
        <v>44287</v>
      </c>
      <c r="L298" s="70" t="n">
        <v>44284</v>
      </c>
      <c r="M298" s="71" t="n">
        <v>44281</v>
      </c>
      <c r="N298" s="31"/>
      <c r="P298" s="79"/>
      <c r="Q298" s="78"/>
    </row>
    <row r="299" customFormat="false" ht="12.75" hidden="false" customHeight="false" outlineLevel="0" collapsed="false">
      <c r="B299" s="75" t="n">
        <v>45383</v>
      </c>
      <c r="C299" s="31" t="n">
        <v>4.1795</v>
      </c>
      <c r="D299" s="31" t="n">
        <v>0</v>
      </c>
      <c r="F299" s="31" t="n">
        <v>0</v>
      </c>
      <c r="K299" s="51" t="n">
        <v>44317</v>
      </c>
      <c r="L299" s="70" t="n">
        <v>44314</v>
      </c>
      <c r="M299" s="71" t="n">
        <v>44313</v>
      </c>
      <c r="N299" s="31"/>
      <c r="P299" s="79"/>
      <c r="Q299" s="78"/>
    </row>
    <row r="300" customFormat="false" ht="12.75" hidden="false" customHeight="false" outlineLevel="0" collapsed="false">
      <c r="B300" s="75" t="n">
        <v>45413</v>
      </c>
      <c r="C300" s="31" t="n">
        <v>4.1805</v>
      </c>
      <c r="D300" s="31" t="n">
        <v>0</v>
      </c>
      <c r="F300" s="31" t="n">
        <v>0</v>
      </c>
      <c r="K300" s="51" t="n">
        <v>44348</v>
      </c>
      <c r="L300" s="70" t="n">
        <v>44342</v>
      </c>
      <c r="M300" s="71" t="n">
        <v>44341</v>
      </c>
      <c r="N300" s="31"/>
      <c r="P300" s="79"/>
      <c r="Q300" s="78"/>
    </row>
    <row r="301" customFormat="false" ht="12.75" hidden="false" customHeight="false" outlineLevel="0" collapsed="false">
      <c r="D301" s="31" t="n">
        <v>0</v>
      </c>
      <c r="F301" s="31" t="n">
        <v>0</v>
      </c>
      <c r="K301" s="51" t="n">
        <v>44378</v>
      </c>
      <c r="L301" s="70" t="n">
        <v>44375</v>
      </c>
      <c r="M301" s="71" t="n">
        <v>44372</v>
      </c>
      <c r="N301" s="31"/>
      <c r="P301" s="79"/>
      <c r="Q301" s="78"/>
    </row>
    <row r="302" customFormat="false" ht="12.75" hidden="false" customHeight="false" outlineLevel="0" collapsed="false">
      <c r="D302" s="31" t="n">
        <v>0</v>
      </c>
      <c r="F302" s="31" t="n">
        <v>0</v>
      </c>
      <c r="K302" s="51" t="n">
        <v>44409</v>
      </c>
      <c r="L302" s="70" t="n">
        <v>44405</v>
      </c>
      <c r="M302" s="71" t="n">
        <v>44404</v>
      </c>
      <c r="N302" s="31"/>
      <c r="P302" s="79"/>
      <c r="Q302" s="78"/>
    </row>
    <row r="303" customFormat="false" ht="12.75" hidden="false" customHeight="false" outlineLevel="0" collapsed="false">
      <c r="D303" s="31" t="n">
        <v>0</v>
      </c>
      <c r="F303" s="31" t="n">
        <v>0</v>
      </c>
      <c r="K303" s="51" t="n">
        <v>44440</v>
      </c>
      <c r="L303" s="70" t="n">
        <v>44435</v>
      </c>
      <c r="M303" s="71" t="n">
        <v>44434</v>
      </c>
      <c r="N303" s="31"/>
      <c r="P303" s="79"/>
      <c r="Q303" s="78"/>
    </row>
    <row r="304" customFormat="false" ht="12.75" hidden="false" customHeight="false" outlineLevel="0" collapsed="false">
      <c r="D304" s="31" t="n">
        <v>0</v>
      </c>
      <c r="F304" s="31" t="n">
        <v>0</v>
      </c>
      <c r="K304" s="51" t="n">
        <v>44470</v>
      </c>
      <c r="L304" s="70" t="n">
        <v>44467</v>
      </c>
      <c r="M304" s="71" t="n">
        <v>44466</v>
      </c>
      <c r="N304" s="31"/>
      <c r="P304" s="79"/>
      <c r="Q304" s="78"/>
    </row>
    <row r="305" customFormat="false" ht="12.75" hidden="false" customHeight="false" outlineLevel="0" collapsed="false">
      <c r="D305" s="31" t="n">
        <v>0</v>
      </c>
      <c r="F305" s="31" t="n">
        <v>0</v>
      </c>
      <c r="K305" s="51" t="n">
        <v>44501</v>
      </c>
      <c r="L305" s="70" t="n">
        <v>44496</v>
      </c>
      <c r="M305" s="71" t="n">
        <v>44495</v>
      </c>
      <c r="N305" s="31"/>
      <c r="P305" s="79"/>
      <c r="Q305" s="78"/>
    </row>
    <row r="306" customFormat="false" ht="12.75" hidden="false" customHeight="false" outlineLevel="0" collapsed="false">
      <c r="D306" s="31" t="n">
        <v>0</v>
      </c>
      <c r="F306" s="31" t="n">
        <v>0</v>
      </c>
      <c r="K306" s="51" t="n">
        <v>44531</v>
      </c>
      <c r="L306" s="70" t="n">
        <v>44526</v>
      </c>
      <c r="M306" s="71" t="n">
        <v>44524</v>
      </c>
      <c r="N306" s="31"/>
      <c r="P306" s="79"/>
      <c r="Q306" s="78"/>
    </row>
    <row r="307" customFormat="false" ht="12.75" hidden="false" customHeight="false" outlineLevel="0" collapsed="false">
      <c r="D307" s="31" t="n">
        <v>0</v>
      </c>
      <c r="F307" s="31" t="n">
        <v>0</v>
      </c>
      <c r="K307" s="51" t="n">
        <v>44562</v>
      </c>
      <c r="L307" s="70" t="n">
        <v>44558</v>
      </c>
      <c r="M307" s="71" t="n">
        <v>44557</v>
      </c>
      <c r="N307" s="31"/>
      <c r="P307" s="79"/>
      <c r="Q307" s="78"/>
    </row>
    <row r="308" customFormat="false" ht="12.75" hidden="false" customHeight="false" outlineLevel="0" collapsed="false">
      <c r="D308" s="31" t="n">
        <v>0</v>
      </c>
      <c r="F308" s="31" t="n">
        <v>0</v>
      </c>
      <c r="K308" s="51" t="n">
        <v>44593</v>
      </c>
      <c r="L308" s="70" t="n">
        <v>44588</v>
      </c>
      <c r="M308" s="71" t="n">
        <v>44587</v>
      </c>
      <c r="N308" s="31"/>
      <c r="P308" s="79"/>
      <c r="Q308" s="78"/>
    </row>
    <row r="309" customFormat="false" ht="12.75" hidden="false" customHeight="false" outlineLevel="0" collapsed="false">
      <c r="D309" s="31" t="n">
        <v>0</v>
      </c>
      <c r="F309" s="31" t="n">
        <v>0</v>
      </c>
      <c r="K309" s="51" t="n">
        <v>44621</v>
      </c>
      <c r="L309" s="70" t="n">
        <v>44616</v>
      </c>
      <c r="M309" s="71" t="n">
        <v>44615</v>
      </c>
      <c r="N309" s="31"/>
      <c r="P309" s="79"/>
      <c r="Q309" s="78"/>
    </row>
    <row r="310" customFormat="false" ht="12.75" hidden="false" customHeight="false" outlineLevel="0" collapsed="false">
      <c r="D310" s="31" t="n">
        <v>0</v>
      </c>
      <c r="F310" s="31" t="n">
        <v>0</v>
      </c>
      <c r="K310" s="51" t="n">
        <v>44652</v>
      </c>
      <c r="L310" s="70" t="n">
        <v>44649</v>
      </c>
      <c r="M310" s="71" t="n">
        <v>44648</v>
      </c>
      <c r="N310" s="31"/>
      <c r="P310" s="79"/>
      <c r="Q310" s="78"/>
    </row>
    <row r="311" customFormat="false" ht="12.75" hidden="false" customHeight="false" outlineLevel="0" collapsed="false">
      <c r="D311" s="31" t="n">
        <v>0</v>
      </c>
      <c r="F311" s="31" t="n">
        <v>0</v>
      </c>
      <c r="K311" s="51" t="n">
        <v>44682</v>
      </c>
      <c r="L311" s="70" t="n">
        <v>44678</v>
      </c>
      <c r="M311" s="71" t="n">
        <v>44677</v>
      </c>
      <c r="N311" s="31"/>
      <c r="P311" s="79"/>
      <c r="Q311" s="78"/>
    </row>
    <row r="312" customFormat="false" ht="12.75" hidden="false" customHeight="false" outlineLevel="0" collapsed="false">
      <c r="D312" s="31" t="n">
        <v>0</v>
      </c>
      <c r="F312" s="31" t="n">
        <v>0</v>
      </c>
      <c r="K312" s="51" t="n">
        <v>44713</v>
      </c>
      <c r="L312" s="70" t="n">
        <v>44707</v>
      </c>
      <c r="M312" s="71" t="n">
        <v>44706</v>
      </c>
      <c r="N312" s="31"/>
      <c r="P312" s="79"/>
      <c r="Q312" s="78"/>
    </row>
    <row r="313" customFormat="false" ht="12.75" hidden="false" customHeight="false" outlineLevel="0" collapsed="false">
      <c r="D313" s="31" t="n">
        <v>0</v>
      </c>
      <c r="F313" s="31" t="n">
        <v>0</v>
      </c>
      <c r="K313" s="51" t="n">
        <v>44743</v>
      </c>
      <c r="L313" s="70" t="n">
        <v>44740</v>
      </c>
      <c r="M313" s="71" t="n">
        <v>44739</v>
      </c>
      <c r="N313" s="31"/>
      <c r="P313" s="79"/>
      <c r="Q313" s="78"/>
    </row>
    <row r="314" customFormat="false" ht="12.75" hidden="false" customHeight="false" outlineLevel="0" collapsed="false">
      <c r="D314" s="31" t="n">
        <v>0</v>
      </c>
      <c r="F314" s="31" t="n">
        <v>0</v>
      </c>
      <c r="K314" s="51" t="n">
        <v>44774</v>
      </c>
      <c r="L314" s="70" t="n">
        <v>44769</v>
      </c>
      <c r="M314" s="71" t="n">
        <v>44768</v>
      </c>
      <c r="N314" s="31"/>
      <c r="P314" s="79"/>
      <c r="Q314" s="78"/>
    </row>
    <row r="315" customFormat="false" ht="12.75" hidden="false" customHeight="false" outlineLevel="0" collapsed="false">
      <c r="D315" s="31" t="n">
        <v>0</v>
      </c>
      <c r="F315" s="31" t="n">
        <v>0</v>
      </c>
      <c r="K315" s="51" t="n">
        <v>44805</v>
      </c>
      <c r="L315" s="70" t="n">
        <v>44802</v>
      </c>
      <c r="M315" s="71" t="n">
        <v>44799</v>
      </c>
      <c r="N315" s="31"/>
      <c r="P315" s="79"/>
      <c r="Q315" s="78"/>
    </row>
    <row r="316" customFormat="false" ht="12.75" hidden="false" customHeight="false" outlineLevel="0" collapsed="false">
      <c r="D316" s="31" t="n">
        <v>0</v>
      </c>
      <c r="F316" s="31" t="n">
        <v>0</v>
      </c>
      <c r="K316" s="51" t="n">
        <v>44835</v>
      </c>
      <c r="L316" s="70" t="n">
        <v>44832</v>
      </c>
      <c r="M316" s="71" t="n">
        <v>44831</v>
      </c>
      <c r="N316" s="31"/>
      <c r="P316" s="79"/>
      <c r="Q316" s="78"/>
    </row>
    <row r="317" customFormat="false" ht="12.75" hidden="false" customHeight="false" outlineLevel="0" collapsed="false">
      <c r="D317" s="31" t="n">
        <v>0</v>
      </c>
      <c r="F317" s="31" t="n">
        <v>0</v>
      </c>
      <c r="K317" s="51" t="n">
        <v>44866</v>
      </c>
      <c r="L317" s="70" t="n">
        <v>44861</v>
      </c>
      <c r="M317" s="71" t="n">
        <v>44860</v>
      </c>
      <c r="N317" s="31"/>
      <c r="P317" s="79"/>
    </row>
    <row r="318" customFormat="false" ht="12.75" hidden="false" customHeight="false" outlineLevel="0" collapsed="false">
      <c r="D318" s="31" t="n">
        <v>0</v>
      </c>
      <c r="F318" s="31" t="n">
        <v>0</v>
      </c>
      <c r="K318" s="51" t="n">
        <v>44896</v>
      </c>
      <c r="L318" s="70" t="n">
        <v>44893</v>
      </c>
      <c r="M318" s="71" t="n">
        <v>44890</v>
      </c>
      <c r="N318" s="31"/>
      <c r="P318" s="79"/>
    </row>
    <row r="319" customFormat="false" ht="12.75" hidden="false" customHeight="false" outlineLevel="0" collapsed="false">
      <c r="D319" s="31" t="n">
        <v>0</v>
      </c>
      <c r="F319" s="31" t="n">
        <v>0</v>
      </c>
      <c r="K319" s="51" t="n">
        <v>44927</v>
      </c>
      <c r="L319" s="70" t="n">
        <v>44923</v>
      </c>
      <c r="M319" s="71" t="n">
        <v>44922</v>
      </c>
      <c r="N319" s="31"/>
      <c r="P319" s="79"/>
    </row>
    <row r="320" customFormat="false" ht="12.75" hidden="false" customHeight="false" outlineLevel="0" collapsed="false">
      <c r="D320" s="31" t="n">
        <v>0</v>
      </c>
      <c r="F320" s="31" t="n">
        <v>0</v>
      </c>
      <c r="K320" s="51" t="n">
        <v>44958</v>
      </c>
      <c r="L320" s="70" t="n">
        <v>44953</v>
      </c>
      <c r="M320" s="71" t="n">
        <v>44952</v>
      </c>
      <c r="N320" s="31"/>
      <c r="P320" s="79"/>
    </row>
    <row r="321" customFormat="false" ht="12.75" hidden="false" customHeight="false" outlineLevel="0" collapsed="false">
      <c r="D321" s="31" t="n">
        <v>0</v>
      </c>
      <c r="F321" s="31" t="n">
        <v>0</v>
      </c>
      <c r="K321" s="51" t="n">
        <v>44986</v>
      </c>
      <c r="L321" s="70" t="n">
        <v>44981</v>
      </c>
      <c r="M321" s="71" t="n">
        <v>44980</v>
      </c>
      <c r="N321" s="31"/>
      <c r="P321" s="79"/>
    </row>
    <row r="322" customFormat="false" ht="12.75" hidden="false" customHeight="false" outlineLevel="0" collapsed="false">
      <c r="D322" s="31" t="n">
        <v>0</v>
      </c>
      <c r="F322" s="31" t="n">
        <v>0</v>
      </c>
      <c r="K322" s="51" t="n">
        <v>45017</v>
      </c>
      <c r="L322" s="70" t="n">
        <v>45014</v>
      </c>
      <c r="M322" s="71" t="n">
        <v>45013</v>
      </c>
      <c r="N322" s="31"/>
      <c r="P322" s="79"/>
    </row>
    <row r="323" customFormat="false" ht="12.75" hidden="false" customHeight="false" outlineLevel="0" collapsed="false">
      <c r="D323" s="31" t="n">
        <v>0</v>
      </c>
      <c r="F323" s="31" t="n">
        <v>0</v>
      </c>
      <c r="K323" s="51" t="n">
        <v>45047</v>
      </c>
      <c r="L323" s="70" t="n">
        <v>45042</v>
      </c>
      <c r="M323" s="71" t="n">
        <v>45041</v>
      </c>
      <c r="N323" s="31"/>
      <c r="P323" s="79"/>
    </row>
    <row r="324" customFormat="false" ht="12.75" hidden="false" customHeight="false" outlineLevel="0" collapsed="false">
      <c r="D324" s="31" t="n">
        <v>0</v>
      </c>
      <c r="F324" s="31" t="n">
        <v>0</v>
      </c>
      <c r="K324" s="51" t="n">
        <v>45078</v>
      </c>
      <c r="L324" s="70" t="n">
        <v>45072</v>
      </c>
      <c r="M324" s="71" t="n">
        <v>45071</v>
      </c>
      <c r="N324" s="31"/>
      <c r="P324" s="79"/>
    </row>
    <row r="325" customFormat="false" ht="12.75" hidden="false" customHeight="false" outlineLevel="0" collapsed="false">
      <c r="D325" s="31" t="n">
        <v>0</v>
      </c>
      <c r="F325" s="31" t="n">
        <v>0</v>
      </c>
      <c r="K325" s="51" t="n">
        <v>45108</v>
      </c>
      <c r="L325" s="70" t="n">
        <v>45105</v>
      </c>
      <c r="M325" s="71" t="n">
        <v>45104</v>
      </c>
      <c r="N325" s="31"/>
      <c r="P325" s="79"/>
    </row>
    <row r="326" customFormat="false" ht="12.75" hidden="false" customHeight="false" outlineLevel="0" collapsed="false">
      <c r="D326" s="31" t="n">
        <v>0</v>
      </c>
      <c r="F326" s="31" t="n">
        <v>0</v>
      </c>
      <c r="K326" s="51" t="n">
        <v>45139</v>
      </c>
      <c r="L326" s="70" t="n">
        <v>45134</v>
      </c>
      <c r="M326" s="71" t="n">
        <v>45133</v>
      </c>
      <c r="N326" s="31"/>
      <c r="P326" s="79"/>
    </row>
    <row r="327" customFormat="false" ht="12.75" hidden="false" customHeight="false" outlineLevel="0" collapsed="false">
      <c r="D327" s="31" t="n">
        <v>0</v>
      </c>
      <c r="F327" s="31" t="n">
        <v>0</v>
      </c>
      <c r="K327" s="51" t="n">
        <v>45170</v>
      </c>
      <c r="L327" s="70" t="n">
        <v>45167</v>
      </c>
      <c r="M327" s="71" t="n">
        <v>45166</v>
      </c>
      <c r="N327" s="31"/>
      <c r="P327" s="79"/>
    </row>
    <row r="328" customFormat="false" ht="12.75" hidden="false" customHeight="false" outlineLevel="0" collapsed="false">
      <c r="D328" s="31" t="n">
        <v>0</v>
      </c>
      <c r="F328" s="31" t="n">
        <v>0</v>
      </c>
      <c r="K328" s="51" t="n">
        <v>45200</v>
      </c>
      <c r="L328" s="70" t="n">
        <v>45196</v>
      </c>
      <c r="M328" s="71" t="n">
        <v>45195</v>
      </c>
      <c r="N328" s="31"/>
      <c r="P328" s="79"/>
    </row>
    <row r="329" customFormat="false" ht="12.75" hidden="false" customHeight="false" outlineLevel="0" collapsed="false">
      <c r="D329" s="31" t="n">
        <v>0</v>
      </c>
      <c r="F329" s="31" t="n">
        <v>0</v>
      </c>
      <c r="K329" s="51" t="n">
        <v>45231</v>
      </c>
      <c r="L329" s="70" t="n">
        <v>45226</v>
      </c>
      <c r="M329" s="71" t="n">
        <v>45225</v>
      </c>
      <c r="N329" s="31"/>
      <c r="P329" s="79"/>
    </row>
    <row r="330" customFormat="false" ht="12.75" hidden="false" customHeight="false" outlineLevel="0" collapsed="false">
      <c r="D330" s="31" t="n">
        <v>0</v>
      </c>
      <c r="F330" s="31" t="n">
        <v>0</v>
      </c>
      <c r="K330" s="51" t="n">
        <v>45261</v>
      </c>
      <c r="L330" s="70" t="n">
        <v>45258</v>
      </c>
      <c r="M330" s="71" t="n">
        <v>45257</v>
      </c>
      <c r="N330" s="31"/>
      <c r="P330" s="79"/>
    </row>
    <row r="331" customFormat="false" ht="12.75" hidden="false" customHeight="false" outlineLevel="0" collapsed="false">
      <c r="D331" s="31" t="n">
        <v>0</v>
      </c>
      <c r="F331" s="31" t="n">
        <v>0</v>
      </c>
      <c r="K331" s="51" t="n">
        <v>45292</v>
      </c>
      <c r="L331" s="70" t="n">
        <v>45287</v>
      </c>
      <c r="M331" s="71" t="n">
        <v>45286</v>
      </c>
      <c r="N331" s="31"/>
      <c r="P331" s="79"/>
    </row>
    <row r="332" customFormat="false" ht="12.75" hidden="false" customHeight="false" outlineLevel="0" collapsed="false">
      <c r="D332" s="31" t="n">
        <v>0</v>
      </c>
      <c r="F332" s="31" t="n">
        <v>0</v>
      </c>
      <c r="K332" s="51" t="n">
        <v>45323</v>
      </c>
      <c r="L332" s="70" t="n">
        <v>45320</v>
      </c>
      <c r="M332" s="71" t="n">
        <v>45317</v>
      </c>
      <c r="N332" s="31"/>
      <c r="P332" s="79"/>
    </row>
    <row r="333" customFormat="false" ht="12.75" hidden="false" customHeight="false" outlineLevel="0" collapsed="false">
      <c r="D333" s="31" t="n">
        <v>0</v>
      </c>
      <c r="F333" s="31" t="n">
        <v>0</v>
      </c>
      <c r="K333" s="51" t="n">
        <v>45352</v>
      </c>
      <c r="L333" s="70" t="n">
        <v>45349</v>
      </c>
      <c r="M333" s="71" t="n">
        <v>45348</v>
      </c>
      <c r="N333" s="31"/>
      <c r="P333" s="79"/>
    </row>
    <row r="334" customFormat="false" ht="12.75" hidden="false" customHeight="false" outlineLevel="0" collapsed="false">
      <c r="D334" s="31" t="n">
        <v>0</v>
      </c>
      <c r="F334" s="31" t="n">
        <v>0</v>
      </c>
      <c r="K334" s="51" t="n">
        <v>45383</v>
      </c>
      <c r="L334" s="70" t="n">
        <v>45377</v>
      </c>
      <c r="M334" s="71" t="n">
        <v>45376</v>
      </c>
      <c r="N334" s="31"/>
      <c r="P334" s="79"/>
    </row>
    <row r="335" customFormat="false" ht="12.75" hidden="false" customHeight="false" outlineLevel="0" collapsed="false">
      <c r="D335" s="31" t="n">
        <v>0</v>
      </c>
      <c r="F335" s="31" t="n">
        <v>0</v>
      </c>
      <c r="K335" s="51" t="n">
        <v>45413</v>
      </c>
      <c r="L335" s="70" t="n">
        <v>45408</v>
      </c>
      <c r="M335" s="71" t="n">
        <v>45407</v>
      </c>
      <c r="N335" s="31"/>
      <c r="P335" s="79"/>
    </row>
    <row r="336" customFormat="false" ht="12.75" hidden="false" customHeight="false" outlineLevel="0" collapsed="false">
      <c r="D336" s="31" t="n">
        <v>0</v>
      </c>
      <c r="F336" s="31" t="n">
        <v>0</v>
      </c>
      <c r="K336" s="51" t="n">
        <v>45444</v>
      </c>
      <c r="L336" s="70" t="n">
        <v>45441</v>
      </c>
      <c r="M336" s="71" t="n">
        <v>45440</v>
      </c>
      <c r="N336" s="31"/>
      <c r="P336" s="79"/>
    </row>
    <row r="337" customFormat="false" ht="12.75" hidden="false" customHeight="false" outlineLevel="0" collapsed="false">
      <c r="D337" s="31" t="n">
        <v>0</v>
      </c>
      <c r="F337" s="31" t="n">
        <v>0</v>
      </c>
      <c r="K337" s="51" t="n">
        <v>45474</v>
      </c>
      <c r="L337" s="70" t="n">
        <v>45469</v>
      </c>
      <c r="M337" s="71" t="n">
        <v>45468</v>
      </c>
      <c r="N337" s="31"/>
      <c r="P337" s="79"/>
    </row>
    <row r="338" customFormat="false" ht="12.75" hidden="false" customHeight="false" outlineLevel="0" collapsed="false">
      <c r="D338" s="31" t="n">
        <v>0</v>
      </c>
      <c r="F338" s="31" t="n">
        <v>0</v>
      </c>
      <c r="K338" s="51" t="n">
        <v>45505</v>
      </c>
      <c r="L338" s="70" t="n">
        <v>45502</v>
      </c>
      <c r="M338" s="71" t="n">
        <v>45499</v>
      </c>
      <c r="N338" s="31"/>
      <c r="P338" s="79"/>
    </row>
    <row r="339" customFormat="false" ht="12.75" hidden="false" customHeight="false" outlineLevel="0" collapsed="false">
      <c r="D339" s="31" t="n">
        <v>0</v>
      </c>
      <c r="F339" s="31" t="n">
        <v>0</v>
      </c>
      <c r="K339" s="51" t="n">
        <v>45536</v>
      </c>
      <c r="L339" s="70" t="n">
        <v>45532</v>
      </c>
      <c r="M339" s="71" t="n">
        <v>45531</v>
      </c>
      <c r="N339" s="31"/>
      <c r="P339" s="79"/>
    </row>
    <row r="340" customFormat="false" ht="12.75" hidden="false" customHeight="false" outlineLevel="0" collapsed="false">
      <c r="D340" s="31" t="n">
        <v>0</v>
      </c>
      <c r="F340" s="31" t="n">
        <v>0</v>
      </c>
      <c r="K340" s="51" t="n">
        <v>45566</v>
      </c>
      <c r="L340" s="70" t="n">
        <v>45561</v>
      </c>
      <c r="M340" s="71" t="n">
        <v>45560</v>
      </c>
      <c r="N340" s="31"/>
      <c r="P340" s="79"/>
    </row>
    <row r="341" customFormat="false" ht="12.75" hidden="false" customHeight="false" outlineLevel="0" collapsed="false">
      <c r="D341" s="31" t="n">
        <v>0</v>
      </c>
      <c r="F341" s="31" t="n">
        <v>0</v>
      </c>
      <c r="K341" s="51" t="n">
        <v>45597</v>
      </c>
      <c r="L341" s="70" t="n">
        <v>45594</v>
      </c>
      <c r="M341" s="71" t="n">
        <v>45593</v>
      </c>
      <c r="N341" s="31"/>
      <c r="P341" s="79"/>
    </row>
    <row r="342" customFormat="false" ht="12.75" hidden="false" customHeight="false" outlineLevel="0" collapsed="false">
      <c r="D342" s="31" t="n">
        <v>0</v>
      </c>
      <c r="F342" s="31" t="n">
        <v>0</v>
      </c>
      <c r="K342" s="51" t="n">
        <v>45627</v>
      </c>
      <c r="L342" s="70" t="n">
        <v>45622</v>
      </c>
      <c r="M342" s="71" t="n">
        <v>45621</v>
      </c>
      <c r="N342" s="31"/>
      <c r="P342" s="79"/>
    </row>
    <row r="343" customFormat="false" ht="12.75" hidden="false" customHeight="false" outlineLevel="0" collapsed="false">
      <c r="D343" s="31" t="n">
        <v>0</v>
      </c>
      <c r="F343" s="31" t="n">
        <v>0</v>
      </c>
      <c r="K343" s="51" t="n">
        <v>45658</v>
      </c>
      <c r="L343" s="70" t="n">
        <v>45653</v>
      </c>
      <c r="M343" s="71" t="n">
        <v>45652</v>
      </c>
      <c r="N343" s="31"/>
      <c r="P343" s="79"/>
    </row>
    <row r="344" customFormat="false" ht="12.75" hidden="false" customHeight="false" outlineLevel="0" collapsed="false">
      <c r="D344" s="31" t="n">
        <v>0</v>
      </c>
      <c r="F344" s="31" t="n">
        <v>0</v>
      </c>
      <c r="K344" s="51" t="n">
        <v>45689</v>
      </c>
      <c r="L344" s="70" t="n">
        <v>45686</v>
      </c>
      <c r="M344" s="71" t="n">
        <v>45685</v>
      </c>
      <c r="N344" s="31"/>
      <c r="P344" s="79"/>
    </row>
    <row r="345" customFormat="false" ht="12.75" hidden="false" customHeight="false" outlineLevel="0" collapsed="false">
      <c r="D345" s="31" t="n">
        <v>0</v>
      </c>
      <c r="F345" s="31" t="n">
        <v>0</v>
      </c>
      <c r="K345" s="51" t="n">
        <v>45717</v>
      </c>
      <c r="L345" s="70" t="n">
        <v>45714</v>
      </c>
      <c r="M345" s="71" t="n">
        <v>45713</v>
      </c>
      <c r="N345" s="31"/>
      <c r="P345" s="79"/>
    </row>
    <row r="346" customFormat="false" ht="12.75" hidden="false" customHeight="false" outlineLevel="0" collapsed="false">
      <c r="D346" s="31" t="n">
        <v>0</v>
      </c>
      <c r="F346" s="31" t="n">
        <v>0</v>
      </c>
      <c r="K346" s="51" t="n">
        <v>45748</v>
      </c>
      <c r="L346" s="70" t="n">
        <v>45743</v>
      </c>
      <c r="M346" s="71" t="n">
        <v>45742</v>
      </c>
      <c r="N346" s="31"/>
      <c r="P346" s="79"/>
    </row>
    <row r="347" customFormat="false" ht="12.75" hidden="false" customHeight="false" outlineLevel="0" collapsed="false">
      <c r="D347" s="31" t="n">
        <v>0</v>
      </c>
      <c r="F347" s="31" t="n">
        <v>0</v>
      </c>
      <c r="K347" s="51" t="n">
        <v>45778</v>
      </c>
      <c r="L347" s="70" t="n">
        <v>45775</v>
      </c>
      <c r="M347" s="71" t="n">
        <v>45772</v>
      </c>
      <c r="N347" s="31"/>
      <c r="P347" s="79"/>
    </row>
    <row r="348" customFormat="false" ht="12.75" hidden="false" customHeight="false" outlineLevel="0" collapsed="false">
      <c r="D348" s="31" t="n">
        <v>0</v>
      </c>
      <c r="F348" s="31" t="n">
        <v>0</v>
      </c>
      <c r="K348" s="51" t="n">
        <v>45809</v>
      </c>
      <c r="L348" s="70" t="n">
        <v>45805</v>
      </c>
      <c r="M348" s="71" t="n">
        <v>45804</v>
      </c>
      <c r="N348" s="31"/>
      <c r="P348" s="79"/>
    </row>
    <row r="349" customFormat="false" ht="12.75" hidden="false" customHeight="false" outlineLevel="0" collapsed="false">
      <c r="D349" s="31" t="n">
        <v>0</v>
      </c>
      <c r="F349" s="31" t="n">
        <v>0</v>
      </c>
      <c r="K349" s="51" t="n">
        <v>45839</v>
      </c>
      <c r="L349" s="70" t="n">
        <v>45834</v>
      </c>
      <c r="M349" s="71" t="n">
        <v>45833</v>
      </c>
      <c r="N349" s="31"/>
      <c r="P349" s="79"/>
    </row>
    <row r="350" customFormat="false" ht="12.75" hidden="false" customHeight="false" outlineLevel="0" collapsed="false">
      <c r="D350" s="31" t="n">
        <v>0</v>
      </c>
      <c r="F350" s="31" t="n">
        <v>0</v>
      </c>
      <c r="K350" s="51" t="n">
        <v>45870</v>
      </c>
      <c r="L350" s="70" t="n">
        <v>45867</v>
      </c>
      <c r="M350" s="71" t="n">
        <v>45866</v>
      </c>
      <c r="N350" s="31"/>
      <c r="P350" s="79"/>
    </row>
    <row r="351" customFormat="false" ht="12.75" hidden="false" customHeight="false" outlineLevel="0" collapsed="false">
      <c r="D351" s="31" t="n">
        <v>0</v>
      </c>
      <c r="F351" s="31" t="n">
        <v>0</v>
      </c>
      <c r="K351" s="51" t="n">
        <v>45901</v>
      </c>
      <c r="L351" s="70" t="n">
        <v>45896</v>
      </c>
      <c r="M351" s="71" t="n">
        <v>45895</v>
      </c>
      <c r="N351" s="31"/>
      <c r="P351" s="79"/>
    </row>
    <row r="352" customFormat="false" ht="12.75" hidden="false" customHeight="false" outlineLevel="0" collapsed="false">
      <c r="D352" s="31" t="n">
        <v>0</v>
      </c>
      <c r="F352" s="31" t="n">
        <v>0</v>
      </c>
      <c r="K352" s="51" t="n">
        <v>45931</v>
      </c>
      <c r="L352" s="70" t="n">
        <v>45926</v>
      </c>
      <c r="M352" s="71" t="n">
        <v>45925</v>
      </c>
      <c r="N352" s="31"/>
      <c r="P352" s="79"/>
    </row>
    <row r="353" customFormat="false" ht="12.75" hidden="false" customHeight="false" outlineLevel="0" collapsed="false">
      <c r="D353" s="31" t="n">
        <v>0</v>
      </c>
      <c r="F353" s="31" t="n">
        <v>0</v>
      </c>
      <c r="K353" s="51" t="n">
        <v>45962</v>
      </c>
      <c r="L353" s="70" t="n">
        <v>45959</v>
      </c>
      <c r="M353" s="71" t="n">
        <v>45958</v>
      </c>
      <c r="N353" s="31"/>
      <c r="P353" s="79"/>
    </row>
    <row r="354" customFormat="false" ht="12.75" hidden="false" customHeight="false" outlineLevel="0" collapsed="false">
      <c r="D354" s="31" t="n">
        <v>0</v>
      </c>
      <c r="F354" s="31" t="n">
        <v>0</v>
      </c>
      <c r="K354" s="51" t="n">
        <v>45992</v>
      </c>
      <c r="L354" s="70" t="n">
        <v>45986</v>
      </c>
      <c r="M354" s="71" t="n">
        <v>45985</v>
      </c>
      <c r="N354" s="31"/>
      <c r="P354" s="79"/>
    </row>
    <row r="355" customFormat="false" ht="12.75" hidden="false" customHeight="false" outlineLevel="0" collapsed="false">
      <c r="D355" s="31" t="n">
        <v>0</v>
      </c>
      <c r="F355" s="31" t="n">
        <v>0</v>
      </c>
      <c r="K355" s="51" t="n">
        <v>46023</v>
      </c>
      <c r="L355" s="70" t="n">
        <v>46020</v>
      </c>
      <c r="M355" s="71" t="n">
        <v>46017</v>
      </c>
      <c r="N355" s="31"/>
      <c r="P355" s="79"/>
    </row>
    <row r="356" customFormat="false" ht="12.75" hidden="false" customHeight="false" outlineLevel="0" collapsed="false">
      <c r="D356" s="31" t="n">
        <v>0</v>
      </c>
      <c r="F356" s="31" t="n">
        <v>0</v>
      </c>
      <c r="K356" s="51" t="n">
        <v>46054</v>
      </c>
      <c r="L356" s="70" t="n">
        <v>46050</v>
      </c>
      <c r="M356" s="71" t="n">
        <v>46049</v>
      </c>
      <c r="N356" s="31"/>
      <c r="P356" s="79"/>
    </row>
    <row r="357" customFormat="false" ht="12.75" hidden="false" customHeight="false" outlineLevel="0" collapsed="false">
      <c r="D357" s="31" t="n">
        <v>0</v>
      </c>
      <c r="F357" s="31" t="n">
        <v>0</v>
      </c>
      <c r="K357" s="51" t="n">
        <v>46082</v>
      </c>
      <c r="L357" s="70" t="n">
        <v>46078</v>
      </c>
      <c r="M357" s="71" t="n">
        <v>46077</v>
      </c>
      <c r="N357" s="31"/>
      <c r="P357" s="79"/>
    </row>
    <row r="358" customFormat="false" ht="12.75" hidden="false" customHeight="false" outlineLevel="0" collapsed="false">
      <c r="D358" s="31" t="n">
        <v>0</v>
      </c>
      <c r="F358" s="31" t="n">
        <v>0</v>
      </c>
      <c r="K358" s="51" t="n">
        <v>46113</v>
      </c>
      <c r="L358" s="70" t="n">
        <v>46108</v>
      </c>
      <c r="M358" s="71" t="n">
        <v>46107</v>
      </c>
      <c r="N358" s="31"/>
      <c r="P358" s="79"/>
    </row>
    <row r="359" customFormat="false" ht="12.75" hidden="false" customHeight="false" outlineLevel="0" collapsed="false">
      <c r="D359" s="31" t="n">
        <v>0</v>
      </c>
      <c r="F359" s="31" t="n">
        <v>0</v>
      </c>
      <c r="K359" s="51" t="n">
        <v>46143</v>
      </c>
      <c r="L359" s="70" t="n">
        <v>46140</v>
      </c>
      <c r="M359" s="71" t="n">
        <v>46139</v>
      </c>
      <c r="N359" s="31"/>
      <c r="P359" s="79"/>
    </row>
    <row r="360" customFormat="false" ht="12.75" hidden="false" customHeight="false" outlineLevel="0" collapsed="false">
      <c r="D360" s="31" t="n">
        <v>0</v>
      </c>
      <c r="F360" s="31" t="n">
        <v>0</v>
      </c>
      <c r="K360" s="51" t="n">
        <v>46174</v>
      </c>
      <c r="L360" s="70" t="n">
        <v>46169</v>
      </c>
      <c r="M360" s="71" t="n">
        <v>46168</v>
      </c>
      <c r="N360" s="31"/>
      <c r="P360" s="79"/>
    </row>
    <row r="361" customFormat="false" ht="12.75" hidden="false" customHeight="false" outlineLevel="0" collapsed="false">
      <c r="D361" s="31" t="n">
        <v>0</v>
      </c>
      <c r="F361" s="31" t="n">
        <v>0</v>
      </c>
      <c r="K361" s="51" t="n">
        <v>46204</v>
      </c>
      <c r="L361" s="70" t="n">
        <v>46199</v>
      </c>
      <c r="M361" s="71" t="n">
        <v>46198</v>
      </c>
      <c r="N361" s="31"/>
      <c r="P361" s="79"/>
    </row>
    <row r="362" customFormat="false" ht="12.75" hidden="false" customHeight="false" outlineLevel="0" collapsed="false">
      <c r="D362" s="31" t="n">
        <v>0</v>
      </c>
      <c r="F362" s="31" t="n">
        <v>0</v>
      </c>
      <c r="K362" s="51" t="n">
        <v>46235</v>
      </c>
      <c r="L362" s="70" t="n">
        <v>46232</v>
      </c>
      <c r="M362" s="71" t="n">
        <v>46231</v>
      </c>
      <c r="N362" s="31"/>
      <c r="P362" s="79"/>
    </row>
    <row r="363" customFormat="false" ht="12.75" hidden="false" customHeight="false" outlineLevel="0" collapsed="false">
      <c r="D363" s="31" t="n">
        <v>0</v>
      </c>
      <c r="F363" s="31" t="n">
        <v>0</v>
      </c>
      <c r="K363" s="51" t="n">
        <v>46266</v>
      </c>
      <c r="L363" s="70" t="n">
        <v>46261</v>
      </c>
      <c r="M363" s="71" t="n">
        <v>46260</v>
      </c>
      <c r="N363" s="31"/>
      <c r="P363" s="79"/>
    </row>
    <row r="364" customFormat="false" ht="12.75" hidden="false" customHeight="false" outlineLevel="0" collapsed="false">
      <c r="D364" s="31" t="n">
        <v>0</v>
      </c>
      <c r="F364" s="31" t="n">
        <v>0</v>
      </c>
      <c r="K364" s="51" t="n">
        <v>46296</v>
      </c>
      <c r="L364" s="70" t="n">
        <v>46293</v>
      </c>
      <c r="M364" s="71" t="n">
        <v>46290</v>
      </c>
      <c r="N364" s="31"/>
      <c r="P364" s="79"/>
    </row>
    <row r="365" customFormat="false" ht="12.75" hidden="false" customHeight="false" outlineLevel="0" collapsed="false">
      <c r="D365" s="31" t="n">
        <v>0</v>
      </c>
      <c r="F365" s="31" t="n">
        <v>0</v>
      </c>
      <c r="K365" s="51" t="n">
        <v>46327</v>
      </c>
      <c r="L365" s="70" t="n">
        <v>46323</v>
      </c>
      <c r="M365" s="71" t="n">
        <v>46322</v>
      </c>
      <c r="N365" s="31"/>
      <c r="P365" s="79"/>
    </row>
    <row r="366" customFormat="false" ht="12.75" hidden="false" customHeight="false" outlineLevel="0" collapsed="false">
      <c r="D366" s="31" t="n">
        <v>0</v>
      </c>
      <c r="F366" s="31" t="n">
        <v>0</v>
      </c>
      <c r="K366" s="51" t="n">
        <v>46357</v>
      </c>
      <c r="L366" s="70" t="n">
        <v>46351</v>
      </c>
      <c r="M366" s="71" t="n">
        <v>46350</v>
      </c>
      <c r="N366" s="31"/>
      <c r="P366" s="79"/>
    </row>
    <row r="367" customFormat="false" ht="12.75" hidden="false" customHeight="false" outlineLevel="0" collapsed="false">
      <c r="D367" s="31" t="n">
        <v>0</v>
      </c>
      <c r="F367" s="31" t="n">
        <v>0</v>
      </c>
      <c r="K367" s="51" t="n">
        <v>46388</v>
      </c>
      <c r="L367" s="70" t="n">
        <v>46385</v>
      </c>
      <c r="M367" s="71" t="n">
        <v>46384</v>
      </c>
      <c r="N367" s="31"/>
      <c r="P367" s="79"/>
    </row>
    <row r="368" customFormat="false" ht="12.75" hidden="false" customHeight="false" outlineLevel="0" collapsed="false">
      <c r="K368" s="51" t="n">
        <v>46419</v>
      </c>
      <c r="L368" s="70" t="n">
        <v>46414</v>
      </c>
      <c r="M368" s="71" t="n">
        <v>46413</v>
      </c>
      <c r="N368" s="31"/>
      <c r="P368" s="79"/>
    </row>
    <row r="369" customFormat="false" ht="12.75" hidden="false" customHeight="false" outlineLevel="0" collapsed="false">
      <c r="K369" s="51" t="n">
        <v>46447</v>
      </c>
      <c r="L369" s="70" t="n">
        <v>46442</v>
      </c>
      <c r="M369" s="71" t="n">
        <v>46441</v>
      </c>
      <c r="N369" s="31"/>
      <c r="P369" s="79"/>
    </row>
    <row r="370" customFormat="false" ht="12.75" hidden="false" customHeight="false" outlineLevel="0" collapsed="false">
      <c r="K370" s="51" t="n">
        <v>46478</v>
      </c>
      <c r="L370" s="70" t="n">
        <v>46475</v>
      </c>
      <c r="M370" s="71" t="n">
        <v>46471</v>
      </c>
      <c r="N370" s="31"/>
      <c r="P370" s="79"/>
    </row>
    <row r="371" customFormat="false" ht="12.75" hidden="false" customHeight="false" outlineLevel="0" collapsed="false">
      <c r="K371" s="51" t="n">
        <v>46508</v>
      </c>
      <c r="L371" s="70" t="n">
        <v>46505</v>
      </c>
      <c r="M371" s="71" t="n">
        <v>46504</v>
      </c>
      <c r="N371" s="31"/>
      <c r="P371" s="79"/>
    </row>
    <row r="372" customFormat="false" ht="12.75" hidden="false" customHeight="false" outlineLevel="0" collapsed="false">
      <c r="K372" s="51" t="n">
        <v>46539</v>
      </c>
      <c r="L372" s="70" t="n">
        <v>46533</v>
      </c>
      <c r="M372" s="71" t="n">
        <v>46532</v>
      </c>
      <c r="N372" s="31"/>
      <c r="P372" s="79"/>
    </row>
    <row r="373" customFormat="false" ht="12.75" hidden="false" customHeight="false" outlineLevel="0" collapsed="false">
      <c r="K373" s="51" t="n">
        <v>46569</v>
      </c>
      <c r="L373" s="70" t="n">
        <v>46566</v>
      </c>
      <c r="M373" s="71" t="n">
        <v>46563</v>
      </c>
      <c r="N373" s="31"/>
      <c r="P373" s="79"/>
    </row>
    <row r="374" customFormat="false" ht="12.75" hidden="false" customHeight="false" outlineLevel="0" collapsed="false">
      <c r="K374" s="51" t="n">
        <v>46600</v>
      </c>
      <c r="L374" s="70" t="n">
        <v>46596</v>
      </c>
      <c r="M374" s="71" t="n">
        <v>46595</v>
      </c>
      <c r="N374" s="31"/>
      <c r="P374" s="79"/>
    </row>
    <row r="375" customFormat="false" ht="12.75" hidden="false" customHeight="false" outlineLevel="0" collapsed="false">
      <c r="K375" s="51" t="n">
        <v>46631</v>
      </c>
      <c r="L375" s="70" t="n">
        <v>46626</v>
      </c>
      <c r="M375" s="71" t="n">
        <v>46625</v>
      </c>
      <c r="N375" s="31"/>
      <c r="P375" s="79"/>
    </row>
    <row r="376" customFormat="false" ht="12.75" hidden="false" customHeight="false" outlineLevel="0" collapsed="false">
      <c r="K376" s="51" t="n">
        <v>46661</v>
      </c>
      <c r="L376" s="70" t="n">
        <v>46658</v>
      </c>
      <c r="M376" s="71" t="n">
        <v>46657</v>
      </c>
      <c r="N376" s="31"/>
      <c r="P376" s="79"/>
    </row>
    <row r="377" customFormat="false" ht="12.75" hidden="false" customHeight="false" outlineLevel="0" collapsed="false">
      <c r="K377" s="51" t="n">
        <v>46692</v>
      </c>
      <c r="L377" s="70" t="n">
        <v>46687</v>
      </c>
      <c r="M377" s="71" t="n">
        <v>46686</v>
      </c>
      <c r="N377" s="31"/>
      <c r="P377" s="79"/>
    </row>
    <row r="378" customFormat="false" ht="12.75" hidden="false" customHeight="false" outlineLevel="0" collapsed="false">
      <c r="K378" s="51" t="n">
        <v>46722</v>
      </c>
      <c r="L378" s="70" t="n">
        <v>46717</v>
      </c>
      <c r="M378" s="71" t="n">
        <v>46715</v>
      </c>
      <c r="N378" s="31"/>
      <c r="P378" s="79"/>
    </row>
    <row r="379" customFormat="false" ht="12.75" hidden="false" customHeight="false" outlineLevel="0" collapsed="false">
      <c r="K379" s="51" t="n">
        <v>46753</v>
      </c>
      <c r="L379" s="70" t="n">
        <v>46749</v>
      </c>
      <c r="M379" s="71" t="n">
        <v>46748</v>
      </c>
      <c r="N379" s="31"/>
      <c r="P379" s="79"/>
    </row>
    <row r="380" customFormat="false" ht="12.75" hidden="false" customHeight="false" outlineLevel="0" collapsed="false">
      <c r="K380" s="51" t="n">
        <v>46784</v>
      </c>
      <c r="L380" s="70" t="n">
        <v>46779</v>
      </c>
      <c r="M380" s="71" t="n">
        <v>46778</v>
      </c>
      <c r="N380" s="31"/>
      <c r="P380" s="79"/>
    </row>
    <row r="381" customFormat="false" ht="12.75" hidden="false" customHeight="false" outlineLevel="0" collapsed="false">
      <c r="K381" s="51" t="n">
        <v>46813</v>
      </c>
      <c r="L381" s="70" t="n">
        <v>46808</v>
      </c>
      <c r="M381" s="71" t="n">
        <v>46807</v>
      </c>
      <c r="N381" s="31"/>
      <c r="P381" s="79"/>
    </row>
    <row r="382" customFormat="false" ht="12.75" hidden="false" customHeight="false" outlineLevel="0" collapsed="false">
      <c r="K382" s="51" t="n">
        <v>46844</v>
      </c>
      <c r="L382" s="70" t="n">
        <v>46841</v>
      </c>
      <c r="M382" s="71" t="n">
        <v>46840</v>
      </c>
      <c r="N382" s="31"/>
      <c r="P382" s="79"/>
    </row>
    <row r="383" customFormat="false" ht="12.75" hidden="false" customHeight="false" outlineLevel="0" collapsed="false">
      <c r="K383" s="51" t="n">
        <v>46874</v>
      </c>
      <c r="L383" s="70" t="n">
        <v>46869</v>
      </c>
      <c r="M383" s="71" t="n">
        <v>46868</v>
      </c>
      <c r="N383" s="31"/>
      <c r="P383" s="79"/>
    </row>
    <row r="384" customFormat="false" ht="12.75" hidden="false" customHeight="false" outlineLevel="0" collapsed="false">
      <c r="K384" s="51" t="n">
        <v>46905</v>
      </c>
      <c r="L384" s="70" t="n">
        <v>46899</v>
      </c>
      <c r="M384" s="71" t="n">
        <v>46898</v>
      </c>
      <c r="N384" s="31"/>
      <c r="P384" s="79"/>
    </row>
    <row r="385" customFormat="false" ht="12.75" hidden="false" customHeight="false" outlineLevel="0" collapsed="false">
      <c r="K385" s="51" t="n">
        <v>46935</v>
      </c>
      <c r="L385" s="70" t="n">
        <v>46932</v>
      </c>
      <c r="M385" s="71" t="n">
        <v>46931</v>
      </c>
      <c r="N385" s="31"/>
      <c r="P385" s="79"/>
    </row>
    <row r="386" customFormat="false" ht="12.75" hidden="false" customHeight="false" outlineLevel="0" collapsed="false">
      <c r="K386" s="51" t="n">
        <v>46966</v>
      </c>
      <c r="L386" s="70" t="n">
        <v>46961</v>
      </c>
      <c r="M386" s="71" t="n">
        <v>46960</v>
      </c>
      <c r="N386" s="31"/>
      <c r="P386" s="79"/>
    </row>
    <row r="387" customFormat="false" ht="12.75" hidden="false" customHeight="false" outlineLevel="0" collapsed="false">
      <c r="K387" s="51" t="n">
        <v>46997</v>
      </c>
      <c r="L387" s="70" t="n">
        <v>46994</v>
      </c>
      <c r="M387" s="71" t="n">
        <v>46993</v>
      </c>
      <c r="N387" s="31"/>
      <c r="P387" s="79"/>
    </row>
    <row r="388" customFormat="false" ht="12.75" hidden="false" customHeight="false" outlineLevel="0" collapsed="false">
      <c r="K388" s="51" t="n">
        <v>47027</v>
      </c>
      <c r="L388" s="70" t="n">
        <v>47023</v>
      </c>
      <c r="M388" s="71" t="n">
        <v>47022</v>
      </c>
      <c r="N388" s="31"/>
      <c r="P388" s="79"/>
    </row>
    <row r="389" customFormat="false" ht="12.75" hidden="false" customHeight="false" outlineLevel="0" collapsed="false">
      <c r="K389" s="51" t="n">
        <v>47058</v>
      </c>
      <c r="L389" s="70" t="n">
        <v>47053</v>
      </c>
      <c r="M389" s="71" t="n">
        <v>47052</v>
      </c>
      <c r="N389" s="31"/>
      <c r="P389" s="79"/>
    </row>
    <row r="390" customFormat="false" ht="12.75" hidden="false" customHeight="false" outlineLevel="0" collapsed="false">
      <c r="K390" s="51" t="n">
        <v>47088</v>
      </c>
      <c r="L390" s="70" t="n">
        <v>47085</v>
      </c>
      <c r="M390" s="71" t="n">
        <v>47084</v>
      </c>
      <c r="N390" s="31"/>
      <c r="P390" s="79"/>
    </row>
    <row r="391" customFormat="false" ht="12.75" hidden="false" customHeight="false" outlineLevel="0" collapsed="false">
      <c r="K391" s="51" t="n">
        <v>47119</v>
      </c>
      <c r="L391" s="70" t="n">
        <v>47114</v>
      </c>
      <c r="M391" s="71" t="n">
        <v>47113</v>
      </c>
      <c r="N391" s="31"/>
      <c r="P391" s="79"/>
    </row>
    <row r="392" customFormat="false" ht="12.75" hidden="false" customHeight="false" outlineLevel="0" collapsed="false">
      <c r="K392" s="51" t="n">
        <v>47150</v>
      </c>
      <c r="L392" s="70" t="n">
        <v>47147</v>
      </c>
      <c r="M392" s="71" t="n">
        <v>47144</v>
      </c>
      <c r="N392" s="31"/>
      <c r="P392" s="79"/>
    </row>
    <row r="393" customFormat="false" ht="12.75" hidden="false" customHeight="false" outlineLevel="0" collapsed="false">
      <c r="K393" s="51" t="n">
        <v>47178</v>
      </c>
      <c r="L393" s="70" t="n">
        <v>47175</v>
      </c>
      <c r="M393" s="71" t="n">
        <v>47172</v>
      </c>
      <c r="N393" s="31"/>
      <c r="P393" s="79"/>
    </row>
    <row r="394" customFormat="false" ht="12.75" hidden="false" customHeight="false" outlineLevel="0" collapsed="false">
      <c r="K394" s="51" t="n">
        <v>47209</v>
      </c>
      <c r="L394" s="70" t="n">
        <v>47204</v>
      </c>
      <c r="M394" s="71" t="n">
        <v>47203</v>
      </c>
      <c r="N394" s="31"/>
      <c r="P394" s="79"/>
    </row>
    <row r="395" customFormat="false" ht="12.75" hidden="false" customHeight="false" outlineLevel="0" collapsed="false">
      <c r="K395" s="51" t="n">
        <v>47239</v>
      </c>
      <c r="L395" s="70" t="n">
        <v>47234</v>
      </c>
      <c r="M395" s="71" t="n">
        <v>47233</v>
      </c>
      <c r="N395" s="31"/>
      <c r="P395" s="79"/>
    </row>
    <row r="396" customFormat="false" ht="12.75" hidden="false" customHeight="false" outlineLevel="0" collapsed="false">
      <c r="K396" s="51" t="n">
        <v>47270</v>
      </c>
      <c r="L396" s="70" t="n">
        <v>47267</v>
      </c>
      <c r="M396" s="71" t="n">
        <v>47263</v>
      </c>
      <c r="N396" s="31"/>
      <c r="P396" s="79"/>
    </row>
    <row r="397" customFormat="false" ht="12.75" hidden="false" customHeight="false" outlineLevel="0" collapsed="false">
      <c r="K397" s="51" t="n">
        <v>47300</v>
      </c>
      <c r="L397" s="70" t="n">
        <v>47296</v>
      </c>
      <c r="M397" s="71" t="n">
        <v>47295</v>
      </c>
      <c r="N397" s="31"/>
      <c r="P397" s="79"/>
    </row>
    <row r="398" customFormat="false" ht="12.75" hidden="false" customHeight="false" outlineLevel="0" collapsed="false">
      <c r="K398" s="51" t="n">
        <v>47331</v>
      </c>
      <c r="L398" s="70" t="n">
        <v>47326</v>
      </c>
      <c r="M398" s="71" t="n">
        <v>47325</v>
      </c>
      <c r="N398" s="31"/>
      <c r="P398" s="79"/>
    </row>
    <row r="399" customFormat="false" ht="12.75" hidden="false" customHeight="false" outlineLevel="0" collapsed="false">
      <c r="K399" s="51" t="n">
        <v>47362</v>
      </c>
      <c r="L399" s="70" t="n">
        <v>47359</v>
      </c>
      <c r="M399" s="71" t="n">
        <v>47358</v>
      </c>
      <c r="N399" s="31"/>
      <c r="P399" s="79"/>
    </row>
    <row r="400" customFormat="false" ht="12.75" hidden="false" customHeight="false" outlineLevel="0" collapsed="false">
      <c r="K400" s="51" t="n">
        <v>47392</v>
      </c>
      <c r="L400" s="70" t="n">
        <v>47387</v>
      </c>
      <c r="M400" s="71" t="n">
        <v>47386</v>
      </c>
      <c r="N400" s="31"/>
      <c r="P400" s="79"/>
    </row>
    <row r="401" customFormat="false" ht="12.75" hidden="false" customHeight="false" outlineLevel="0" collapsed="false">
      <c r="K401" s="51" t="n">
        <v>47423</v>
      </c>
      <c r="L401" s="70" t="n">
        <v>47420</v>
      </c>
      <c r="M401" s="71" t="n">
        <v>47417</v>
      </c>
      <c r="N401" s="31"/>
      <c r="P401" s="79"/>
    </row>
    <row r="402" customFormat="false" ht="12.75" hidden="false" customHeight="false" outlineLevel="0" collapsed="false">
      <c r="K402" s="51" t="n">
        <v>47453</v>
      </c>
      <c r="L402" s="70" t="n">
        <v>47450</v>
      </c>
      <c r="M402" s="71" t="n">
        <v>47449</v>
      </c>
      <c r="N402" s="31"/>
      <c r="P402" s="79"/>
    </row>
    <row r="403" customFormat="false" ht="12.75" hidden="false" customHeight="false" outlineLevel="0" collapsed="false">
      <c r="K403" s="51" t="n">
        <v>47484</v>
      </c>
      <c r="L403" s="70" t="n">
        <v>47479</v>
      </c>
      <c r="M403" s="71" t="n">
        <v>47478</v>
      </c>
      <c r="N403" s="31"/>
      <c r="P403" s="79"/>
    </row>
    <row r="404" customFormat="false" ht="12.75" hidden="false" customHeight="false" outlineLevel="0" collapsed="false">
      <c r="K404" s="51" t="n">
        <v>47515</v>
      </c>
      <c r="L404" s="70" t="n">
        <v>47512</v>
      </c>
      <c r="M404" s="71" t="n">
        <v>47511</v>
      </c>
      <c r="N404" s="31"/>
      <c r="P404" s="79"/>
    </row>
    <row r="405" customFormat="false" ht="12.75" hidden="false" customHeight="false" outlineLevel="0" collapsed="false">
      <c r="K405" s="51" t="n">
        <v>47543</v>
      </c>
      <c r="L405" s="70" t="n">
        <v>47540</v>
      </c>
      <c r="M405" s="71" t="n">
        <v>47539</v>
      </c>
      <c r="N405" s="31"/>
      <c r="P405" s="79"/>
    </row>
    <row r="406" customFormat="false" ht="12.75" hidden="false" customHeight="false" outlineLevel="0" collapsed="false">
      <c r="K406" s="51" t="n">
        <v>47574</v>
      </c>
      <c r="L406" s="70" t="n">
        <v>47569</v>
      </c>
      <c r="M406" s="71" t="n">
        <v>47568</v>
      </c>
      <c r="N406" s="31"/>
      <c r="P406" s="79"/>
    </row>
    <row r="407" customFormat="false" ht="12.75" hidden="false" customHeight="false" outlineLevel="0" collapsed="false">
      <c r="K407" s="51" t="n">
        <v>47604</v>
      </c>
      <c r="L407" s="70" t="n">
        <v>47599</v>
      </c>
      <c r="M407" s="71" t="n">
        <v>47598</v>
      </c>
      <c r="N407" s="31"/>
      <c r="P407" s="79"/>
    </row>
    <row r="408" customFormat="false" ht="12.75" hidden="false" customHeight="false" outlineLevel="0" collapsed="false">
      <c r="K408" s="51" t="n">
        <v>47635</v>
      </c>
      <c r="L408" s="70" t="n">
        <v>47632</v>
      </c>
      <c r="M408" s="71" t="n">
        <v>47631</v>
      </c>
      <c r="N408" s="31"/>
      <c r="P408" s="79"/>
    </row>
    <row r="409" customFormat="false" ht="12.75" hidden="false" customHeight="false" outlineLevel="0" collapsed="false">
      <c r="K409" s="51" t="n">
        <v>47665</v>
      </c>
      <c r="L409" s="70" t="n">
        <v>47660</v>
      </c>
      <c r="M409" s="71" t="n">
        <v>47659</v>
      </c>
      <c r="N409" s="31"/>
      <c r="P409" s="79"/>
    </row>
    <row r="410" customFormat="false" ht="12.75" hidden="false" customHeight="false" outlineLevel="0" collapsed="false">
      <c r="K410" s="51" t="n">
        <v>47696</v>
      </c>
      <c r="L410" s="70" t="n">
        <v>47693</v>
      </c>
      <c r="M410" s="71" t="n">
        <v>47690</v>
      </c>
      <c r="N410" s="31"/>
      <c r="P410" s="79"/>
    </row>
    <row r="411" customFormat="false" ht="12.75" hidden="false" customHeight="false" outlineLevel="0" collapsed="false">
      <c r="K411" s="51" t="n">
        <v>47727</v>
      </c>
      <c r="L411" s="70" t="n">
        <v>47723</v>
      </c>
      <c r="M411" s="71" t="n">
        <v>47722</v>
      </c>
      <c r="N411" s="31"/>
      <c r="P411" s="79"/>
    </row>
    <row r="412" customFormat="false" ht="12.75" hidden="false" customHeight="false" outlineLevel="0" collapsed="false">
      <c r="K412" s="51" t="n">
        <v>47757</v>
      </c>
      <c r="L412" s="70" t="n">
        <v>47752</v>
      </c>
      <c r="M412" s="71" t="n">
        <v>47751</v>
      </c>
      <c r="N412" s="31"/>
      <c r="P412" s="79"/>
    </row>
    <row r="413" customFormat="false" ht="12.75" hidden="false" customHeight="false" outlineLevel="0" collapsed="false">
      <c r="K413" s="51" t="n">
        <v>47788</v>
      </c>
      <c r="L413" s="70" t="n">
        <v>47785</v>
      </c>
      <c r="M413" s="71" t="n">
        <v>47784</v>
      </c>
      <c r="N413" s="31"/>
      <c r="P413" s="79"/>
    </row>
    <row r="414" customFormat="false" ht="13.5" hidden="false" customHeight="false" outlineLevel="0" collapsed="false">
      <c r="K414" s="80" t="n">
        <v>47818</v>
      </c>
      <c r="L414" s="81" t="n">
        <v>47813</v>
      </c>
      <c r="M414" s="82" t="n">
        <v>47812</v>
      </c>
      <c r="N414" s="31"/>
      <c r="P414" s="79"/>
    </row>
    <row r="415" customFormat="false" ht="12.75" hidden="false" customHeight="false" outlineLevel="0" collapsed="false">
      <c r="N415" s="31"/>
      <c r="P415" s="79"/>
    </row>
    <row r="416" customFormat="false" ht="12.75" hidden="false" customHeight="false" outlineLevel="0" collapsed="false">
      <c r="N416" s="31"/>
      <c r="P416" s="79"/>
    </row>
    <row r="417" customFormat="false" ht="12.75" hidden="false" customHeight="false" outlineLevel="0" collapsed="false">
      <c r="N417" s="31"/>
      <c r="P417" s="79"/>
    </row>
    <row r="418" customFormat="false" ht="12.75" hidden="false" customHeight="false" outlineLevel="0" collapsed="false">
      <c r="N418" s="31"/>
      <c r="P418" s="79"/>
    </row>
    <row r="419" customFormat="false" ht="12.75" hidden="false" customHeight="false" outlineLevel="0" collapsed="false">
      <c r="N419" s="31"/>
      <c r="P419" s="79"/>
    </row>
    <row r="420" customFormat="false" ht="12.75" hidden="false" customHeight="false" outlineLevel="0" collapsed="false">
      <c r="N420" s="31"/>
      <c r="P420" s="79"/>
    </row>
    <row r="421" customFormat="false" ht="12.75" hidden="false" customHeight="false" outlineLevel="0" collapsed="false">
      <c r="P421" s="79"/>
    </row>
    <row r="422" customFormat="false" ht="12.75" hidden="false" customHeight="false" outlineLevel="0" collapsed="false">
      <c r="P422" s="79"/>
    </row>
    <row r="423" customFormat="false" ht="12.75" hidden="false" customHeight="false" outlineLevel="0" collapsed="false">
      <c r="P423" s="79"/>
    </row>
    <row r="424" customFormat="false" ht="12.75" hidden="false" customHeight="false" outlineLevel="0" collapsed="false">
      <c r="P424" s="79"/>
    </row>
    <row r="425" customFormat="false" ht="12.75" hidden="false" customHeight="false" outlineLevel="0" collapsed="false">
      <c r="P425" s="79"/>
    </row>
    <row r="426" customFormat="false" ht="12.75" hidden="false" customHeight="false" outlineLevel="0" collapsed="false">
      <c r="P426" s="79"/>
    </row>
    <row r="427" customFormat="false" ht="12.75" hidden="false" customHeight="false" outlineLevel="0" collapsed="false">
      <c r="P427" s="79"/>
    </row>
    <row r="428" customFormat="false" ht="12.75" hidden="false" customHeight="false" outlineLevel="0" collapsed="false">
      <c r="P428" s="79"/>
    </row>
    <row r="429" customFormat="false" ht="12.75" hidden="false" customHeight="false" outlineLevel="0" collapsed="false">
      <c r="P429" s="79"/>
    </row>
    <row r="430" customFormat="false" ht="12.75" hidden="false" customHeight="false" outlineLevel="0" collapsed="false">
      <c r="P430" s="79"/>
    </row>
    <row r="431" customFormat="false" ht="12.75" hidden="false" customHeight="false" outlineLevel="0" collapsed="false">
      <c r="P431" s="79"/>
    </row>
    <row r="432" customFormat="false" ht="12.75" hidden="false" customHeight="false" outlineLevel="0" collapsed="false">
      <c r="P432" s="79"/>
    </row>
    <row r="433" customFormat="false" ht="12.75" hidden="false" customHeight="false" outlineLevel="0" collapsed="false">
      <c r="P433" s="79"/>
    </row>
    <row r="434" customFormat="false" ht="12.75" hidden="false" customHeight="false" outlineLevel="0" collapsed="false">
      <c r="P434" s="79"/>
    </row>
    <row r="435" customFormat="false" ht="12.75" hidden="false" customHeight="false" outlineLevel="0" collapsed="false">
      <c r="P435" s="79"/>
    </row>
    <row r="436" customFormat="false" ht="12.75" hidden="false" customHeight="false" outlineLevel="0" collapsed="false">
      <c r="P436" s="79"/>
    </row>
    <row r="437" customFormat="false" ht="12.75" hidden="false" customHeight="false" outlineLevel="0" collapsed="false">
      <c r="P437" s="79"/>
    </row>
    <row r="438" customFormat="false" ht="12.75" hidden="false" customHeight="false" outlineLevel="0" collapsed="false">
      <c r="P438" s="79"/>
    </row>
    <row r="439" customFormat="false" ht="12.75" hidden="false" customHeight="false" outlineLevel="0" collapsed="false">
      <c r="P439" s="79"/>
    </row>
    <row r="440" customFormat="false" ht="12.75" hidden="false" customHeight="false" outlineLevel="0" collapsed="false">
      <c r="P440" s="79"/>
    </row>
    <row r="441" customFormat="false" ht="12.75" hidden="false" customHeight="false" outlineLevel="0" collapsed="false">
      <c r="P441" s="79"/>
    </row>
    <row r="442" customFormat="false" ht="12.75" hidden="false" customHeight="false" outlineLevel="0" collapsed="false">
      <c r="P442" s="79"/>
    </row>
    <row r="443" customFormat="false" ht="12.75" hidden="false" customHeight="false" outlineLevel="0" collapsed="false">
      <c r="P443" s="79"/>
    </row>
    <row r="444" customFormat="false" ht="12.75" hidden="false" customHeight="false" outlineLevel="0" collapsed="false">
      <c r="P444" s="79"/>
    </row>
    <row r="445" customFormat="false" ht="12.75" hidden="false" customHeight="false" outlineLevel="0" collapsed="false">
      <c r="P445" s="79"/>
    </row>
    <row r="446" customFormat="false" ht="12.75" hidden="false" customHeight="false" outlineLevel="0" collapsed="false">
      <c r="P446" s="79"/>
    </row>
    <row r="447" customFormat="false" ht="12.75" hidden="false" customHeight="false" outlineLevel="0" collapsed="false">
      <c r="P447" s="79"/>
    </row>
    <row r="448" customFormat="false" ht="12.75" hidden="false" customHeight="false" outlineLevel="0" collapsed="false">
      <c r="P448" s="79"/>
    </row>
    <row r="449" customFormat="false" ht="12.75" hidden="false" customHeight="false" outlineLevel="0" collapsed="false">
      <c r="P449" s="79"/>
    </row>
    <row r="450" customFormat="false" ht="12.75" hidden="false" customHeight="false" outlineLevel="0" collapsed="false">
      <c r="P450" s="79"/>
    </row>
    <row r="451" customFormat="false" ht="12.75" hidden="false" customHeight="false" outlineLevel="0" collapsed="false">
      <c r="P451" s="79"/>
    </row>
    <row r="452" customFormat="false" ht="12.75" hidden="false" customHeight="false" outlineLevel="0" collapsed="false">
      <c r="P452" s="79"/>
    </row>
    <row r="453" customFormat="false" ht="12.75" hidden="false" customHeight="false" outlineLevel="0" collapsed="false">
      <c r="P453" s="79"/>
    </row>
    <row r="454" customFormat="false" ht="12.75" hidden="false" customHeight="false" outlineLevel="0" collapsed="false">
      <c r="P454" s="79"/>
    </row>
    <row r="455" customFormat="false" ht="12.75" hidden="false" customHeight="false" outlineLevel="0" collapsed="false">
      <c r="P455" s="79"/>
    </row>
    <row r="456" customFormat="false" ht="12.75" hidden="false" customHeight="false" outlineLevel="0" collapsed="false">
      <c r="P456" s="79"/>
    </row>
    <row r="457" customFormat="false" ht="12.75" hidden="false" customHeight="false" outlineLevel="0" collapsed="false">
      <c r="P457" s="79"/>
    </row>
    <row r="458" customFormat="false" ht="12.75" hidden="false" customHeight="false" outlineLevel="0" collapsed="false">
      <c r="P458" s="79"/>
    </row>
    <row r="459" customFormat="false" ht="12.75" hidden="false" customHeight="false" outlineLevel="0" collapsed="false">
      <c r="P459" s="79"/>
    </row>
    <row r="460" customFormat="false" ht="12.75" hidden="false" customHeight="false" outlineLevel="0" collapsed="false">
      <c r="P460" s="79"/>
    </row>
    <row r="461" customFormat="false" ht="12.75" hidden="false" customHeight="false" outlineLevel="0" collapsed="false">
      <c r="P461" s="79"/>
    </row>
    <row r="462" customFormat="false" ht="12.75" hidden="false" customHeight="false" outlineLevel="0" collapsed="false">
      <c r="P462" s="79"/>
    </row>
    <row r="463" customFormat="false" ht="12.75" hidden="false" customHeight="false" outlineLevel="0" collapsed="false">
      <c r="P463" s="79"/>
    </row>
    <row r="464" customFormat="false" ht="12.75" hidden="false" customHeight="false" outlineLevel="0" collapsed="false">
      <c r="P464" s="79"/>
    </row>
    <row r="465" customFormat="false" ht="12.75" hidden="false" customHeight="false" outlineLevel="0" collapsed="false">
      <c r="P465" s="79"/>
    </row>
    <row r="466" customFormat="false" ht="12.75" hidden="false" customHeight="false" outlineLevel="0" collapsed="false">
      <c r="P466" s="79"/>
    </row>
    <row r="467" customFormat="false" ht="12.75" hidden="false" customHeight="false" outlineLevel="0" collapsed="false">
      <c r="P467" s="79"/>
    </row>
    <row r="468" customFormat="false" ht="12.75" hidden="false" customHeight="false" outlineLevel="0" collapsed="false">
      <c r="P468" s="79"/>
    </row>
    <row r="469" customFormat="false" ht="12.75" hidden="false" customHeight="false" outlineLevel="0" collapsed="false">
      <c r="P469" s="79"/>
    </row>
    <row r="470" customFormat="false" ht="12.75" hidden="false" customHeight="false" outlineLevel="0" collapsed="false">
      <c r="P470" s="79"/>
    </row>
    <row r="471" customFormat="false" ht="12.75" hidden="false" customHeight="false" outlineLevel="0" collapsed="false">
      <c r="P471" s="79"/>
    </row>
    <row r="472" customFormat="false" ht="12.75" hidden="false" customHeight="false" outlineLevel="0" collapsed="false">
      <c r="P472" s="79"/>
    </row>
    <row r="473" customFormat="false" ht="12.75" hidden="false" customHeight="false" outlineLevel="0" collapsed="false">
      <c r="P473" s="79"/>
    </row>
    <row r="474" customFormat="false" ht="12.75" hidden="false" customHeight="false" outlineLevel="0" collapsed="false">
      <c r="P474" s="79"/>
    </row>
    <row r="475" customFormat="false" ht="12.75" hidden="false" customHeight="false" outlineLevel="0" collapsed="false">
      <c r="P475" s="79"/>
    </row>
    <row r="476" customFormat="false" ht="12.75" hidden="false" customHeight="false" outlineLevel="0" collapsed="false">
      <c r="P476" s="79"/>
    </row>
    <row r="477" customFormat="false" ht="12.75" hidden="false" customHeight="false" outlineLevel="0" collapsed="false">
      <c r="P477" s="79"/>
    </row>
    <row r="478" customFormat="false" ht="12.75" hidden="false" customHeight="false" outlineLevel="0" collapsed="false">
      <c r="P478" s="79"/>
    </row>
    <row r="479" customFormat="false" ht="12.75" hidden="false" customHeight="false" outlineLevel="0" collapsed="false">
      <c r="P479" s="79"/>
    </row>
    <row r="480" customFormat="false" ht="12.75" hidden="false" customHeight="false" outlineLevel="0" collapsed="false">
      <c r="P480" s="79"/>
    </row>
    <row r="481" customFormat="false" ht="12.75" hidden="false" customHeight="false" outlineLevel="0" collapsed="false">
      <c r="P481" s="79"/>
    </row>
    <row r="482" customFormat="false" ht="12.75" hidden="false" customHeight="false" outlineLevel="0" collapsed="false">
      <c r="P482" s="79"/>
    </row>
    <row r="483" customFormat="false" ht="12.75" hidden="false" customHeight="false" outlineLevel="0" collapsed="false">
      <c r="P483" s="79"/>
    </row>
    <row r="484" customFormat="false" ht="12.75" hidden="false" customHeight="false" outlineLevel="0" collapsed="false">
      <c r="P484" s="79"/>
    </row>
    <row r="485" customFormat="false" ht="12.75" hidden="false" customHeight="false" outlineLevel="0" collapsed="false">
      <c r="P485" s="79"/>
    </row>
    <row r="486" customFormat="false" ht="12.75" hidden="false" customHeight="false" outlineLevel="0" collapsed="false">
      <c r="P486" s="79"/>
    </row>
    <row r="487" customFormat="false" ht="12.75" hidden="false" customHeight="false" outlineLevel="0" collapsed="false">
      <c r="P487" s="79"/>
    </row>
    <row r="488" customFormat="false" ht="12.75" hidden="false" customHeight="false" outlineLevel="0" collapsed="false">
      <c r="P488" s="79"/>
    </row>
    <row r="489" customFormat="false" ht="12.75" hidden="false" customHeight="false" outlineLevel="0" collapsed="false">
      <c r="P489" s="79"/>
    </row>
    <row r="490" customFormat="false" ht="12.75" hidden="false" customHeight="false" outlineLevel="0" collapsed="false">
      <c r="P490" s="79"/>
    </row>
    <row r="491" customFormat="false" ht="12.75" hidden="false" customHeight="false" outlineLevel="0" collapsed="false">
      <c r="P491" s="79"/>
    </row>
    <row r="492" customFormat="false" ht="12.75" hidden="false" customHeight="false" outlineLevel="0" collapsed="false">
      <c r="P492" s="79"/>
    </row>
    <row r="493" customFormat="false" ht="12.75" hidden="false" customHeight="false" outlineLevel="0" collapsed="false">
      <c r="P493" s="79"/>
    </row>
    <row r="494" customFormat="false" ht="12.75" hidden="false" customHeight="false" outlineLevel="0" collapsed="false">
      <c r="P494" s="79"/>
    </row>
    <row r="495" customFormat="false" ht="12.75" hidden="false" customHeight="false" outlineLevel="0" collapsed="false">
      <c r="P495" s="79"/>
    </row>
    <row r="496" customFormat="false" ht="12.75" hidden="false" customHeight="false" outlineLevel="0" collapsed="false">
      <c r="P496" s="79"/>
    </row>
    <row r="497" customFormat="false" ht="12.75" hidden="false" customHeight="false" outlineLevel="0" collapsed="false">
      <c r="P497" s="79"/>
    </row>
    <row r="498" customFormat="false" ht="12.75" hidden="false" customHeight="false" outlineLevel="0" collapsed="false">
      <c r="P498" s="79"/>
    </row>
    <row r="499" customFormat="false" ht="12.75" hidden="false" customHeight="false" outlineLevel="0" collapsed="false">
      <c r="P499" s="79"/>
    </row>
    <row r="500" customFormat="false" ht="12.75" hidden="false" customHeight="false" outlineLevel="0" collapsed="false">
      <c r="P500" s="79"/>
    </row>
    <row r="501" customFormat="false" ht="12.75" hidden="false" customHeight="false" outlineLevel="0" collapsed="false">
      <c r="P501" s="79"/>
    </row>
    <row r="502" customFormat="false" ht="12.75" hidden="false" customHeight="false" outlineLevel="0" collapsed="false">
      <c r="P502" s="79"/>
    </row>
    <row r="503" customFormat="false" ht="12.75" hidden="false" customHeight="false" outlineLevel="0" collapsed="false">
      <c r="P503" s="79"/>
    </row>
    <row r="504" customFormat="false" ht="12.75" hidden="false" customHeight="false" outlineLevel="0" collapsed="false">
      <c r="P504" s="79"/>
    </row>
    <row r="505" customFormat="false" ht="12.75" hidden="false" customHeight="false" outlineLevel="0" collapsed="false">
      <c r="P505" s="79"/>
    </row>
    <row r="506" customFormat="false" ht="12.75" hidden="false" customHeight="false" outlineLevel="0" collapsed="false">
      <c r="P506" s="79"/>
    </row>
    <row r="507" customFormat="false" ht="12.75" hidden="false" customHeight="false" outlineLevel="0" collapsed="false">
      <c r="P507" s="79"/>
    </row>
    <row r="508" customFormat="false" ht="12.75" hidden="false" customHeight="false" outlineLevel="0" collapsed="false">
      <c r="P508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1998-03-11T15:24:50Z</dcterms:created>
  <dc:creator>zlu</dc:creator>
  <dc:description/>
  <dc:language>en-US</dc:language>
  <cp:lastModifiedBy>zlu</cp:lastModifiedBy>
  <cp:lastPrinted>2000-05-05T18:49:47Z</cp:lastPrinted>
  <cp:revision>0</cp:revision>
  <dc:subject/>
  <dc:title/>
</cp:coreProperties>
</file>