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false" name="Delta" vbProcedure="false">'Run Query'!$D$4</definedName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Gamma" vbProcedure="false">'Run Query'!$C$4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Table" vbProcedure="false">'Run Query'!$A$25:$B$36</definedName>
    <definedName function="false" hidden="false" name="Theta" vbProcedure="false">'Run Query'!$F$4</definedName>
    <definedName function="false" hidden="false" name="UID" vbProcedure="false">'Run Query'!$B$2</definedName>
    <definedName function="false" hidden="false" name="Vega" vbProcedure="false">'Run Query'!$E$4</definedName>
    <definedName function="false" hidden="false" localSheetId="1" name="Excel_BuiltIn__FilterDatabase" vbProcedure="false">Results!$A$5:$Q$5771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<sst xmlns="http://schemas.openxmlformats.org/spreadsheetml/2006/main" count="224" uniqueCount="56">
  <si>
    <t xml:space="preserve">User ID:</t>
  </si>
  <si>
    <t xml:space="preserve">Password:</t>
  </si>
  <si>
    <t xml:space="preserve">Gamma</t>
  </si>
  <si>
    <t xml:space="preserve">Delta</t>
  </si>
  <si>
    <t xml:space="preserve">Vega</t>
  </si>
  <si>
    <t xml:space="preserve">Theta</t>
  </si>
  <si>
    <t xml:space="preserve">SAC Capital</t>
  </si>
  <si>
    <t xml:space="preserve">Post ID:</t>
  </si>
  <si>
    <t xml:space="preserve">NG-Price</t>
  </si>
  <si>
    <t xml:space="preserve">Oil-Price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</si>
  <si>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</si>
  <si>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</si>
  <si>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</si>
  <si>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</si>
  <si>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</si>
  <si>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</si>
  <si>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Margin Cost</t>
  </si>
  <si>
    <t xml:space="preserve">Today</t>
  </si>
  <si>
    <t xml:space="preserve">Libor</t>
  </si>
  <si>
    <t xml:space="preserve">Libor </t>
  </si>
  <si>
    <t xml:space="preserve">Nominal</t>
  </si>
  <si>
    <t xml:space="preserve">COF</t>
  </si>
  <si>
    <t xml:space="preserve">Dis Fac</t>
  </si>
  <si>
    <t xml:space="preserve">New COF</t>
  </si>
  <si>
    <t xml:space="preserve">New Disc Fac</t>
  </si>
  <si>
    <t xml:space="preserve">COF Disc</t>
  </si>
  <si>
    <t xml:space="preserve">Additional</t>
  </si>
  <si>
    <t xml:space="preserve">Post ID</t>
  </si>
  <si>
    <t xml:space="preserve">Counterparty</t>
  </si>
  <si>
    <t xml:space="preserve">Trader</t>
  </si>
  <si>
    <t xml:space="preserve">Deal Date</t>
  </si>
  <si>
    <t xml:space="preserve">Tagg Num</t>
  </si>
  <si>
    <t xml:space="preserve">O/S</t>
  </si>
  <si>
    <t xml:space="preserve">Pub Code</t>
  </si>
  <si>
    <t xml:space="preserve">Price Code</t>
  </si>
  <si>
    <t xml:space="preserve">Fin / Phy</t>
  </si>
  <si>
    <t xml:space="preserve">Period</t>
  </si>
  <si>
    <t xml:space="preserve">Expiry</t>
  </si>
  <si>
    <t xml:space="preserve">Notional</t>
  </si>
  <si>
    <t xml:space="preserve">Fixed</t>
  </si>
  <si>
    <t xml:space="preserve">Mid</t>
  </si>
  <si>
    <t xml:space="preserve">Spread</t>
  </si>
  <si>
    <t xml:space="preserve">MtM Value</t>
  </si>
  <si>
    <t xml:space="preserve">Discounted Value</t>
  </si>
  <si>
    <t xml:space="preserve">Liquidation Value</t>
  </si>
  <si>
    <t xml:space="preserve">Value</t>
  </si>
  <si>
    <t xml:space="preserve">Cost</t>
  </si>
  <si>
    <t xml:space="preserve">SACCAPASSOC</t>
  </si>
  <si>
    <t xml:space="preserve">Y36680.1</t>
  </si>
  <si>
    <t xml:space="preserve">S</t>
  </si>
  <si>
    <t xml:space="preserve">NXAVCPROMPT</t>
  </si>
  <si>
    <t xml:space="preserve">WTI</t>
  </si>
  <si>
    <t xml:space="preserve">F</t>
  </si>
  <si>
    <t xml:space="preserve">Totals</t>
  </si>
  <si>
    <t xml:space="preserve">YC7497.1</t>
  </si>
  <si>
    <t xml:space="preserve">Our margin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</si>
</sst>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"/>
    <numFmt numFmtId="166" formatCode="dd\-mmm\-yy"/>
    <numFmt numFmtId="167" formatCode="dd\-mmm\-yyyy"/>
    <numFmt numFmtId="168" formatCode="[$-409]#,##0_);[RED]\(#,##0\)"/>
    <numFmt numFmtId="169" formatCode="0.000"/>
    <numFmt numFmtId="170" formatCode="\$#,##0"/>
    <numFmt numFmtId="171" formatCode="[$-409]m/d/yyyy"/>
    <numFmt numFmtId="172" formatCode="_(\$* #,##0.00_);_(\$* \(#,##0.00\);_(\$* \-??_);_(@_)"/>
    <numFmt numFmtId="173" formatCode="0.000%"/>
    <numFmt numFmtId="174" formatCode="0.00000"/>
    <numFmt numFmtId="175" formatCode="\$#,##0.00_);[RED]&quot;($&quot;#,##0.00\)"/>
    <numFmt numFmtId="176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2" borderId="19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9" fillId="2" borderId="2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2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9" fillId="2" borderId="2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9" fillId="2" borderId="2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9" fillId="2" borderId="2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9" fillId="2" borderId="2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9" fillId="2" borderId="2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9" fillId="2" borderId="2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7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2" borderId="2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9" fillId="2" borderId="2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2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9" fillId="2" borderId="2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9" fillId="2" borderId="2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9" fillId="2" borderId="2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9" fillId="2" borderId="2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9" fillId="2" borderId="2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9" fillId="2" borderId="2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7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50760</xdr:colOff>
          <xdr:row>4</xdr:row>
          <xdr:rowOff>28800</xdr:rowOff>
        </xdr:from>
        <xdr:to>
          <xdr:col>1</xdr:col>
          <xdr:colOff>-59400</xdr:colOff>
          <xdr:row>6</xdr:row>
          <xdr:rowOff>94680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2" width="14.41"/>
    <col collapsed="false" customWidth="true" hidden="false" outlineLevel="0" max="6" min="3" style="3" width="8.7"/>
    <col collapsed="false" customWidth="false" hidden="false" outlineLevel="0" max="257" min="7" style="1" width="9.14"/>
  </cols>
  <sheetData>
    <row r="1" customFormat="false" ht="13.5" hidden="false" customHeight="false" outlineLevel="0" collapsed="false"/>
    <row r="2" customFormat="false" ht="13.5" hidden="false" customHeight="false" outlineLevel="0" collapsed="false">
      <c r="A2" s="4" t="s">
        <v>0</v>
      </c>
      <c r="B2" s="5"/>
      <c r="H2" s="6"/>
      <c r="I2" s="6"/>
      <c r="J2" s="6"/>
      <c r="K2" s="6"/>
    </row>
    <row r="3" customFormat="false" ht="13.5" hidden="false" customHeight="true" outlineLevel="0" collapsed="false">
      <c r="A3" s="7" t="s">
        <v>1</v>
      </c>
      <c r="B3" s="8"/>
      <c r="C3" s="9" t="s">
        <v>2</v>
      </c>
      <c r="D3" s="10" t="s">
        <v>3</v>
      </c>
      <c r="E3" s="10" t="s">
        <v>4</v>
      </c>
      <c r="F3" s="11" t="s">
        <v>5</v>
      </c>
      <c r="H3" s="12" t="s">
        <v>6</v>
      </c>
      <c r="I3" s="12"/>
      <c r="J3" s="12"/>
      <c r="K3" s="12"/>
    </row>
    <row r="4" customFormat="false" ht="13.5" hidden="false" customHeight="false" outlineLevel="0" collapsed="false">
      <c r="A4" s="13" t="s">
        <v>7</v>
      </c>
      <c r="B4" s="14" t="n">
        <v>1372640</v>
      </c>
      <c r="C4" s="15" t="n">
        <v>0.025</v>
      </c>
      <c r="D4" s="16" t="n">
        <v>0.05</v>
      </c>
      <c r="E4" s="16" t="n">
        <v>0.01</v>
      </c>
      <c r="F4" s="17" t="n">
        <v>0.01</v>
      </c>
      <c r="H4" s="6"/>
      <c r="I4" s="18" t="n">
        <v>1372640</v>
      </c>
      <c r="J4" s="6" t="s">
        <v>8</v>
      </c>
      <c r="K4" s="6"/>
    </row>
    <row r="5" customFormat="false" ht="13.5" hidden="false" customHeight="false" outlineLevel="0" collapsed="false">
      <c r="A5" s="3"/>
      <c r="B5" s="14" t="n">
        <v>1372644</v>
      </c>
      <c r="C5" s="19" t="n">
        <v>0.1</v>
      </c>
      <c r="D5" s="20" t="n">
        <v>0.25</v>
      </c>
      <c r="E5" s="20" t="n">
        <v>0.1</v>
      </c>
      <c r="F5" s="21" t="n">
        <v>0.1</v>
      </c>
      <c r="H5" s="6"/>
      <c r="I5" s="18" t="n">
        <v>1372644</v>
      </c>
      <c r="J5" s="6" t="s">
        <v>9</v>
      </c>
      <c r="K5" s="6"/>
    </row>
    <row r="6" customFormat="false" ht="13.5" hidden="false" customHeight="false" outlineLevel="0" collapsed="false">
      <c r="B6" s="14"/>
      <c r="C6" s="19"/>
      <c r="D6" s="20"/>
      <c r="E6" s="20"/>
      <c r="F6" s="21"/>
      <c r="H6" s="6"/>
      <c r="I6" s="18"/>
      <c r="J6" s="6"/>
      <c r="K6" s="6"/>
    </row>
    <row r="7" customFormat="false" ht="16.5" hidden="false" customHeight="false" outlineLevel="0" collapsed="false">
      <c r="B7" s="14"/>
      <c r="C7" s="19"/>
      <c r="D7" s="22"/>
      <c r="E7" s="22"/>
      <c r="F7" s="21"/>
      <c r="H7" s="6"/>
      <c r="I7" s="18"/>
      <c r="J7" s="6"/>
      <c r="K7" s="6"/>
    </row>
    <row r="8" customFormat="false" ht="13.5" hidden="false" customHeight="false" outlineLevel="0" collapsed="false">
      <c r="B8" s="14"/>
      <c r="C8" s="19"/>
      <c r="D8" s="20"/>
      <c r="E8" s="20"/>
      <c r="F8" s="21"/>
      <c r="H8" s="6"/>
      <c r="I8" s="18"/>
      <c r="J8" s="6"/>
      <c r="K8" s="6"/>
    </row>
    <row r="9" customFormat="false" ht="13.5" hidden="false" customHeight="false" outlineLevel="0" collapsed="false">
      <c r="B9" s="23"/>
      <c r="C9" s="19"/>
      <c r="D9" s="20"/>
      <c r="E9" s="20"/>
      <c r="F9" s="21"/>
      <c r="H9" s="6"/>
      <c r="I9" s="6"/>
      <c r="J9" s="6"/>
      <c r="K9" s="6"/>
    </row>
    <row r="10" customFormat="false" ht="13.5" hidden="false" customHeight="false" outlineLevel="0" collapsed="false">
      <c r="B10" s="23"/>
      <c r="C10" s="19"/>
      <c r="D10" s="20"/>
      <c r="E10" s="20"/>
      <c r="F10" s="21"/>
      <c r="H10" s="6"/>
      <c r="I10" s="6"/>
      <c r="J10" s="6"/>
      <c r="K10" s="6"/>
    </row>
    <row r="11" customFormat="false" ht="13.5" hidden="false" customHeight="false" outlineLevel="0" collapsed="false">
      <c r="B11" s="23"/>
      <c r="C11" s="19"/>
      <c r="D11" s="20"/>
      <c r="E11" s="20"/>
      <c r="F11" s="21"/>
      <c r="H11" s="6"/>
      <c r="I11" s="6"/>
      <c r="J11" s="6"/>
      <c r="K11" s="6"/>
    </row>
    <row r="12" customFormat="false" ht="13.5" hidden="false" customHeight="false" outlineLevel="0" collapsed="false">
      <c r="B12" s="24"/>
      <c r="C12" s="25"/>
      <c r="D12" s="26"/>
      <c r="E12" s="26"/>
      <c r="F12" s="27"/>
      <c r="H12" s="6"/>
      <c r="I12" s="6"/>
      <c r="J12" s="6"/>
      <c r="K12" s="6"/>
    </row>
    <row r="13" customFormat="false" ht="12.75" hidden="false" customHeight="false" outlineLevel="0" collapsed="false">
      <c r="A13" s="3" t="s">
        <v>10</v>
      </c>
      <c r="H13" s="6"/>
      <c r="I13" s="6"/>
      <c r="J13" s="6"/>
      <c r="K13" s="6"/>
    </row>
    <row r="15" customFormat="false" ht="12.75" hidden="false" customHeight="false" outlineLevel="0" collapsed="false">
      <c r="A15" s="3" t="s">
        <v>11</v>
      </c>
    </row>
    <row r="16" customFormat="false" ht="12.75" hidden="false" customHeight="false" outlineLevel="0" collapsed="false">
      <c r="A16" s="3" t="s">
        <v>12</v>
      </c>
    </row>
    <row r="17" customFormat="false" ht="12.75" hidden="false" customHeight="false" outlineLevel="0" collapsed="false">
      <c r="A17" s="3" t="s">
        <v>13</v>
      </c>
    </row>
    <row r="18" customFormat="false" ht="12.75" hidden="false" customHeight="false" outlineLevel="0" collapsed="false">
      <c r="A18" s="3" t="s">
        <v>14</v>
      </c>
    </row>
    <row r="20" customFormat="false" ht="12.75" hidden="false" customHeight="false" outlineLevel="0" collapsed="false">
      <c r="A20" s="28" t="s">
        <v>15</v>
      </c>
    </row>
  </sheetData>
  <mergeCells count="1">
    <mergeCell ref="H3:K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0</xdr:col>
                    <xdr:colOff>50760</xdr:colOff>
                    <xdr:row>4</xdr:row>
                    <xdr:rowOff>28800</xdr:rowOff>
                  </from>
                  <to>
                    <xdr:col>1</xdr:col>
                    <xdr:colOff>-59400</xdr:colOff>
                    <xdr:row>6</xdr:row>
                    <xdr:rowOff>94680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6"/>
  <sheetViews>
    <sheetView showFormulas="false" showGridLines="true" showRowColHeaders="true" showZeros="true" rightToLeft="false" tabSelected="true" showOutlineSymbols="true" defaultGridColor="true" view="normal" topLeftCell="A11" colorId="64" zoomScale="85" zoomScaleNormal="85" zoomScalePageLayoutView="100" workbookViewId="0">
      <selection pane="topLeft" activeCell="E26" activeCellId="0" sqref="E26"/>
    </sheetView>
  </sheetViews>
  <sheetFormatPr defaultColWidth="9.13671875" defaultRowHeight="13.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8.7"/>
    <col collapsed="false" customWidth="true" hidden="false" outlineLevel="0" max="3" min="3" style="1" width="14.99"/>
    <col collapsed="false" customWidth="true" hidden="false" outlineLevel="0" max="4" min="4" style="29" width="9.41"/>
    <col collapsed="false" customWidth="true" hidden="false" outlineLevel="0" max="5" min="5" style="1" width="10.28"/>
    <col collapsed="false" customWidth="true" hidden="false" outlineLevel="0" max="6" min="6" style="30" width="5.28"/>
    <col collapsed="false" customWidth="true" hidden="false" outlineLevel="0" max="8" min="7" style="1" width="17.85"/>
    <col collapsed="false" customWidth="false" hidden="false" outlineLevel="0" max="9" min="9" style="30" width="9.14"/>
    <col collapsed="false" customWidth="true" hidden="false" outlineLevel="0" max="10" min="10" style="29" width="9.99"/>
    <col collapsed="false" customWidth="true" hidden="false" outlineLevel="0" max="11" min="11" style="31" width="10.85"/>
    <col collapsed="false" customWidth="true" hidden="false" outlineLevel="0" max="12" min="12" style="32" width="9.99"/>
    <col collapsed="false" customWidth="true" hidden="false" outlineLevel="0" max="13" min="13" style="33" width="11.13"/>
    <col collapsed="false" customWidth="true" hidden="false" outlineLevel="0" max="14" min="14" style="1" width="6.85"/>
    <col collapsed="false" customWidth="true" hidden="false" outlineLevel="0" max="15" min="15" style="34" width="6.7"/>
    <col collapsed="false" customWidth="true" hidden="false" outlineLevel="0" max="16" min="16" style="1" width="8.7"/>
    <col collapsed="false" customWidth="true" hidden="false" outlineLevel="0" max="17" min="17" style="35" width="10.99"/>
    <col collapsed="false" customWidth="true" hidden="false" outlineLevel="0" max="18" min="18" style="36" width="1.7"/>
    <col collapsed="false" customWidth="true" hidden="false" outlineLevel="0" max="19" min="19" style="30" width="16.7"/>
    <col collapsed="false" customWidth="true" hidden="false" outlineLevel="0" max="20" min="20" style="37" width="1.7"/>
    <col collapsed="false" customWidth="true" hidden="false" outlineLevel="0" max="21" min="21" style="30" width="16.7"/>
    <col collapsed="false" customWidth="true" hidden="false" outlineLevel="0" max="22" min="22" style="38" width="1.7"/>
    <col collapsed="false" customWidth="true" hidden="false" outlineLevel="0" max="23" min="23" style="2" width="17.28"/>
    <col collapsed="false" customWidth="true" hidden="false" outlineLevel="0" max="24" min="24" style="30" width="1.7"/>
    <col collapsed="false" customWidth="false" hidden="false" outlineLevel="0" max="25" min="25" style="30" width="9.14"/>
    <col collapsed="false" customWidth="true" hidden="false" outlineLevel="0" max="28" min="26" style="30" width="13.41"/>
    <col collapsed="false" customWidth="true" hidden="false" outlineLevel="0" max="29" min="29" style="30" width="20.28"/>
    <col collapsed="false" customWidth="true" hidden="false" outlineLevel="0" max="30" min="30" style="30" width="15.13"/>
    <col collapsed="false" customWidth="true" hidden="false" outlineLevel="0" max="31" min="31" style="1" width="12.99"/>
    <col collapsed="false" customWidth="true" hidden="false" outlineLevel="0" max="32" min="32" style="1" width="14.99"/>
    <col collapsed="false" customWidth="false" hidden="false" outlineLevel="0" max="257" min="33" style="1" width="9.14"/>
  </cols>
  <sheetData>
    <row r="1" customFormat="false" ht="13.5" hidden="false" customHeight="true" outlineLevel="0" collapsed="false">
      <c r="A1" s="39"/>
      <c r="B1" s="39"/>
      <c r="C1" s="39"/>
      <c r="D1" s="40"/>
      <c r="E1" s="39"/>
      <c r="F1" s="38"/>
      <c r="G1" s="39"/>
      <c r="H1" s="39"/>
      <c r="I1" s="38"/>
      <c r="J1" s="40"/>
      <c r="K1" s="41"/>
      <c r="L1" s="42"/>
      <c r="M1" s="43"/>
      <c r="N1" s="44"/>
      <c r="O1" s="45"/>
      <c r="P1" s="39"/>
      <c r="Q1" s="46"/>
      <c r="R1" s="46"/>
      <c r="S1" s="38"/>
      <c r="T1" s="38"/>
      <c r="U1" s="38"/>
      <c r="W1" s="47"/>
      <c r="X1" s="38"/>
      <c r="Y1" s="38"/>
      <c r="Z1" s="48" t="s">
        <v>16</v>
      </c>
      <c r="AA1" s="49" t="n">
        <v>0.0075</v>
      </c>
      <c r="AB1" s="38"/>
      <c r="AC1" s="38"/>
      <c r="AD1" s="38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  <c r="IW1" s="39"/>
    </row>
    <row r="2" customFormat="false" ht="13.5" hidden="false" customHeight="true" outlineLevel="0" collapsed="false">
      <c r="A2" s="39" t="s">
        <v>17</v>
      </c>
      <c r="B2" s="50" t="n">
        <f aca="true">+TODAY()</f>
        <v>45926</v>
      </c>
      <c r="C2" s="39"/>
      <c r="D2" s="40"/>
      <c r="E2" s="39"/>
      <c r="F2" s="38"/>
      <c r="G2" s="39"/>
      <c r="H2" s="39"/>
      <c r="I2" s="38"/>
      <c r="J2" s="40"/>
      <c r="K2" s="41"/>
      <c r="L2" s="42"/>
      <c r="M2" s="43"/>
      <c r="N2" s="44"/>
      <c r="O2" s="45"/>
      <c r="P2" s="39"/>
      <c r="Q2" s="46"/>
      <c r="R2" s="46"/>
      <c r="S2" s="38"/>
      <c r="T2" s="38"/>
      <c r="U2" s="38"/>
      <c r="W2" s="47"/>
      <c r="X2" s="38"/>
      <c r="Y2" s="38"/>
      <c r="Z2" s="38"/>
      <c r="AA2" s="38"/>
      <c r="AB2" s="38"/>
      <c r="AC2" s="38"/>
      <c r="AD2" s="38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  <c r="IW2" s="39"/>
    </row>
    <row r="3" customFormat="false" ht="13.5" hidden="false" customHeight="true" outlineLevel="0" collapsed="false">
      <c r="A3" s="39"/>
      <c r="B3" s="39"/>
      <c r="C3" s="39"/>
      <c r="D3" s="40"/>
      <c r="E3" s="39"/>
      <c r="F3" s="38"/>
      <c r="G3" s="39"/>
      <c r="H3" s="39"/>
      <c r="I3" s="38"/>
      <c r="J3" s="40"/>
      <c r="K3" s="41"/>
      <c r="L3" s="42"/>
      <c r="M3" s="43"/>
      <c r="N3" s="44"/>
      <c r="O3" s="45"/>
      <c r="P3" s="39"/>
      <c r="Q3" s="46"/>
      <c r="R3" s="46"/>
      <c r="S3" s="38"/>
      <c r="T3" s="38"/>
      <c r="U3" s="38"/>
      <c r="W3" s="47"/>
      <c r="X3" s="38"/>
      <c r="Y3" s="38"/>
      <c r="Z3" s="38"/>
      <c r="AA3" s="38"/>
      <c r="AB3" s="38"/>
      <c r="AC3" s="38"/>
      <c r="AD3" s="38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</row>
    <row r="4" customFormat="false" ht="20.25" hidden="false" customHeight="true" outlineLevel="0" collapsed="false">
      <c r="A4" s="51"/>
      <c r="B4" s="52"/>
      <c r="C4" s="53"/>
      <c r="D4" s="54"/>
      <c r="E4" s="52"/>
      <c r="F4" s="52"/>
      <c r="G4" s="52"/>
      <c r="H4" s="52"/>
      <c r="I4" s="52"/>
      <c r="J4" s="55"/>
      <c r="K4" s="56"/>
      <c r="L4" s="57"/>
      <c r="M4" s="58" t="s">
        <v>18</v>
      </c>
      <c r="N4" s="59"/>
      <c r="O4" s="59"/>
      <c r="P4" s="60"/>
      <c r="Q4" s="61"/>
      <c r="R4" s="62"/>
      <c r="S4" s="63" t="s">
        <v>19</v>
      </c>
      <c r="T4" s="64"/>
      <c r="U4" s="63" t="s">
        <v>19</v>
      </c>
      <c r="V4" s="64"/>
      <c r="W4" s="65" t="s">
        <v>20</v>
      </c>
      <c r="X4" s="66"/>
      <c r="Y4" s="67" t="s">
        <v>21</v>
      </c>
      <c r="Z4" s="67" t="s">
        <v>22</v>
      </c>
      <c r="AA4" s="67" t="s">
        <v>23</v>
      </c>
      <c r="AB4" s="67" t="s">
        <v>24</v>
      </c>
      <c r="AC4" s="67" t="s">
        <v>25</v>
      </c>
      <c r="AD4" s="68" t="s">
        <v>26</v>
      </c>
      <c r="AE4" s="67" t="s">
        <v>25</v>
      </c>
      <c r="AF4" s="68" t="s">
        <v>26</v>
      </c>
    </row>
    <row r="5" customFormat="false" ht="12.75" hidden="false" customHeight="true" outlineLevel="0" collapsed="false">
      <c r="A5" s="69" t="s">
        <v>27</v>
      </c>
      <c r="B5" s="70" t="s">
        <v>28</v>
      </c>
      <c r="C5" s="71" t="s">
        <v>29</v>
      </c>
      <c r="D5" s="72" t="s">
        <v>30</v>
      </c>
      <c r="E5" s="70" t="s">
        <v>31</v>
      </c>
      <c r="F5" s="70" t="s">
        <v>32</v>
      </c>
      <c r="G5" s="70" t="s">
        <v>33</v>
      </c>
      <c r="H5" s="70" t="s">
        <v>34</v>
      </c>
      <c r="I5" s="70" t="s">
        <v>35</v>
      </c>
      <c r="J5" s="73" t="s">
        <v>36</v>
      </c>
      <c r="K5" s="74" t="s">
        <v>37</v>
      </c>
      <c r="L5" s="75" t="s">
        <v>38</v>
      </c>
      <c r="M5" s="76" t="s">
        <v>3</v>
      </c>
      <c r="N5" s="77" t="s">
        <v>39</v>
      </c>
      <c r="O5" s="77" t="s">
        <v>40</v>
      </c>
      <c r="P5" s="78" t="s">
        <v>41</v>
      </c>
      <c r="Q5" s="79" t="s">
        <v>42</v>
      </c>
      <c r="R5" s="62"/>
      <c r="S5" s="80" t="s">
        <v>43</v>
      </c>
      <c r="T5" s="64"/>
      <c r="U5" s="80" t="s">
        <v>44</v>
      </c>
      <c r="V5" s="64"/>
      <c r="W5" s="81" t="s">
        <v>44</v>
      </c>
      <c r="X5" s="82"/>
      <c r="Y5" s="82"/>
      <c r="Z5" s="82"/>
      <c r="AA5" s="82"/>
      <c r="AB5" s="82"/>
      <c r="AC5" s="83" t="s">
        <v>45</v>
      </c>
      <c r="AD5" s="84" t="s">
        <v>46</v>
      </c>
      <c r="AE5" s="83" t="s">
        <v>45</v>
      </c>
      <c r="AF5" s="84" t="s">
        <v>46</v>
      </c>
    </row>
    <row r="6" customFormat="false" ht="13.5" hidden="false" customHeight="true" outlineLevel="0" collapsed="false">
      <c r="A6" s="1" t="n">
        <v>1372644</v>
      </c>
      <c r="B6" s="1" t="s">
        <v>47</v>
      </c>
      <c r="C6" s="1" t="n">
        <v>0</v>
      </c>
      <c r="D6" s="29" t="n">
        <v>37151</v>
      </c>
      <c r="E6" s="1" t="s">
        <v>48</v>
      </c>
      <c r="F6" s="30" t="s">
        <v>49</v>
      </c>
      <c r="G6" s="1" t="s">
        <v>50</v>
      </c>
      <c r="H6" s="1" t="s">
        <v>51</v>
      </c>
      <c r="I6" s="30" t="s">
        <v>52</v>
      </c>
      <c r="J6" s="29" t="n">
        <v>37257</v>
      </c>
      <c r="L6" s="32" t="n">
        <v>0</v>
      </c>
      <c r="M6" s="33" t="n">
        <v>0</v>
      </c>
      <c r="N6" s="1" t="n">
        <v>25.9</v>
      </c>
      <c r="O6" s="34" t="n">
        <v>22.29666733</v>
      </c>
      <c r="P6" s="34" t="n">
        <f aca="false">+N6-O6</f>
        <v>3.60333267</v>
      </c>
      <c r="Q6" s="35" t="n">
        <v>0</v>
      </c>
      <c r="S6" s="85"/>
      <c r="T6" s="38"/>
      <c r="U6" s="85"/>
      <c r="W6" s="86"/>
      <c r="X6" s="87"/>
      <c r="Y6" s="87" t="n">
        <v>0.01</v>
      </c>
      <c r="Z6" s="88"/>
      <c r="AA6" s="88"/>
      <c r="AB6" s="88"/>
      <c r="AC6" s="87"/>
      <c r="AD6" s="89"/>
      <c r="AE6" s="87"/>
      <c r="AF6" s="89"/>
      <c r="AG6" s="1" t="n">
        <v>0.0233107249659086</v>
      </c>
    </row>
    <row r="7" customFormat="false" ht="13.5" hidden="false" customHeight="true" outlineLevel="0" collapsed="false">
      <c r="A7" s="1" t="n">
        <v>1372644</v>
      </c>
      <c r="B7" s="1" t="s">
        <v>47</v>
      </c>
      <c r="C7" s="1" t="n">
        <v>0</v>
      </c>
      <c r="D7" s="29" t="n">
        <v>37151</v>
      </c>
      <c r="E7" s="1" t="s">
        <v>48</v>
      </c>
      <c r="F7" s="30" t="s">
        <v>49</v>
      </c>
      <c r="G7" s="1" t="s">
        <v>50</v>
      </c>
      <c r="H7" s="1" t="s">
        <v>51</v>
      </c>
      <c r="I7" s="30" t="s">
        <v>52</v>
      </c>
      <c r="J7" s="29" t="n">
        <v>37288</v>
      </c>
      <c r="L7" s="32" t="n">
        <v>6666.6669</v>
      </c>
      <c r="M7" s="33" t="n">
        <v>6637.409</v>
      </c>
      <c r="N7" s="1" t="n">
        <v>25.9</v>
      </c>
      <c r="O7" s="34" t="n">
        <v>22.30684211</v>
      </c>
      <c r="P7" s="34" t="n">
        <f aca="false">+N7-O7</f>
        <v>3.59315789</v>
      </c>
      <c r="Q7" s="35" t="n">
        <v>-23916.7927</v>
      </c>
      <c r="S7" s="90" t="n">
        <f aca="false">+(N7-O7)*M7</f>
        <v>23849.258517507</v>
      </c>
      <c r="T7" s="91"/>
      <c r="U7" s="90" t="n">
        <f aca="false">+S7+S24</f>
        <v>22766.31287</v>
      </c>
      <c r="V7" s="91"/>
      <c r="W7" s="92" t="n">
        <f aca="false">+(P7*L7)+(P24*L24)</f>
        <v>22866.667467</v>
      </c>
      <c r="X7" s="93"/>
      <c r="Y7" s="93" t="n">
        <v>0.0492467814214541</v>
      </c>
      <c r="Z7" s="94" t="n">
        <f aca="false">1/(1+Y7/2)^(2*($J7-$B$2)/365.25)</f>
        <v>3.159951238412</v>
      </c>
      <c r="AA7" s="94" t="n">
        <f aca="false">Y7+$AA$1</f>
        <v>0.0567467814214541</v>
      </c>
      <c r="AB7" s="94" t="n">
        <f aca="false">1/(1+AA7/2)^(2*($J7-$B$2)/365.25)</f>
        <v>3.75598180647412</v>
      </c>
      <c r="AC7" s="95" t="n">
        <f aca="false">+Z7*W7</f>
        <v>72257.554180702</v>
      </c>
      <c r="AD7" s="96" t="n">
        <f aca="false">+U7-AC7</f>
        <v>-49491.241310702</v>
      </c>
      <c r="AE7" s="95" t="n">
        <f aca="false">W7*AB7</f>
        <v>85886.7869807456</v>
      </c>
      <c r="AF7" s="96" t="n">
        <f aca="false">U7-AE7</f>
        <v>-63120.4741107456</v>
      </c>
      <c r="AG7" s="1" t="n">
        <v>0.0231433313827702</v>
      </c>
      <c r="AH7" s="1" t="n">
        <f aca="false">Y7-AG7</f>
        <v>0.0261034500386839</v>
      </c>
      <c r="AI7" s="97" t="n">
        <f aca="false">AA7-AG7</f>
        <v>0.0336034500386839</v>
      </c>
    </row>
    <row r="8" customFormat="false" ht="13.5" hidden="false" customHeight="true" outlineLevel="0" collapsed="false">
      <c r="A8" s="1" t="n">
        <v>1372644</v>
      </c>
      <c r="B8" s="1" t="s">
        <v>47</v>
      </c>
      <c r="C8" s="1" t="n">
        <v>0</v>
      </c>
      <c r="D8" s="29" t="n">
        <v>37151</v>
      </c>
      <c r="E8" s="1" t="s">
        <v>48</v>
      </c>
      <c r="F8" s="30" t="s">
        <v>49</v>
      </c>
      <c r="G8" s="1" t="s">
        <v>50</v>
      </c>
      <c r="H8" s="1" t="s">
        <v>51</v>
      </c>
      <c r="I8" s="30" t="s">
        <v>52</v>
      </c>
      <c r="J8" s="29" t="n">
        <v>37316</v>
      </c>
      <c r="L8" s="32" t="n">
        <v>10175.4388</v>
      </c>
      <c r="M8" s="33" t="n">
        <v>10117.5235</v>
      </c>
      <c r="N8" s="1" t="n">
        <v>25.9</v>
      </c>
      <c r="O8" s="34" t="n">
        <v>22.294</v>
      </c>
      <c r="P8" s="34" t="n">
        <f aca="false">+N8-O8</f>
        <v>3.606</v>
      </c>
      <c r="Q8" s="35" t="n">
        <v>-36387.6267</v>
      </c>
      <c r="S8" s="90" t="n">
        <f aca="false">+(N8-O8)*M8</f>
        <v>36483.789741</v>
      </c>
      <c r="T8" s="91"/>
      <c r="U8" s="90" t="n">
        <f aca="false">+S8+S25</f>
        <v>34703.105605</v>
      </c>
      <c r="V8" s="91"/>
      <c r="W8" s="92" t="n">
        <f aca="false">+(P8*L8)+(P25*L25)</f>
        <v>34901.755084</v>
      </c>
      <c r="X8" s="93"/>
      <c r="Y8" s="93" t="n">
        <v>0.0488699179924288</v>
      </c>
      <c r="Z8" s="94" t="n">
        <f aca="false">1/(1+Y8/2)^(2*(J8-$B$2)/365.25)</f>
        <v>3.12100794710513</v>
      </c>
      <c r="AA8" s="94" t="n">
        <f aca="false">Y8+$AA$1</f>
        <v>0.0563699179924288</v>
      </c>
      <c r="AB8" s="94" t="n">
        <f aca="false">1/(1+AA8/2)^(2*($J8-$B$2)/365.25)</f>
        <v>3.70773302503786</v>
      </c>
      <c r="AC8" s="95" t="n">
        <f aca="false">+Z8*W8</f>
        <v>108928.654985081</v>
      </c>
      <c r="AD8" s="96" t="n">
        <f aca="false">+U8-AC8</f>
        <v>-74225.5493800807</v>
      </c>
      <c r="AE8" s="95" t="n">
        <f aca="false">W8*AB8</f>
        <v>129406.38995673</v>
      </c>
      <c r="AF8" s="96" t="n">
        <f aca="false">U8-AE8</f>
        <v>-94703.2843517299</v>
      </c>
      <c r="AG8" s="1" t="n">
        <v>0.0226074791171196</v>
      </c>
      <c r="AH8" s="1" t="n">
        <f aca="false">Y8-AG8</f>
        <v>0.0262624388753092</v>
      </c>
      <c r="AI8" s="97" t="n">
        <f aca="false">AA8-AG8</f>
        <v>0.0337624388753092</v>
      </c>
    </row>
    <row r="9" customFormat="false" ht="13.5" hidden="false" customHeight="true" outlineLevel="0" collapsed="false">
      <c r="A9" s="1" t="n">
        <v>1372644</v>
      </c>
      <c r="B9" s="1" t="s">
        <v>47</v>
      </c>
      <c r="C9" s="1" t="n">
        <v>0</v>
      </c>
      <c r="D9" s="29" t="n">
        <v>37151</v>
      </c>
      <c r="E9" s="1" t="s">
        <v>48</v>
      </c>
      <c r="F9" s="30" t="s">
        <v>49</v>
      </c>
      <c r="G9" s="1" t="s">
        <v>50</v>
      </c>
      <c r="H9" s="1" t="s">
        <v>51</v>
      </c>
      <c r="I9" s="30" t="s">
        <v>52</v>
      </c>
      <c r="J9" s="29" t="n">
        <v>37347</v>
      </c>
      <c r="L9" s="32" t="n">
        <v>10157.8945</v>
      </c>
      <c r="M9" s="33" t="n">
        <v>10082.4104</v>
      </c>
      <c r="N9" s="1" t="n">
        <v>25.9</v>
      </c>
      <c r="O9" s="34" t="n">
        <v>22.2663643</v>
      </c>
      <c r="P9" s="34" t="n">
        <f aca="false">+N9-O9</f>
        <v>3.6336357</v>
      </c>
      <c r="Q9" s="35" t="n">
        <v>-36316.8745</v>
      </c>
      <c r="S9" s="90" t="n">
        <f aca="false">+(N9-O9)*M9</f>
        <v>36635.8063714913</v>
      </c>
      <c r="T9" s="91"/>
      <c r="U9" s="90" t="n">
        <f aca="false">+S9+S26</f>
        <v>34582.667672</v>
      </c>
      <c r="V9" s="91"/>
      <c r="W9" s="92" t="n">
        <f aca="false">+(P9*L9)+(P26*L26)</f>
        <v>34841.578135</v>
      </c>
      <c r="X9" s="93"/>
      <c r="Y9" s="93" t="n">
        <v>0.0486982191342375</v>
      </c>
      <c r="Z9" s="94" t="n">
        <f aca="false">1/(1+Y9/2)^(2*(J9-$B$2)/365.25)</f>
        <v>3.09603196470728</v>
      </c>
      <c r="AA9" s="94" t="n">
        <f aca="false">Y9+$AA$1</f>
        <v>0.0561982191342375</v>
      </c>
      <c r="AB9" s="94" t="n">
        <f aca="false">1/(1+AA9/2)^(2*($J9-$B$2)/365.25)</f>
        <v>3.6758339875246</v>
      </c>
      <c r="AC9" s="95" t="n">
        <f aca="false">+Z9*W9</f>
        <v>107870.639606806</v>
      </c>
      <c r="AD9" s="96" t="n">
        <f aca="false">+U9-AC9</f>
        <v>-73287.9719348061</v>
      </c>
      <c r="AE9" s="95" t="n">
        <f aca="false">W9*AB9</f>
        <v>128071.857087627</v>
      </c>
      <c r="AF9" s="96" t="n">
        <f aca="false">U9-AE9</f>
        <v>-93489.1894156269</v>
      </c>
      <c r="AG9" s="1" t="n">
        <v>0.0222534627220385</v>
      </c>
      <c r="AH9" s="1" t="n">
        <f aca="false">Y9-AG9</f>
        <v>0.026444756412199</v>
      </c>
      <c r="AI9" s="97" t="n">
        <f aca="false">AA9-AG9</f>
        <v>0.033944756412199</v>
      </c>
    </row>
    <row r="10" customFormat="false" ht="13.5" hidden="false" customHeight="true" outlineLevel="0" collapsed="false">
      <c r="A10" s="1" t="n">
        <v>1372644</v>
      </c>
      <c r="B10" s="1" t="s">
        <v>47</v>
      </c>
      <c r="C10" s="1" t="n">
        <v>0</v>
      </c>
      <c r="D10" s="29" t="n">
        <v>37151</v>
      </c>
      <c r="E10" s="1" t="s">
        <v>48</v>
      </c>
      <c r="F10" s="30" t="s">
        <v>49</v>
      </c>
      <c r="G10" s="1" t="s">
        <v>50</v>
      </c>
      <c r="H10" s="1" t="s">
        <v>51</v>
      </c>
      <c r="I10" s="30" t="s">
        <v>52</v>
      </c>
      <c r="J10" s="29" t="n">
        <v>37377</v>
      </c>
      <c r="L10" s="32" t="n">
        <v>10272.7276</v>
      </c>
      <c r="M10" s="33" t="n">
        <v>10178.3186</v>
      </c>
      <c r="N10" s="1" t="n">
        <v>25.9</v>
      </c>
      <c r="O10" s="34" t="n">
        <v>22.21409091</v>
      </c>
      <c r="P10" s="34" t="n">
        <f aca="false">+N10-O10</f>
        <v>3.68590909</v>
      </c>
      <c r="Q10" s="35" t="n">
        <v>-36902.0521</v>
      </c>
      <c r="S10" s="90" t="n">
        <f aca="false">+(N10-O10)*M10</f>
        <v>37516.3570486561</v>
      </c>
      <c r="T10" s="91"/>
      <c r="U10" s="90" t="n">
        <f aca="false">+S10+S27</f>
        <v>34911.632798</v>
      </c>
      <c r="V10" s="91"/>
      <c r="W10" s="92" t="n">
        <f aca="false">+(P10*L10)+(P27*L27)</f>
        <v>35235.455668</v>
      </c>
      <c r="X10" s="93"/>
      <c r="Y10" s="93" t="n">
        <v>0.0488667324150571</v>
      </c>
      <c r="Z10" s="94" t="n">
        <f aca="false">1/(1+Y10/2)^(2*(J10-$B$2)/365.25)</f>
        <v>3.09571728693431</v>
      </c>
      <c r="AA10" s="94" t="n">
        <f aca="false">Y10+$AA$1</f>
        <v>0.0563667324150571</v>
      </c>
      <c r="AB10" s="94" t="n">
        <f aca="false">1/(1+AA10/2)^(2*($J10-$B$2)/365.25)</f>
        <v>3.67320316816468</v>
      </c>
      <c r="AC10" s="95" t="n">
        <f aca="false">+Z10*W10</f>
        <v>109079.009224435</v>
      </c>
      <c r="AD10" s="96" t="n">
        <f aca="false">+U10-AC10</f>
        <v>-74167.3764264351</v>
      </c>
      <c r="AE10" s="95" t="n">
        <f aca="false">W10*AB10</f>
        <v>129426.987391424</v>
      </c>
      <c r="AF10" s="96" t="n">
        <f aca="false">U10-AE10</f>
        <v>-94515.3545934239</v>
      </c>
      <c r="AG10" s="1" t="n">
        <v>0.0222315607196104</v>
      </c>
      <c r="AH10" s="1" t="n">
        <f aca="false">Y10-AG10</f>
        <v>0.0266351716954467</v>
      </c>
      <c r="AI10" s="97" t="n">
        <f aca="false">AA10-AG10</f>
        <v>0.0341351716954467</v>
      </c>
    </row>
    <row r="11" customFormat="false" ht="13.5" hidden="false" customHeight="true" outlineLevel="0" collapsed="false">
      <c r="A11" s="1" t="n">
        <v>1372644</v>
      </c>
      <c r="B11" s="1" t="s">
        <v>47</v>
      </c>
      <c r="C11" s="1" t="n">
        <v>0</v>
      </c>
      <c r="D11" s="29" t="n">
        <v>37151</v>
      </c>
      <c r="E11" s="1" t="s">
        <v>48</v>
      </c>
      <c r="F11" s="30" t="s">
        <v>49</v>
      </c>
      <c r="G11" s="1" t="s">
        <v>50</v>
      </c>
      <c r="H11" s="1" t="s">
        <v>51</v>
      </c>
      <c r="I11" s="30" t="s">
        <v>52</v>
      </c>
      <c r="J11" s="29" t="n">
        <v>37408</v>
      </c>
      <c r="L11" s="32" t="n">
        <v>9545.4547</v>
      </c>
      <c r="M11" s="33" t="n">
        <v>9440.305</v>
      </c>
      <c r="N11" s="1" t="n">
        <v>25.9</v>
      </c>
      <c r="O11" s="34" t="n">
        <v>22.162</v>
      </c>
      <c r="P11" s="34" t="n">
        <f aca="false">+N11-O11</f>
        <v>3.738</v>
      </c>
      <c r="Q11" s="35" t="n">
        <v>-34654.9267</v>
      </c>
      <c r="S11" s="90" t="n">
        <f aca="false">+(N11-O11)*M11</f>
        <v>35287.86009</v>
      </c>
      <c r="T11" s="91"/>
      <c r="U11" s="90" t="n">
        <f aca="false">+S11+S28</f>
        <v>32380.24615</v>
      </c>
      <c r="V11" s="91"/>
      <c r="W11" s="92" t="n">
        <f aca="false">+(P11*L11)+(P28*L28)</f>
        <v>32740.909621</v>
      </c>
      <c r="X11" s="93"/>
      <c r="Y11" s="93" t="n">
        <v>0.0494975647613314</v>
      </c>
      <c r="Z11" s="94" t="n">
        <f aca="false">1/(1+Y11/2)^(2*(J11-$B$2)/365.25)</f>
        <v>3.12764575508942</v>
      </c>
      <c r="AA11" s="94" t="n">
        <f aca="false">Y11+$AA$1</f>
        <v>0.0569975647613314</v>
      </c>
      <c r="AB11" s="94" t="n">
        <f aca="false">1/(1+AA11/2)^(2*($J11-$B$2)/365.25)</f>
        <v>3.70859246668692</v>
      </c>
      <c r="AC11" s="95" t="n">
        <f aca="false">+Z11*W11</f>
        <v>102401.966993887</v>
      </c>
      <c r="AD11" s="96" t="n">
        <f aca="false">+U11-AC11</f>
        <v>-70021.7208438871</v>
      </c>
      <c r="AE11" s="95" t="n">
        <f aca="false">W11*AB11</f>
        <v>121422.690772918</v>
      </c>
      <c r="AF11" s="96" t="n">
        <f aca="false">U11-AE11</f>
        <v>-89042.4446229179</v>
      </c>
      <c r="AG11" s="1" t="n">
        <v>0.0222089286506053</v>
      </c>
      <c r="AH11" s="1" t="n">
        <f aca="false">Y11-AG11</f>
        <v>0.0272886361107261</v>
      </c>
      <c r="AI11" s="97" t="n">
        <f aca="false">AA11-AG11</f>
        <v>0.0347886361107261</v>
      </c>
    </row>
    <row r="12" customFormat="false" ht="13.5" hidden="false" customHeight="true" outlineLevel="0" collapsed="false">
      <c r="A12" s="1" t="n">
        <v>1372644</v>
      </c>
      <c r="B12" s="1" t="s">
        <v>47</v>
      </c>
      <c r="C12" s="1" t="n">
        <v>0</v>
      </c>
      <c r="D12" s="29" t="n">
        <v>37151</v>
      </c>
      <c r="E12" s="1" t="s">
        <v>48</v>
      </c>
      <c r="F12" s="30" t="s">
        <v>49</v>
      </c>
      <c r="G12" s="1" t="s">
        <v>50</v>
      </c>
      <c r="H12" s="1" t="s">
        <v>51</v>
      </c>
      <c r="I12" s="30" t="s">
        <v>52</v>
      </c>
      <c r="J12" s="29" t="n">
        <v>37438</v>
      </c>
      <c r="L12" s="32" t="n">
        <v>10181.818</v>
      </c>
      <c r="M12" s="33" t="n">
        <v>10051.1617</v>
      </c>
      <c r="N12" s="1" t="n">
        <v>25.9</v>
      </c>
      <c r="O12" s="34" t="n">
        <v>22.10090909</v>
      </c>
      <c r="P12" s="34" t="n">
        <f aca="false">+N12-O12</f>
        <v>3.79909091</v>
      </c>
      <c r="Q12" s="35" t="n">
        <v>-37407.411</v>
      </c>
      <c r="S12" s="90" t="n">
        <f aca="false">+(N12-O12)*M12</f>
        <v>38185.2770494102</v>
      </c>
      <c r="T12" s="91"/>
      <c r="U12" s="90" t="n">
        <f aca="false">+S12+S29</f>
        <v>34475.484631</v>
      </c>
      <c r="V12" s="91"/>
      <c r="W12" s="92" t="n">
        <f aca="false">+(P12*L12)+(P29*L29)</f>
        <v>34923.63574</v>
      </c>
      <c r="X12" s="93"/>
      <c r="Y12" s="93" t="n">
        <v>0.0502159481865891</v>
      </c>
      <c r="Z12" s="94" t="n">
        <f aca="false">1/(1+Y12/2)^(2*(J12-$B$2)/365.25)</f>
        <v>3.16626586541168</v>
      </c>
      <c r="AA12" s="94" t="n">
        <f aca="false">Y12+$AA$1</f>
        <v>0.0577159481865891</v>
      </c>
      <c r="AB12" s="94" t="n">
        <f aca="false">1/(1+AA12/2)^(2*($J12-$B$2)/365.25)</f>
        <v>3.75191119370605</v>
      </c>
      <c r="AC12" s="95" t="n">
        <f aca="false">+Z12*W12</f>
        <v>110577.515739633</v>
      </c>
      <c r="AD12" s="96" t="n">
        <f aca="false">+U12-AC12</f>
        <v>-76102.0311086335</v>
      </c>
      <c r="AE12" s="95" t="n">
        <f aca="false">W12*AB12</f>
        <v>131030.379857819</v>
      </c>
      <c r="AF12" s="96" t="n">
        <f aca="false">U12-AE12</f>
        <v>-96554.8952268185</v>
      </c>
      <c r="AG12" s="1" t="n">
        <v>0.0222910384183725</v>
      </c>
      <c r="AH12" s="1" t="n">
        <f aca="false">Y12-AG12</f>
        <v>0.0279249097682166</v>
      </c>
      <c r="AI12" s="97" t="n">
        <f aca="false">AA12-AG12</f>
        <v>0.0354249097682166</v>
      </c>
    </row>
    <row r="13" customFormat="false" ht="13.5" hidden="false" customHeight="true" outlineLevel="0" collapsed="false">
      <c r="A13" s="1" t="n">
        <v>1372644</v>
      </c>
      <c r="B13" s="1" t="s">
        <v>47</v>
      </c>
      <c r="C13" s="1" t="n">
        <v>0</v>
      </c>
      <c r="D13" s="29" t="n">
        <v>37151</v>
      </c>
      <c r="E13" s="1" t="s">
        <v>48</v>
      </c>
      <c r="F13" s="30" t="s">
        <v>49</v>
      </c>
      <c r="G13" s="1" t="s">
        <v>50</v>
      </c>
      <c r="H13" s="1" t="s">
        <v>51</v>
      </c>
      <c r="I13" s="30" t="s">
        <v>52</v>
      </c>
      <c r="J13" s="29" t="n">
        <v>37469</v>
      </c>
      <c r="L13" s="32" t="n">
        <v>9818.182</v>
      </c>
      <c r="M13" s="33" t="n">
        <v>9673.5391</v>
      </c>
      <c r="N13" s="1" t="n">
        <v>25.9</v>
      </c>
      <c r="O13" s="34" t="n">
        <v>22.03454545</v>
      </c>
      <c r="P13" s="34" t="n">
        <f aca="false">+N13-O13</f>
        <v>3.86545455</v>
      </c>
      <c r="Q13" s="35" t="n">
        <v>-36569.8413</v>
      </c>
      <c r="S13" s="90" t="n">
        <f aca="false">+(N13-O13)*M13</f>
        <v>37392.6257286979</v>
      </c>
      <c r="T13" s="91"/>
      <c r="U13" s="90" t="n">
        <f aca="false">+S13+S30</f>
        <v>33180.239113</v>
      </c>
      <c r="V13" s="91"/>
      <c r="W13" s="92" t="n">
        <f aca="false">+(P13*L13)+(P30*L30)</f>
        <v>33676.36426</v>
      </c>
      <c r="X13" s="93"/>
      <c r="Y13" s="93" t="n">
        <v>0.0511327618613462</v>
      </c>
      <c r="Z13" s="94" t="n">
        <f aca="false">1/(1+Y13/2)^(2*(J13-$B$2)/365.25)</f>
        <v>3.21892323889996</v>
      </c>
      <c r="AA13" s="94" t="n">
        <f aca="false">Y13+$AA$1</f>
        <v>0.0586327618613462</v>
      </c>
      <c r="AB13" s="94" t="n">
        <f aca="false">1/(1+AA13/2)^(2*($J13-$B$2)/365.25)</f>
        <v>3.81165723773618</v>
      </c>
      <c r="AC13" s="95" t="n">
        <f aca="false">+Z13*W13</f>
        <v>108401.631518174</v>
      </c>
      <c r="AD13" s="96" t="n">
        <f aca="false">+U13-AC13</f>
        <v>-75221.3924051742</v>
      </c>
      <c r="AE13" s="95" t="n">
        <f aca="false">W13*AB13</f>
        <v>128362.757572269</v>
      </c>
      <c r="AF13" s="96" t="n">
        <f aca="false">U13-AE13</f>
        <v>-95182.518459269</v>
      </c>
      <c r="AG13" s="1" t="n">
        <v>0.0225440202218126</v>
      </c>
      <c r="AH13" s="1" t="n">
        <f aca="false">Y13-AG13</f>
        <v>0.0285887416395336</v>
      </c>
      <c r="AI13" s="97" t="n">
        <f aca="false">AA13-AG13</f>
        <v>0.0360887416395336</v>
      </c>
    </row>
    <row r="14" customFormat="false" ht="13.5" hidden="false" customHeight="true" outlineLevel="0" collapsed="false">
      <c r="A14" s="1" t="n">
        <v>1372644</v>
      </c>
      <c r="B14" s="1" t="s">
        <v>47</v>
      </c>
      <c r="C14" s="1" t="n">
        <v>0</v>
      </c>
      <c r="D14" s="29" t="n">
        <v>37151</v>
      </c>
      <c r="E14" s="1" t="s">
        <v>48</v>
      </c>
      <c r="F14" s="30" t="s">
        <v>49</v>
      </c>
      <c r="G14" s="1" t="s">
        <v>50</v>
      </c>
      <c r="H14" s="1" t="s">
        <v>51</v>
      </c>
      <c r="I14" s="30" t="s">
        <v>52</v>
      </c>
      <c r="J14" s="29" t="n">
        <v>37500</v>
      </c>
      <c r="L14" s="32" t="n">
        <v>9545.4544</v>
      </c>
      <c r="M14" s="33" t="n">
        <v>9385.9991</v>
      </c>
      <c r="N14" s="1" t="n">
        <v>25.9</v>
      </c>
      <c r="O14" s="34" t="n">
        <v>21.969</v>
      </c>
      <c r="P14" s="34" t="n">
        <f aca="false">+N14-O14</f>
        <v>3.931</v>
      </c>
      <c r="Q14" s="35" t="n">
        <v>-36073.2286</v>
      </c>
      <c r="S14" s="90" t="n">
        <f aca="false">+(N14-O14)*M14</f>
        <v>36896.3624621</v>
      </c>
      <c r="T14" s="91"/>
      <c r="U14" s="90" t="n">
        <f aca="false">+S14+S31</f>
        <v>32193.976913</v>
      </c>
      <c r="V14" s="91"/>
      <c r="W14" s="92" t="n">
        <f aca="false">+(P14*L14)+(P31*L31)</f>
        <v>32740.908592</v>
      </c>
      <c r="X14" s="93"/>
      <c r="Y14" s="93" t="n">
        <v>0.0520495814553004</v>
      </c>
      <c r="Z14" s="94" t="n">
        <f aca="false">1/(1+Y14/2)^(2*(J14-$B$2)/365.25)</f>
        <v>3.27192996146295</v>
      </c>
      <c r="AA14" s="94" t="n">
        <f aca="false">Y14+$AA$1</f>
        <v>0.0595495814553004</v>
      </c>
      <c r="AB14" s="94" t="n">
        <f aca="false">1/(1+AA14/2)^(2*($J14-$B$2)/365.25)</f>
        <v>3.87173420900613</v>
      </c>
      <c r="AC14" s="95" t="n">
        <f aca="false">+Z14*W14</f>
        <v>107125.959787685</v>
      </c>
      <c r="AD14" s="96" t="n">
        <f aca="false">+U14-AC14</f>
        <v>-74931.9828746846</v>
      </c>
      <c r="AE14" s="95" t="n">
        <f aca="false">W14*AB14</f>
        <v>126764.095829589</v>
      </c>
      <c r="AF14" s="96" t="n">
        <f aca="false">U14-AE14</f>
        <v>-94570.118916589</v>
      </c>
      <c r="AG14" s="1" t="n">
        <v>0.0227970020469113</v>
      </c>
      <c r="AH14" s="1" t="n">
        <f aca="false">Y14-AG14</f>
        <v>0.0292525794083891</v>
      </c>
      <c r="AI14" s="97" t="n">
        <f aca="false">AA14-AG14</f>
        <v>0.0367525794083891</v>
      </c>
    </row>
    <row r="15" customFormat="false" ht="13.5" hidden="false" customHeight="true" outlineLevel="0" collapsed="false">
      <c r="A15" s="1" t="n">
        <v>1372644</v>
      </c>
      <c r="B15" s="1" t="s">
        <v>47</v>
      </c>
      <c r="C15" s="1" t="n">
        <v>0</v>
      </c>
      <c r="D15" s="29" t="n">
        <v>37151</v>
      </c>
      <c r="E15" s="1" t="s">
        <v>48</v>
      </c>
      <c r="F15" s="30" t="s">
        <v>49</v>
      </c>
      <c r="G15" s="1" t="s">
        <v>50</v>
      </c>
      <c r="H15" s="1" t="s">
        <v>51</v>
      </c>
      <c r="I15" s="30" t="s">
        <v>52</v>
      </c>
      <c r="J15" s="29" t="n">
        <v>37530</v>
      </c>
      <c r="L15" s="32" t="n">
        <v>10636.3636</v>
      </c>
      <c r="M15" s="33" t="n">
        <v>10436.3239</v>
      </c>
      <c r="N15" s="1" t="n">
        <v>25.9</v>
      </c>
      <c r="O15" s="34" t="n">
        <v>21.89869565</v>
      </c>
      <c r="P15" s="34" t="n">
        <f aca="false">+N15-O15</f>
        <v>4.00130435</v>
      </c>
      <c r="Q15" s="35" t="n">
        <v>-40790.99</v>
      </c>
      <c r="S15" s="90" t="n">
        <f aca="false">+(N15-O15)*M15</f>
        <v>41758.9082190789</v>
      </c>
      <c r="T15" s="91"/>
      <c r="U15" s="90" t="n">
        <f aca="false">+S15+S32</f>
        <v>35796.590977</v>
      </c>
      <c r="V15" s="91"/>
      <c r="W15" s="92" t="n">
        <f aca="false">+(P15*L15)+(P32*L32)</f>
        <v>36482.727148</v>
      </c>
      <c r="X15" s="93"/>
      <c r="Y15" s="93" t="n">
        <v>0.0530084309903611</v>
      </c>
      <c r="Z15" s="94" t="n">
        <f aca="false">1/(1+Y15/2)^(2*(J15-$B$2)/365.25)</f>
        <v>3.32888217335401</v>
      </c>
      <c r="AA15" s="94" t="n">
        <f aca="false">Y15+$AA$1</f>
        <v>0.0605084309903611</v>
      </c>
      <c r="AB15" s="94" t="n">
        <f aca="false">1/(1+AA15/2)^(2*($J15-$B$2)/365.25)</f>
        <v>3.93645898678817</v>
      </c>
      <c r="AC15" s="95" t="n">
        <f aca="false">+Z15*W15</f>
        <v>121446.700038315</v>
      </c>
      <c r="AD15" s="96" t="n">
        <f aca="false">+U15-AC15</f>
        <v>-85650.1090613155</v>
      </c>
      <c r="AE15" s="95" t="n">
        <f aca="false">W15*AB15</f>
        <v>143612.759144286</v>
      </c>
      <c r="AF15" s="96" t="n">
        <f aca="false">U15-AE15</f>
        <v>-107816.168167286</v>
      </c>
      <c r="AG15" s="1" t="n">
        <v>0.0231116334143477</v>
      </c>
      <c r="AH15" s="1" t="n">
        <f aca="false">Y15-AG15</f>
        <v>0.0298967975760134</v>
      </c>
      <c r="AI15" s="97" t="n">
        <f aca="false">AA15-AG15</f>
        <v>0.0373967975760134</v>
      </c>
    </row>
    <row r="16" customFormat="false" ht="13.5" hidden="false" customHeight="true" outlineLevel="0" collapsed="false">
      <c r="A16" s="1" t="n">
        <v>1372644</v>
      </c>
      <c r="B16" s="1" t="s">
        <v>47</v>
      </c>
      <c r="C16" s="1" t="n">
        <v>0</v>
      </c>
      <c r="D16" s="29" t="n">
        <v>37151</v>
      </c>
      <c r="E16" s="1" t="s">
        <v>48</v>
      </c>
      <c r="F16" s="30" t="s">
        <v>49</v>
      </c>
      <c r="G16" s="1" t="s">
        <v>50</v>
      </c>
      <c r="H16" s="1" t="s">
        <v>51</v>
      </c>
      <c r="I16" s="30" t="s">
        <v>52</v>
      </c>
      <c r="J16" s="29" t="n">
        <v>37561</v>
      </c>
      <c r="L16" s="32" t="n">
        <v>9956.522</v>
      </c>
      <c r="M16" s="33" t="n">
        <v>9746.9202</v>
      </c>
      <c r="N16" s="1" t="n">
        <v>25.9</v>
      </c>
      <c r="O16" s="34" t="n">
        <v>21.83000065</v>
      </c>
      <c r="P16" s="34" t="n">
        <f aca="false">+N16-O16</f>
        <v>4.06999935</v>
      </c>
      <c r="Q16" s="35" t="n">
        <v>-38793.6016</v>
      </c>
      <c r="S16" s="90" t="n">
        <f aca="false">+(N16-O16)*M16</f>
        <v>39669.9588785019</v>
      </c>
      <c r="T16" s="91"/>
      <c r="U16" s="90" t="n">
        <f aca="false">+S16+S33</f>
        <v>33431.936286</v>
      </c>
      <c r="V16" s="91"/>
      <c r="W16" s="92" t="n">
        <f aca="false">+(P16*L16)+(P33*L33)</f>
        <v>34150.87046</v>
      </c>
      <c r="X16" s="93"/>
      <c r="Y16" s="93" t="n">
        <v>0.0540966383444334</v>
      </c>
      <c r="Z16" s="94" t="n">
        <f aca="false">1/(1+Y16/2)^(2*(J16-$B$2)/365.25)</f>
        <v>3.39555927828848</v>
      </c>
      <c r="AA16" s="94" t="n">
        <f aca="false">Y16+$AA$1</f>
        <v>0.0615966383444334</v>
      </c>
      <c r="AB16" s="94" t="n">
        <f aca="false">1/(1+AA16/2)^(2*($J16-$B$2)/365.25)</f>
        <v>4.01246672064849</v>
      </c>
      <c r="AC16" s="95" t="n">
        <f aca="false">+Z16*W16</f>
        <v>115961.305052081</v>
      </c>
      <c r="AD16" s="96" t="n">
        <f aca="false">+U16-AC16</f>
        <v>-82529.3687660809</v>
      </c>
      <c r="AE16" s="95" t="n">
        <f aca="false">W16*AB16</f>
        <v>137029.231201927</v>
      </c>
      <c r="AF16" s="96" t="n">
        <f aca="false">U16-AE16</f>
        <v>-103597.294915927</v>
      </c>
      <c r="AG16" s="1" t="n">
        <v>0.0235358398686412</v>
      </c>
      <c r="AH16" s="1" t="n">
        <f aca="false">Y16-AG16</f>
        <v>0.0305607984757922</v>
      </c>
      <c r="AI16" s="97" t="n">
        <f aca="false">AA16-AG16</f>
        <v>0.0380607984757922</v>
      </c>
    </row>
    <row r="17" customFormat="false" ht="13.5" hidden="false" customHeight="true" outlineLevel="0" collapsed="false">
      <c r="A17" s="1" t="n">
        <v>1372644</v>
      </c>
      <c r="B17" s="1" t="s">
        <v>47</v>
      </c>
      <c r="C17" s="1" t="n">
        <v>0</v>
      </c>
      <c r="D17" s="29" t="n">
        <v>37151</v>
      </c>
      <c r="E17" s="1" t="s">
        <v>48</v>
      </c>
      <c r="F17" s="30" t="s">
        <v>49</v>
      </c>
      <c r="G17" s="1" t="s">
        <v>50</v>
      </c>
      <c r="H17" s="1" t="s">
        <v>51</v>
      </c>
      <c r="I17" s="30" t="s">
        <v>52</v>
      </c>
      <c r="J17" s="29" t="n">
        <v>37591</v>
      </c>
      <c r="L17" s="32" t="n">
        <v>9710.145</v>
      </c>
      <c r="M17" s="33" t="n">
        <v>9483.4434</v>
      </c>
      <c r="N17" s="1" t="n">
        <v>25.9</v>
      </c>
      <c r="O17" s="34" t="n">
        <v>21.76878853</v>
      </c>
      <c r="P17" s="34" t="n">
        <f aca="false">+N17-O17</f>
        <v>4.13121147</v>
      </c>
      <c r="Q17" s="35" t="n">
        <v>-38393.0745</v>
      </c>
      <c r="S17" s="90" t="n">
        <f aca="false">+(N17-O17)*M17</f>
        <v>39178.1101491758</v>
      </c>
      <c r="T17" s="91"/>
      <c r="U17" s="90" t="n">
        <f aca="false">+S17+S34</f>
        <v>32528.210862</v>
      </c>
      <c r="V17" s="91"/>
      <c r="W17" s="92" t="n">
        <f aca="false">+(P17*L17)+(P34*L34)</f>
        <v>33305.79735</v>
      </c>
      <c r="X17" s="93"/>
      <c r="Y17" s="93" t="n">
        <v>0.0550900286473197</v>
      </c>
      <c r="Z17" s="94" t="n">
        <f aca="false">1/(1+Y17/2)^(2*(J17-$B$2)/365.25)</f>
        <v>3.45613550989961</v>
      </c>
      <c r="AA17" s="94" t="n">
        <f aca="false">Y17+$AA$1</f>
        <v>0.0625900286473197</v>
      </c>
      <c r="AB17" s="94" t="n">
        <f aca="false">1/(1+AA17/2)^(2*($J17-$B$2)/365.25)</f>
        <v>4.08127651968269</v>
      </c>
      <c r="AC17" s="95" t="n">
        <f aca="false">+Z17*W17</f>
        <v>115109.348906855</v>
      </c>
      <c r="AD17" s="96" t="n">
        <f aca="false">+U17-AC17</f>
        <v>-82581.1380448554</v>
      </c>
      <c r="AE17" s="95" t="n">
        <f aca="false">W17*AB17</f>
        <v>135930.168693865</v>
      </c>
      <c r="AF17" s="96" t="n">
        <f aca="false">U17-AE17</f>
        <v>-103401.957831865</v>
      </c>
      <c r="AG17" s="1" t="n">
        <v>0.023946362301718</v>
      </c>
      <c r="AH17" s="1" t="n">
        <f aca="false">Y17-AG17</f>
        <v>0.0311436663456017</v>
      </c>
      <c r="AI17" s="97" t="n">
        <f aca="false">AA17-AG17</f>
        <v>0.0386436663456017</v>
      </c>
    </row>
    <row r="18" customFormat="false" ht="13.5" hidden="false" customHeight="true" outlineLevel="0" collapsed="false">
      <c r="A18" s="1" t="n">
        <v>1372644</v>
      </c>
      <c r="B18" s="1" t="s">
        <v>47</v>
      </c>
      <c r="C18" s="1" t="n">
        <v>0</v>
      </c>
      <c r="D18" s="29" t="n">
        <v>37151</v>
      </c>
      <c r="E18" s="1" t="s">
        <v>48</v>
      </c>
      <c r="F18" s="30" t="s">
        <v>49</v>
      </c>
      <c r="G18" s="1" t="s">
        <v>50</v>
      </c>
      <c r="H18" s="1" t="s">
        <v>51</v>
      </c>
      <c r="I18" s="30" t="s">
        <v>52</v>
      </c>
      <c r="J18" s="29" t="n">
        <v>37622</v>
      </c>
      <c r="L18" s="32" t="n">
        <v>10000.0003</v>
      </c>
      <c r="M18" s="33" t="n">
        <v>9743.1794</v>
      </c>
      <c r="N18" s="1" t="n">
        <v>25.9</v>
      </c>
      <c r="O18" s="34" t="n">
        <v>21.76878853</v>
      </c>
      <c r="P18" s="34" t="n">
        <f aca="false">+N18-O18</f>
        <v>4.13121147</v>
      </c>
      <c r="Q18" s="35" t="n">
        <v>-40052.0109</v>
      </c>
      <c r="S18" s="90" t="n">
        <f aca="false">+(N18-O18)*M18</f>
        <v>40251.1344915477</v>
      </c>
      <c r="T18" s="91"/>
      <c r="U18" s="90" t="n">
        <f aca="false">+S18+S35</f>
        <v>33419.105342</v>
      </c>
      <c r="V18" s="91"/>
      <c r="W18" s="92" t="n">
        <f aca="false">+(P18*L18)+(P35*L35)</f>
        <v>34300.001029</v>
      </c>
      <c r="X18" s="93"/>
      <c r="Y18" s="93" t="n">
        <v>0.056182196433882</v>
      </c>
      <c r="Z18" s="94" t="n">
        <f aca="false">1/(1+Y18/2)^(2*(J18-$B$2)/365.25)</f>
        <v>3.52435392707944</v>
      </c>
      <c r="AA18" s="94" t="n">
        <f aca="false">Y18+$AA$1</f>
        <v>0.063682196433882</v>
      </c>
      <c r="AB18" s="94" t="n">
        <f aca="false">1/(1+AA18/2)^(2*($J18-$B$2)/365.25)</f>
        <v>4.15889621925533</v>
      </c>
      <c r="AC18" s="95" t="n">
        <f aca="false">+Z18*W18</f>
        <v>120885.343325385</v>
      </c>
      <c r="AD18" s="96" t="n">
        <f aca="false">+U18-AC18</f>
        <v>-87466.2379833849</v>
      </c>
      <c r="AE18" s="95" t="n">
        <f aca="false">W18*AB18</f>
        <v>142650.144599962</v>
      </c>
      <c r="AF18" s="96" t="n">
        <f aca="false">U18-AE18</f>
        <v>-109231.039257962</v>
      </c>
      <c r="AG18" s="1" t="n">
        <v>0.024439468550268</v>
      </c>
      <c r="AH18" s="1" t="n">
        <f aca="false">Y18-AG18</f>
        <v>0.031742727883614</v>
      </c>
      <c r="AI18" s="97" t="n">
        <f aca="false">AA18-AG18</f>
        <v>0.039242727883614</v>
      </c>
    </row>
    <row r="19" customFormat="false" ht="13.5" hidden="false" customHeight="true" outlineLevel="0" collapsed="false">
      <c r="A19" s="1" t="n">
        <v>1372644</v>
      </c>
      <c r="B19" s="1" t="s">
        <v>47</v>
      </c>
      <c r="C19" s="1" t="n">
        <v>0</v>
      </c>
      <c r="D19" s="29" t="n">
        <v>37151</v>
      </c>
      <c r="E19" s="1" t="s">
        <v>48</v>
      </c>
      <c r="F19" s="30" t="s">
        <v>49</v>
      </c>
      <c r="G19" s="1" t="s">
        <v>50</v>
      </c>
      <c r="H19" s="1" t="s">
        <v>51</v>
      </c>
      <c r="I19" s="30" t="s">
        <v>52</v>
      </c>
      <c r="J19" s="29" t="n">
        <v>37653</v>
      </c>
      <c r="L19" s="32" t="n">
        <v>3333.3334</v>
      </c>
      <c r="M19" s="33" t="n">
        <v>3245.0837</v>
      </c>
      <c r="N19" s="1" t="n">
        <v>25.9</v>
      </c>
      <c r="O19" s="34" t="n">
        <v>21.76878853</v>
      </c>
      <c r="P19" s="34" t="n">
        <f aca="false">+N19-O19</f>
        <v>4.13121147</v>
      </c>
      <c r="Q19" s="35" t="n">
        <v>-13406.127</v>
      </c>
      <c r="S19" s="98" t="n">
        <f aca="false">+(N19-O19)*M19</f>
        <v>13406.12700255</v>
      </c>
      <c r="T19" s="91"/>
      <c r="U19" s="98" t="n">
        <f aca="false">+S19+S36</f>
        <v>11130.637091</v>
      </c>
      <c r="V19" s="91"/>
      <c r="W19" s="99" t="n">
        <f aca="false">+(P19*L19)+(P36*L36)</f>
        <v>11433.333562</v>
      </c>
      <c r="X19" s="100"/>
      <c r="Y19" s="100" t="n">
        <v>0.0573540998363053</v>
      </c>
      <c r="Z19" s="101" t="n">
        <f aca="false">1/(1+Y19/2)^(2*(J19-$B$2)/365.25)</f>
        <v>3.5995389738899</v>
      </c>
      <c r="AA19" s="101" t="n">
        <f aca="false">Y19+$AA$1</f>
        <v>0.0648540998363053</v>
      </c>
      <c r="AB19" s="101" t="n">
        <f aca="false">1/(1+AA19/2)^(2*($J19-$B$2)/365.25)</f>
        <v>4.24459553738076</v>
      </c>
      <c r="AC19" s="102" t="n">
        <f aca="false">+Z19*W19</f>
        <v>41154.7297579024</v>
      </c>
      <c r="AD19" s="103" t="n">
        <f aca="false">+U19-AC19</f>
        <v>-30024.0926669024</v>
      </c>
      <c r="AE19" s="104" t="n">
        <f aca="false">W19*AB19</f>
        <v>48529.8766146508</v>
      </c>
      <c r="AF19" s="103" t="n">
        <f aca="false">U19-AE19</f>
        <v>-37399.2395236508</v>
      </c>
      <c r="AG19" s="1" t="n">
        <v>0.025016238787591</v>
      </c>
      <c r="AH19" s="1" t="n">
        <f aca="false">Y19-AG19</f>
        <v>0.0323378610487143</v>
      </c>
      <c r="AI19" s="97" t="n">
        <f aca="false">AA19-AG19</f>
        <v>0.0398378610487143</v>
      </c>
    </row>
    <row r="20" customFormat="false" ht="13.5" hidden="false" customHeight="true" outlineLevel="0" collapsed="false">
      <c r="S20" s="85"/>
      <c r="T20" s="38"/>
      <c r="U20" s="93"/>
      <c r="Z20" s="105"/>
      <c r="AA20" s="105"/>
      <c r="AB20" s="105"/>
    </row>
    <row r="21" customFormat="false" ht="13.5" hidden="false" customHeight="true" outlineLevel="0" collapsed="false">
      <c r="S21" s="106" t="s">
        <v>53</v>
      </c>
      <c r="T21" s="38"/>
      <c r="U21" s="107" t="n">
        <f aca="false">SUM(U7:U20)</f>
        <v>405500.14631</v>
      </c>
      <c r="W21" s="108" t="n">
        <f aca="false">SUM(W7:W20)</f>
        <v>411600.004116</v>
      </c>
      <c r="Z21" s="105"/>
      <c r="AA21" s="105"/>
      <c r="AB21" s="105"/>
      <c r="AC21" s="108" t="n">
        <f aca="false">SUM(AC7:AC20)</f>
        <v>1341200.35911694</v>
      </c>
      <c r="AD21" s="108" t="n">
        <f aca="false">SUM(AD7:AD20)</f>
        <v>-935700.212806942</v>
      </c>
      <c r="AE21" s="108" t="n">
        <f aca="false">SUM(AE7:AE20)</f>
        <v>1588124.12570381</v>
      </c>
      <c r="AF21" s="108" t="n">
        <f aca="false">SUM(AF7:AF20)</f>
        <v>-1182623.97939381</v>
      </c>
    </row>
    <row r="22" customFormat="false" ht="13.5" hidden="false" customHeight="true" outlineLevel="0" collapsed="false">
      <c r="S22" s="109"/>
      <c r="T22" s="38"/>
      <c r="U22" s="1"/>
      <c r="Z22" s="105"/>
      <c r="AA22" s="105"/>
      <c r="AB22" s="105"/>
      <c r="AD22" s="1"/>
    </row>
    <row r="23" customFormat="false" ht="13.5" hidden="false" customHeight="true" outlineLevel="0" collapsed="false">
      <c r="A23" s="1" t="n">
        <v>1372644</v>
      </c>
      <c r="B23" s="1" t="s">
        <v>47</v>
      </c>
      <c r="C23" s="1" t="n">
        <v>0</v>
      </c>
      <c r="D23" s="29" t="n">
        <v>37186</v>
      </c>
      <c r="E23" s="1" t="s">
        <v>54</v>
      </c>
      <c r="F23" s="30" t="s">
        <v>49</v>
      </c>
      <c r="G23" s="1" t="s">
        <v>50</v>
      </c>
      <c r="H23" s="1" t="s">
        <v>51</v>
      </c>
      <c r="I23" s="30" t="s">
        <v>52</v>
      </c>
      <c r="J23" s="29" t="n">
        <v>37257</v>
      </c>
      <c r="L23" s="32" t="n">
        <v>0</v>
      </c>
      <c r="M23" s="33" t="n">
        <v>0</v>
      </c>
      <c r="N23" s="1" t="n">
        <v>22.47</v>
      </c>
      <c r="O23" s="34" t="n">
        <v>22.29666733</v>
      </c>
      <c r="P23" s="34" t="n">
        <f aca="false">+N23-O23</f>
        <v>0.173332670000001</v>
      </c>
      <c r="Q23" s="35" t="n">
        <v>0</v>
      </c>
      <c r="S23" s="109" t="n">
        <f aca="false">+P23*M23</f>
        <v>0</v>
      </c>
      <c r="T23" s="38"/>
      <c r="U23" s="93"/>
      <c r="Z23" s="105"/>
      <c r="AA23" s="105"/>
      <c r="AB23" s="105"/>
      <c r="AC23" s="110"/>
      <c r="AD23" s="111"/>
      <c r="AE23" s="112" t="s">
        <v>55</v>
      </c>
      <c r="AF23" s="113" t="n">
        <f aca="false">AF21-AD21</f>
        <v>-246923.766586869</v>
      </c>
    </row>
    <row r="24" customFormat="false" ht="13.5" hidden="false" customHeight="true" outlineLevel="0" collapsed="false">
      <c r="A24" s="1" t="n">
        <v>1372644</v>
      </c>
      <c r="B24" s="1" t="s">
        <v>47</v>
      </c>
      <c r="C24" s="1" t="n">
        <v>0</v>
      </c>
      <c r="D24" s="29" t="n">
        <v>37186</v>
      </c>
      <c r="E24" s="1" t="s">
        <v>54</v>
      </c>
      <c r="F24" s="30" t="s">
        <v>49</v>
      </c>
      <c r="G24" s="1" t="s">
        <v>50</v>
      </c>
      <c r="H24" s="1" t="s">
        <v>51</v>
      </c>
      <c r="I24" s="30" t="s">
        <v>52</v>
      </c>
      <c r="J24" s="29" t="n">
        <v>37288</v>
      </c>
      <c r="L24" s="32" t="n">
        <v>-6666.6669</v>
      </c>
      <c r="M24" s="33" t="n">
        <v>-6637.409</v>
      </c>
      <c r="N24" s="1" t="n">
        <v>22.47</v>
      </c>
      <c r="O24" s="34" t="n">
        <v>22.30684211</v>
      </c>
      <c r="P24" s="34" t="n">
        <f aca="false">+N24-O24</f>
        <v>0.163157889999997</v>
      </c>
      <c r="Q24" s="35" t="n">
        <v>1150.4798</v>
      </c>
      <c r="S24" s="90" t="n">
        <f aca="false">+P24*M24</f>
        <v>-1082.94564750699</v>
      </c>
      <c r="T24" s="91"/>
      <c r="U24" s="114"/>
      <c r="V24" s="91"/>
      <c r="Z24" s="105"/>
      <c r="AA24" s="105"/>
      <c r="AB24" s="105"/>
      <c r="AC24" s="110"/>
      <c r="AD24" s="111"/>
    </row>
    <row r="25" customFormat="false" ht="13.5" hidden="false" customHeight="true" outlineLevel="0" collapsed="false">
      <c r="A25" s="1" t="n">
        <v>1372644</v>
      </c>
      <c r="B25" s="1" t="s">
        <v>47</v>
      </c>
      <c r="C25" s="1" t="n">
        <v>0</v>
      </c>
      <c r="D25" s="29" t="n">
        <v>37186</v>
      </c>
      <c r="E25" s="1" t="s">
        <v>54</v>
      </c>
      <c r="F25" s="30" t="s">
        <v>49</v>
      </c>
      <c r="G25" s="1" t="s">
        <v>50</v>
      </c>
      <c r="H25" s="1" t="s">
        <v>51</v>
      </c>
      <c r="I25" s="30" t="s">
        <v>52</v>
      </c>
      <c r="J25" s="29" t="n">
        <v>37316</v>
      </c>
      <c r="L25" s="32" t="n">
        <v>-10175.4388</v>
      </c>
      <c r="M25" s="33" t="n">
        <v>-10117.5235</v>
      </c>
      <c r="N25" s="1" t="n">
        <v>22.47</v>
      </c>
      <c r="O25" s="34" t="n">
        <v>22.294</v>
      </c>
      <c r="P25" s="34" t="n">
        <f aca="false">+N25-O25</f>
        <v>0.175999999999998</v>
      </c>
      <c r="Q25" s="35" t="n">
        <v>1684.5209</v>
      </c>
      <c r="S25" s="90" t="n">
        <f aca="false">+P25*M25</f>
        <v>-1780.68413599998</v>
      </c>
      <c r="T25" s="91"/>
      <c r="U25" s="114"/>
      <c r="V25" s="91"/>
      <c r="Z25" s="105"/>
      <c r="AA25" s="105"/>
      <c r="AB25" s="105"/>
      <c r="AC25" s="110"/>
      <c r="AD25" s="111"/>
    </row>
    <row r="26" customFormat="false" ht="13.5" hidden="false" customHeight="true" outlineLevel="0" collapsed="false">
      <c r="A26" s="1" t="n">
        <v>1372644</v>
      </c>
      <c r="B26" s="1" t="s">
        <v>47</v>
      </c>
      <c r="C26" s="1" t="n">
        <v>0</v>
      </c>
      <c r="D26" s="29" t="n">
        <v>37186</v>
      </c>
      <c r="E26" s="1" t="s">
        <v>54</v>
      </c>
      <c r="F26" s="30" t="s">
        <v>49</v>
      </c>
      <c r="G26" s="1" t="s">
        <v>50</v>
      </c>
      <c r="H26" s="1" t="s">
        <v>51</v>
      </c>
      <c r="I26" s="30" t="s">
        <v>52</v>
      </c>
      <c r="J26" s="29" t="n">
        <v>37347</v>
      </c>
      <c r="L26" s="32" t="n">
        <v>-10157.8945</v>
      </c>
      <c r="M26" s="33" t="n">
        <v>-10082.4104</v>
      </c>
      <c r="N26" s="1" t="n">
        <v>22.47</v>
      </c>
      <c r="O26" s="34" t="n">
        <v>22.2663643</v>
      </c>
      <c r="P26" s="34" t="n">
        <f aca="false">+N26-O26</f>
        <v>0.2036357</v>
      </c>
      <c r="Q26" s="35" t="n">
        <v>1734.2068</v>
      </c>
      <c r="S26" s="90" t="n">
        <f aca="false">+P26*M26</f>
        <v>-2053.13869949128</v>
      </c>
      <c r="T26" s="91"/>
      <c r="U26" s="114"/>
      <c r="V26" s="91"/>
      <c r="Z26" s="105"/>
      <c r="AA26" s="105"/>
      <c r="AB26" s="105"/>
      <c r="AC26" s="110"/>
      <c r="AD26" s="111"/>
    </row>
    <row r="27" customFormat="false" ht="13.5" hidden="false" customHeight="true" outlineLevel="0" collapsed="false">
      <c r="A27" s="1" t="n">
        <v>1372644</v>
      </c>
      <c r="B27" s="1" t="s">
        <v>47</v>
      </c>
      <c r="C27" s="1" t="n">
        <v>0</v>
      </c>
      <c r="D27" s="29" t="n">
        <v>37186</v>
      </c>
      <c r="E27" s="1" t="s">
        <v>54</v>
      </c>
      <c r="F27" s="30" t="s">
        <v>49</v>
      </c>
      <c r="G27" s="1" t="s">
        <v>50</v>
      </c>
      <c r="H27" s="1" t="s">
        <v>51</v>
      </c>
      <c r="I27" s="30" t="s">
        <v>52</v>
      </c>
      <c r="J27" s="29" t="n">
        <v>37377</v>
      </c>
      <c r="L27" s="32" t="n">
        <v>-10272.7276</v>
      </c>
      <c r="M27" s="33" t="n">
        <v>-10178.3186</v>
      </c>
      <c r="N27" s="1" t="n">
        <v>22.47</v>
      </c>
      <c r="O27" s="34" t="n">
        <v>22.21409091</v>
      </c>
      <c r="P27" s="34" t="n">
        <f aca="false">+N27-O27</f>
        <v>0.255909089999999</v>
      </c>
      <c r="Q27" s="35" t="n">
        <v>1990.4193</v>
      </c>
      <c r="S27" s="90" t="n">
        <f aca="false">+P27*M27</f>
        <v>-2604.72425065607</v>
      </c>
      <c r="T27" s="91"/>
      <c r="U27" s="114"/>
      <c r="V27" s="91"/>
      <c r="Z27" s="105"/>
      <c r="AA27" s="105"/>
      <c r="AB27" s="105"/>
      <c r="AC27" s="110"/>
      <c r="AD27" s="111"/>
    </row>
    <row r="28" customFormat="false" ht="13.5" hidden="false" customHeight="true" outlineLevel="0" collapsed="false">
      <c r="A28" s="1" t="n">
        <v>1372644</v>
      </c>
      <c r="B28" s="1" t="s">
        <v>47</v>
      </c>
      <c r="C28" s="1" t="n">
        <v>0</v>
      </c>
      <c r="D28" s="29" t="n">
        <v>37186</v>
      </c>
      <c r="E28" s="1" t="s">
        <v>54</v>
      </c>
      <c r="F28" s="30" t="s">
        <v>49</v>
      </c>
      <c r="G28" s="1" t="s">
        <v>50</v>
      </c>
      <c r="H28" s="1" t="s">
        <v>51</v>
      </c>
      <c r="I28" s="30" t="s">
        <v>52</v>
      </c>
      <c r="J28" s="29" t="n">
        <v>37408</v>
      </c>
      <c r="L28" s="32" t="n">
        <v>-9545.4547</v>
      </c>
      <c r="M28" s="33" t="n">
        <v>-9440.305</v>
      </c>
      <c r="N28" s="1" t="n">
        <v>22.47</v>
      </c>
      <c r="O28" s="34" t="n">
        <v>22.162</v>
      </c>
      <c r="P28" s="34" t="n">
        <f aca="false">+N28-O28</f>
        <v>0.308</v>
      </c>
      <c r="Q28" s="35" t="n">
        <v>2274.6804</v>
      </c>
      <c r="S28" s="90" t="n">
        <f aca="false">+P28*M28</f>
        <v>-2907.61394</v>
      </c>
      <c r="T28" s="91"/>
      <c r="U28" s="114"/>
      <c r="V28" s="91"/>
      <c r="Z28" s="105"/>
      <c r="AA28" s="105"/>
      <c r="AB28" s="105"/>
      <c r="AC28" s="110"/>
      <c r="AD28" s="111"/>
    </row>
    <row r="29" customFormat="false" ht="13.5" hidden="false" customHeight="true" outlineLevel="0" collapsed="false">
      <c r="A29" s="1" t="n">
        <v>1372644</v>
      </c>
      <c r="B29" s="1" t="s">
        <v>47</v>
      </c>
      <c r="C29" s="1" t="n">
        <v>0</v>
      </c>
      <c r="D29" s="29" t="n">
        <v>37186</v>
      </c>
      <c r="E29" s="1" t="s">
        <v>54</v>
      </c>
      <c r="F29" s="30" t="s">
        <v>49</v>
      </c>
      <c r="G29" s="1" t="s">
        <v>50</v>
      </c>
      <c r="H29" s="1" t="s">
        <v>51</v>
      </c>
      <c r="I29" s="30" t="s">
        <v>52</v>
      </c>
      <c r="J29" s="29" t="n">
        <v>37438</v>
      </c>
      <c r="L29" s="32" t="n">
        <v>-10181.818</v>
      </c>
      <c r="M29" s="33" t="n">
        <v>-10051.1617</v>
      </c>
      <c r="N29" s="1" t="n">
        <v>22.47</v>
      </c>
      <c r="O29" s="34" t="n">
        <v>22.10090909</v>
      </c>
      <c r="P29" s="34" t="n">
        <f aca="false">+N29-O29</f>
        <v>0.369090910000001</v>
      </c>
      <c r="Q29" s="35" t="n">
        <v>2931.9263</v>
      </c>
      <c r="S29" s="90" t="n">
        <f aca="false">+P29*M29</f>
        <v>-3709.79241841015</v>
      </c>
      <c r="T29" s="91"/>
      <c r="U29" s="114"/>
      <c r="V29" s="91"/>
      <c r="Z29" s="105"/>
      <c r="AA29" s="105"/>
      <c r="AB29" s="105"/>
      <c r="AC29" s="110"/>
      <c r="AD29" s="111"/>
    </row>
    <row r="30" customFormat="false" ht="13.5" hidden="false" customHeight="true" outlineLevel="0" collapsed="false">
      <c r="A30" s="1" t="n">
        <v>1372644</v>
      </c>
      <c r="B30" s="1" t="s">
        <v>47</v>
      </c>
      <c r="C30" s="1" t="n">
        <v>0</v>
      </c>
      <c r="D30" s="29" t="n">
        <v>37186</v>
      </c>
      <c r="E30" s="1" t="s">
        <v>54</v>
      </c>
      <c r="F30" s="30" t="s">
        <v>49</v>
      </c>
      <c r="G30" s="1" t="s">
        <v>50</v>
      </c>
      <c r="H30" s="1" t="s">
        <v>51</v>
      </c>
      <c r="I30" s="30" t="s">
        <v>52</v>
      </c>
      <c r="J30" s="29" t="n">
        <v>37469</v>
      </c>
      <c r="L30" s="32" t="n">
        <v>-9818.182</v>
      </c>
      <c r="M30" s="33" t="n">
        <v>-9673.5391</v>
      </c>
      <c r="N30" s="1" t="n">
        <v>22.47</v>
      </c>
      <c r="O30" s="34" t="n">
        <v>22.03454545</v>
      </c>
      <c r="P30" s="34" t="n">
        <f aca="false">+N30-O30</f>
        <v>0.435454549999999</v>
      </c>
      <c r="Q30" s="35" t="n">
        <v>3389.6022</v>
      </c>
      <c r="S30" s="90" t="n">
        <f aca="false">+P30*M30</f>
        <v>-4212.3866156979</v>
      </c>
      <c r="T30" s="91"/>
      <c r="U30" s="114"/>
      <c r="V30" s="91"/>
      <c r="Z30" s="105"/>
      <c r="AA30" s="105"/>
      <c r="AB30" s="105"/>
      <c r="AC30" s="110"/>
      <c r="AD30" s="111"/>
    </row>
    <row r="31" customFormat="false" ht="13.5" hidden="false" customHeight="true" outlineLevel="0" collapsed="false">
      <c r="A31" s="1" t="n">
        <v>1372644</v>
      </c>
      <c r="B31" s="1" t="s">
        <v>47</v>
      </c>
      <c r="C31" s="1" t="n">
        <v>0</v>
      </c>
      <c r="D31" s="29" t="n">
        <v>37186</v>
      </c>
      <c r="E31" s="1" t="s">
        <v>54</v>
      </c>
      <c r="F31" s="30" t="s">
        <v>49</v>
      </c>
      <c r="G31" s="1" t="s">
        <v>50</v>
      </c>
      <c r="H31" s="1" t="s">
        <v>51</v>
      </c>
      <c r="I31" s="30" t="s">
        <v>52</v>
      </c>
      <c r="J31" s="29" t="n">
        <v>37500</v>
      </c>
      <c r="L31" s="32" t="n">
        <v>-9545.4544</v>
      </c>
      <c r="M31" s="33" t="n">
        <v>-9385.9991</v>
      </c>
      <c r="N31" s="1" t="n">
        <v>22.47</v>
      </c>
      <c r="O31" s="34" t="n">
        <v>21.969</v>
      </c>
      <c r="P31" s="34" t="n">
        <f aca="false">+N31-O31</f>
        <v>0.500999999999998</v>
      </c>
      <c r="Q31" s="35" t="n">
        <v>3879.2516</v>
      </c>
      <c r="S31" s="90" t="n">
        <f aca="false">+P31*M31</f>
        <v>-4702.38554909998</v>
      </c>
      <c r="T31" s="91"/>
      <c r="U31" s="114"/>
      <c r="V31" s="91"/>
      <c r="Z31" s="105"/>
      <c r="AA31" s="105"/>
      <c r="AB31" s="105"/>
      <c r="AC31" s="110"/>
      <c r="AD31" s="111"/>
    </row>
    <row r="32" customFormat="false" ht="13.5" hidden="false" customHeight="true" outlineLevel="0" collapsed="false">
      <c r="A32" s="1" t="n">
        <v>1372644</v>
      </c>
      <c r="B32" s="1" t="s">
        <v>47</v>
      </c>
      <c r="C32" s="1" t="n">
        <v>0</v>
      </c>
      <c r="D32" s="29" t="n">
        <v>37186</v>
      </c>
      <c r="E32" s="1" t="s">
        <v>54</v>
      </c>
      <c r="F32" s="30" t="s">
        <v>49</v>
      </c>
      <c r="G32" s="1" t="s">
        <v>50</v>
      </c>
      <c r="H32" s="1" t="s">
        <v>51</v>
      </c>
      <c r="I32" s="30" t="s">
        <v>52</v>
      </c>
      <c r="J32" s="29" t="n">
        <v>37530</v>
      </c>
      <c r="L32" s="32" t="n">
        <v>-10636.3636</v>
      </c>
      <c r="M32" s="33" t="n">
        <v>-10436.3239</v>
      </c>
      <c r="N32" s="1" t="n">
        <v>22.47</v>
      </c>
      <c r="O32" s="34" t="n">
        <v>21.89869565</v>
      </c>
      <c r="P32" s="34" t="n">
        <f aca="false">+N32-O32</f>
        <v>0.571304349999998</v>
      </c>
      <c r="Q32" s="35" t="n">
        <v>4994.399</v>
      </c>
      <c r="S32" s="90" t="n">
        <f aca="false">+P32*M32</f>
        <v>-5962.31724207895</v>
      </c>
      <c r="T32" s="91"/>
      <c r="U32" s="114"/>
      <c r="V32" s="91"/>
      <c r="Z32" s="105"/>
      <c r="AA32" s="105"/>
      <c r="AB32" s="105"/>
      <c r="AC32" s="110"/>
      <c r="AD32" s="111"/>
    </row>
    <row r="33" customFormat="false" ht="13.5" hidden="false" customHeight="true" outlineLevel="0" collapsed="false">
      <c r="A33" s="1" t="n">
        <v>1372644</v>
      </c>
      <c r="B33" s="1" t="s">
        <v>47</v>
      </c>
      <c r="C33" s="1" t="n">
        <v>0</v>
      </c>
      <c r="D33" s="29" t="n">
        <v>37186</v>
      </c>
      <c r="E33" s="1" t="s">
        <v>54</v>
      </c>
      <c r="F33" s="30" t="s">
        <v>49</v>
      </c>
      <c r="G33" s="1" t="s">
        <v>50</v>
      </c>
      <c r="H33" s="1" t="s">
        <v>51</v>
      </c>
      <c r="I33" s="30" t="s">
        <v>52</v>
      </c>
      <c r="J33" s="29" t="n">
        <v>37561</v>
      </c>
      <c r="L33" s="32" t="n">
        <v>-9956.522</v>
      </c>
      <c r="M33" s="33" t="n">
        <v>-9746.9202</v>
      </c>
      <c r="N33" s="1" t="n">
        <v>22.47</v>
      </c>
      <c r="O33" s="34" t="n">
        <v>21.83000065</v>
      </c>
      <c r="P33" s="34" t="n">
        <f aca="false">+N33-O33</f>
        <v>0.63999935</v>
      </c>
      <c r="Q33" s="35" t="n">
        <v>5361.6654</v>
      </c>
      <c r="S33" s="90" t="n">
        <f aca="false">+P33*M33</f>
        <v>-6238.02259250187</v>
      </c>
      <c r="T33" s="91"/>
      <c r="U33" s="114"/>
      <c r="V33" s="91"/>
      <c r="Z33" s="105"/>
      <c r="AA33" s="105"/>
      <c r="AB33" s="105"/>
      <c r="AC33" s="110"/>
      <c r="AD33" s="111"/>
    </row>
    <row r="34" customFormat="false" ht="13.5" hidden="false" customHeight="true" outlineLevel="0" collapsed="false">
      <c r="A34" s="1" t="n">
        <v>1372644</v>
      </c>
      <c r="B34" s="1" t="s">
        <v>47</v>
      </c>
      <c r="C34" s="1" t="n">
        <v>0</v>
      </c>
      <c r="D34" s="29" t="n">
        <v>37186</v>
      </c>
      <c r="E34" s="1" t="s">
        <v>54</v>
      </c>
      <c r="F34" s="30" t="s">
        <v>49</v>
      </c>
      <c r="G34" s="1" t="s">
        <v>50</v>
      </c>
      <c r="H34" s="1" t="s">
        <v>51</v>
      </c>
      <c r="I34" s="30" t="s">
        <v>52</v>
      </c>
      <c r="J34" s="29" t="n">
        <v>37591</v>
      </c>
      <c r="L34" s="32" t="n">
        <v>-9710.145</v>
      </c>
      <c r="M34" s="33" t="n">
        <v>-9483.4434</v>
      </c>
      <c r="N34" s="1" t="n">
        <v>22.47</v>
      </c>
      <c r="O34" s="34" t="n">
        <v>21.76878853</v>
      </c>
      <c r="P34" s="34" t="n">
        <f aca="false">+N34-O34</f>
        <v>0.701211470000001</v>
      </c>
      <c r="Q34" s="35" t="n">
        <v>5864.8638</v>
      </c>
      <c r="S34" s="90" t="n">
        <f aca="false">+P34*M34</f>
        <v>-6649.8992871758</v>
      </c>
      <c r="T34" s="91"/>
      <c r="U34" s="114"/>
      <c r="V34" s="91"/>
      <c r="Z34" s="105"/>
      <c r="AA34" s="105"/>
      <c r="AB34" s="105"/>
      <c r="AC34" s="110"/>
      <c r="AD34" s="111"/>
    </row>
    <row r="35" customFormat="false" ht="13.5" hidden="false" customHeight="true" outlineLevel="0" collapsed="false">
      <c r="A35" s="1" t="n">
        <v>1372644</v>
      </c>
      <c r="B35" s="1" t="s">
        <v>47</v>
      </c>
      <c r="C35" s="1" t="n">
        <v>0</v>
      </c>
      <c r="D35" s="29" t="n">
        <v>37186</v>
      </c>
      <c r="E35" s="1" t="s">
        <v>54</v>
      </c>
      <c r="F35" s="30" t="s">
        <v>49</v>
      </c>
      <c r="G35" s="1" t="s">
        <v>50</v>
      </c>
      <c r="H35" s="1" t="s">
        <v>51</v>
      </c>
      <c r="I35" s="30" t="s">
        <v>52</v>
      </c>
      <c r="J35" s="29" t="n">
        <v>37622</v>
      </c>
      <c r="L35" s="32" t="n">
        <v>-10000.0003</v>
      </c>
      <c r="M35" s="33" t="n">
        <v>-9743.1794</v>
      </c>
      <c r="N35" s="1" t="n">
        <v>22.47</v>
      </c>
      <c r="O35" s="34" t="n">
        <v>21.76878853</v>
      </c>
      <c r="P35" s="34" t="n">
        <f aca="false">+N35-O35</f>
        <v>0.701211470000001</v>
      </c>
      <c r="Q35" s="35" t="n">
        <v>6632.9054</v>
      </c>
      <c r="S35" s="90" t="n">
        <f aca="false">+P35*M35</f>
        <v>-6832.02914954772</v>
      </c>
      <c r="T35" s="91"/>
      <c r="U35" s="114"/>
      <c r="V35" s="91"/>
      <c r="Z35" s="105"/>
      <c r="AA35" s="105"/>
      <c r="AB35" s="105"/>
      <c r="AC35" s="110"/>
      <c r="AD35" s="111"/>
    </row>
    <row r="36" customFormat="false" ht="13.5" hidden="false" customHeight="true" outlineLevel="0" collapsed="false">
      <c r="A36" s="1" t="n">
        <v>1372644</v>
      </c>
      <c r="B36" s="1" t="s">
        <v>47</v>
      </c>
      <c r="C36" s="1" t="n">
        <v>0</v>
      </c>
      <c r="D36" s="29" t="n">
        <v>37186</v>
      </c>
      <c r="E36" s="1" t="s">
        <v>54</v>
      </c>
      <c r="F36" s="30" t="s">
        <v>49</v>
      </c>
      <c r="G36" s="1" t="s">
        <v>50</v>
      </c>
      <c r="H36" s="1" t="s">
        <v>51</v>
      </c>
      <c r="I36" s="30" t="s">
        <v>52</v>
      </c>
      <c r="J36" s="29" t="n">
        <v>37653</v>
      </c>
      <c r="L36" s="32" t="n">
        <v>-3333.3334</v>
      </c>
      <c r="M36" s="33" t="n">
        <v>-3245.0837</v>
      </c>
      <c r="N36" s="1" t="n">
        <v>22.47</v>
      </c>
      <c r="O36" s="34" t="n">
        <v>21.76878853</v>
      </c>
      <c r="P36" s="34" t="n">
        <f aca="false">+N36-O36</f>
        <v>0.701211470000001</v>
      </c>
      <c r="Q36" s="35" t="n">
        <v>2275.4899</v>
      </c>
      <c r="S36" s="98" t="n">
        <f aca="false">+P36*M36</f>
        <v>-2275.48991155004</v>
      </c>
      <c r="T36" s="91"/>
      <c r="U36" s="114"/>
      <c r="V36" s="91"/>
      <c r="Z36" s="105"/>
      <c r="AA36" s="105"/>
      <c r="AB36" s="105"/>
      <c r="AC36" s="110"/>
      <c r="AD36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rdyk</cp:lastModifiedBy>
  <cp:lastPrinted>2001-09-26T12:06:29Z</cp:lastPrinted>
  <dcterms:modified xsi:type="dcterms:W3CDTF">2001-10-30T12:14:41Z</dcterms:modified>
  <cp:revision>0</cp:revision>
  <dc:subject/>
  <dc:title/>
</cp:coreProperties>
</file>