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urrent Risk Pool" sheetId="1" state="visible" r:id="rId3"/>
    <sheet name="Historicals" sheetId="2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<sst xmlns="http://schemas.openxmlformats.org/spreadsheetml/2006/main" count="224" uniqueCount="126">
  <si>
    <t xml:space="preserve">EIM RISK POOL</t>
  </si>
  <si>
    <t xml:space="preserve">as of 11/26/2001</t>
  </si>
  <si>
    <t xml:space="preserve">Exposure</t>
  </si>
  <si>
    <t xml:space="preserve">COUNTERPARTY NAME</t>
  </si>
  <si>
    <t xml:space="preserve">TRADER / ORIGINATOR</t>
  </si>
  <si>
    <t xml:space="preserve">DEAL DATE</t>
  </si>
  <si>
    <t xml:space="preserve">Credit Approved Exposure</t>
  </si>
  <si>
    <t xml:space="preserve">A/R</t>
  </si>
  <si>
    <t xml:space="preserve">MTM</t>
  </si>
  <si>
    <t xml:space="preserve">Committed</t>
  </si>
  <si>
    <t xml:space="preserve">Total Risk Pool Exposure</t>
  </si>
  <si>
    <t xml:space="preserve">Total Counterparty Exposure</t>
  </si>
  <si>
    <t xml:space="preserve">COMMENTS</t>
  </si>
  <si>
    <t xml:space="preserve">Michigan Web Offset</t>
  </si>
  <si>
    <t xml:space="preserve">Clint Comeaux</t>
  </si>
  <si>
    <t xml:space="preserve">Placed in Risk Pool because customer has poor payment history.</t>
  </si>
  <si>
    <t xml:space="preserve">Enterprise NewsMedia, Inc.</t>
  </si>
  <si>
    <t xml:space="preserve">Camille Gerard</t>
  </si>
  <si>
    <t xml:space="preserve">Placed in Risk Pool because exposure exceeded credit line of $400,000 approved for customer.</t>
  </si>
  <si>
    <t xml:space="preserve">Tribune Review Publishing Company</t>
  </si>
  <si>
    <t xml:space="preserve">Placed in Risk Pool because exposure exceeded credit line of $100,000 approved for customer.</t>
  </si>
  <si>
    <t xml:space="preserve">Asia Pacific Resources International Holdings Ltd.</t>
  </si>
  <si>
    <t xml:space="preserve">Om Bhatia</t>
  </si>
  <si>
    <t xml:space="preserve">Placed in Risk Pool because RAC is not approving any credit since company is on the verge of bankruptcy.</t>
  </si>
  <si>
    <t xml:space="preserve">Joseph F. Biddle Publishing Co</t>
  </si>
  <si>
    <t xml:space="preserve">Christine Milliner</t>
  </si>
  <si>
    <t xml:space="preserve">Casey Printing</t>
  </si>
  <si>
    <t xml:space="preserve">Eric Rhodes</t>
  </si>
  <si>
    <t xml:space="preserve">Daily Gazette Company</t>
  </si>
  <si>
    <t xml:space="preserve">AFL Web Printing, Inc.</t>
  </si>
  <si>
    <t xml:space="preserve">Placed in Risk Pool because total committed value exceeded credit line of $75,000.</t>
  </si>
  <si>
    <t xml:space="preserve">Summit Supply Company Inc.</t>
  </si>
  <si>
    <t xml:space="preserve">Placed in Risk Pool because total committed value exceeded credit line of $100,000</t>
  </si>
  <si>
    <t xml:space="preserve">Bartash Printing, Inc.</t>
  </si>
  <si>
    <t xml:space="preserve">Placed in Risk Pool because total committed value exceeded credit line of $125,000</t>
  </si>
  <si>
    <t xml:space="preserve">Southwest Offset Printing </t>
  </si>
  <si>
    <t xml:space="preserve">Bayside International Industries</t>
  </si>
  <si>
    <t xml:space="preserve">John Daniel </t>
  </si>
  <si>
    <t xml:space="preserve">Placed in Risk Pool because total committed value exceeded credit line of $25,000</t>
  </si>
  <si>
    <t xml:space="preserve">Recycled Fibers International</t>
  </si>
  <si>
    <t xml:space="preserve">John Best</t>
  </si>
  <si>
    <t xml:space="preserve">Placed in Risk Pool because total committed value exceeded credit line of $150,000</t>
  </si>
  <si>
    <t xml:space="preserve">Berg Mill Supply</t>
  </si>
  <si>
    <t xml:space="preserve">Placed in Risk Pool because total committed value exceeded credit line of $50,000</t>
  </si>
  <si>
    <t xml:space="preserve">Harmon Associateed </t>
  </si>
  <si>
    <t xml:space="preserve">Stuart Kinder </t>
  </si>
  <si>
    <t xml:space="preserve">Stellar Printing Inc.</t>
  </si>
  <si>
    <t xml:space="preserve">Globalware Solutions</t>
  </si>
  <si>
    <t xml:space="preserve">Winco Press</t>
  </si>
  <si>
    <t xml:space="preserve">Total Forest Products</t>
  </si>
  <si>
    <t xml:space="preserve">Remaining Forest Products Risk Pool Balance</t>
  </si>
  <si>
    <t xml:space="preserve">Steel</t>
  </si>
  <si>
    <t xml:space="preserve">Delta Steel Inc</t>
  </si>
  <si>
    <t xml:space="preserve">Geoff Berger</t>
  </si>
  <si>
    <t xml:space="preserve">Counterparty was not up to date on pmts.  Claims they weren't invoiced.  Waiting to receive $37,321.96.</t>
  </si>
  <si>
    <t xml:space="preserve">Southmark Steel Inc</t>
  </si>
  <si>
    <t xml:space="preserve">Tom Sfikas</t>
  </si>
  <si>
    <t xml:space="preserve">Transaction exceeds credit line by $180,322.  Counterparty's account has been frozen - waiting for response from Tom</t>
  </si>
  <si>
    <t xml:space="preserve">Total Steel</t>
  </si>
  <si>
    <t xml:space="preserve">Remaining Steel Risk Pool Balance</t>
  </si>
  <si>
    <t xml:space="preserve">as of 10/20/2001</t>
  </si>
  <si>
    <t xml:space="preserve">Amount in Risk Pool</t>
  </si>
  <si>
    <t xml:space="preserve">Forest Products</t>
  </si>
  <si>
    <t xml:space="preserve">The Fiber Resource Group</t>
  </si>
  <si>
    <t xml:space="preserve">Dirk Dimitry</t>
  </si>
  <si>
    <t xml:space="preserve">Amount paid, placed in Risk Pool because exposure exceeded credit line of $25,000 approved for customer.</t>
  </si>
  <si>
    <t xml:space="preserve">Graphic Communications</t>
  </si>
  <si>
    <t xml:space="preserve">Scott Griffin</t>
  </si>
  <si>
    <t xml:space="preserve">Amount paid, placed in Risk Pool because exposure exceeded credit line of $900,000 approved for customer.</t>
  </si>
  <si>
    <t xml:space="preserve">Peachtree Papers Inc.</t>
  </si>
  <si>
    <t xml:space="preserve">Amount paid, placed in Risk Pool because no credit was extended to this customer.</t>
  </si>
  <si>
    <t xml:space="preserve">Enterprise Newsmedia Inc. </t>
  </si>
  <si>
    <t xml:space="preserve">Amount paid, placed in Risk Pool because trader forgot to write up a deal ticket &amp; exposure exceeded credit line of $400,000 approved for customer.</t>
  </si>
  <si>
    <t xml:space="preserve">Berg Mill Supply, Inc.</t>
  </si>
  <si>
    <t xml:space="preserve">John Daniel</t>
  </si>
  <si>
    <t xml:space="preserve">Amount paid, placed in Risk Pool because total exposure exceeded credit line of $50,000 approved for customer.</t>
  </si>
  <si>
    <t xml:space="preserve">J. B. Offset Printing Corp.</t>
  </si>
  <si>
    <t xml:space="preserve">Amount paid, placed in Risk Pool because exposure exceeded credit line of $100,000</t>
  </si>
  <si>
    <t xml:space="preserve">Southwest Offset Printing Corp. Inc.</t>
  </si>
  <si>
    <t xml:space="preserve">Amount paid, placed in Risk Pool because exposure exceeded credit line of $100,000 approved for customer.</t>
  </si>
  <si>
    <t xml:space="preserve">T &amp; M Trading</t>
  </si>
  <si>
    <t xml:space="preserve">Erik Deadwyler</t>
  </si>
  <si>
    <t xml:space="preserve">Smurfit Newsprint Corporation</t>
  </si>
  <si>
    <t xml:space="preserve">Engle Printing &amp; Publishing Company, Inc.</t>
  </si>
  <si>
    <t xml:space="preserve">Amount paid, placed in Risk Pool bacause exposure exceeded credit line of $100,000 approved for customer.</t>
  </si>
  <si>
    <t xml:space="preserve">Kapp Advertising Service, Inc.</t>
  </si>
  <si>
    <t xml:space="preserve">Jay Epstein</t>
  </si>
  <si>
    <t xml:space="preserve">Stellar Printing, Inc.</t>
  </si>
  <si>
    <t xml:space="preserve">Scherman Pulp &amp; Paper</t>
  </si>
  <si>
    <t xml:space="preserve">Amount paid, placed in Risk Pool because exposure exceeded credit line of $50,000 approved for customer.</t>
  </si>
  <si>
    <t xml:space="preserve">Linden Trading Company, Inc.</t>
  </si>
  <si>
    <t xml:space="preserve">McGrann Paper Corp.</t>
  </si>
  <si>
    <t xml:space="preserve">Amount paid, placed in Risk Pool because customer refused to prepay when deal was done subject to receiving a prepayment.</t>
  </si>
  <si>
    <t xml:space="preserve">Amount paid, placed in Risk Pool because exposure exceeded credit line of $150,000 approved for customer.</t>
  </si>
  <si>
    <t xml:space="preserve">Grant Paper Company</t>
  </si>
  <si>
    <t xml:space="preserve">Trussway, Ltd</t>
  </si>
  <si>
    <t xml:space="preserve">Matthew Battarbee</t>
  </si>
  <si>
    <t xml:space="preserve">Nafta</t>
  </si>
  <si>
    <t xml:space="preserve">Kevin O'Donnell</t>
  </si>
  <si>
    <t xml:space="preserve">Paid 6/29/01, placed in Risk Pool because trader did not clear credit before releasing to customer</t>
  </si>
  <si>
    <t xml:space="preserve">Merfish</t>
  </si>
  <si>
    <t xml:space="preserve">Shortpaid 6/21/01, placed in Risk Pool because trader did not clear credit before releasing to customer</t>
  </si>
  <si>
    <t xml:space="preserve">Payment due 7/8/2001, Payment has not been received as of 7/10/01.  Transaction placed in Risk Pool.  Other transactions with Counterparty have used up credit line of $200,000. Paid</t>
  </si>
  <si>
    <t xml:space="preserve">Metal-Prep</t>
  </si>
  <si>
    <t xml:space="preserve">K. Schaefer</t>
  </si>
  <si>
    <t xml:space="preserve">Not Shipped,no additional information was obtained in a timely manner, excess of credit line placed in Risk Pool.  This transaction exceeds credit line established of $100,000 by $68,000. Parent guarantee came in</t>
  </si>
  <si>
    <t xml:space="preserve">Ferro Union</t>
  </si>
  <si>
    <t xml:space="preserve">Transaction placed in the Risk Pool because it exceeds credit line of $100,000 by $130,000.  Increased credit line to $500K</t>
  </si>
  <si>
    <t xml:space="preserve">Transaction in full has been placed in the Risk Pool because prior transaction have used up the credit line. Increased credit line to $500k</t>
  </si>
  <si>
    <t xml:space="preserve">Transaction in full has been placed in the Risk Pool because prior transaction have used up the credit line. Increased credit line to $500K</t>
  </si>
  <si>
    <t xml:space="preserve">Not Shipped, transaction in full has been placed in the Risk Pool because prior transaction have used up the credit line. Parent guarantee came in.</t>
  </si>
  <si>
    <t xml:space="preserve">Berrenfield</t>
  </si>
  <si>
    <t xml:space="preserve">Transaction placed in the Risk Pool because it exceeds credit line of $100,000 by $22,850.  </t>
  </si>
  <si>
    <t xml:space="preserve">Superior Steel</t>
  </si>
  <si>
    <t xml:space="preserve">Logistics double released, credit line of $100,000 used by prior trades.</t>
  </si>
  <si>
    <t xml:space="preserve">Southmark</t>
  </si>
  <si>
    <t xml:space="preserve">Transaction placed in the Risk Pool because it exceeds credit line of $50,000 by $51,808.  </t>
  </si>
  <si>
    <t xml:space="preserve">O'Neal Steel</t>
  </si>
  <si>
    <t xml:space="preserve">Transaction is in excess of outstanding receivable of $100,001, the credit line for this counterparty is $100,000</t>
  </si>
  <si>
    <t xml:space="preserve">Esserman Steel</t>
  </si>
  <si>
    <t xml:space="preserve">Chuck Bechman</t>
  </si>
  <si>
    <t xml:space="preserve">Transaction is in excess of outstanding receivable of $100,000, the credit line for this counterparty is $100,000</t>
  </si>
  <si>
    <t xml:space="preserve">Amount paid, placed in Risk Pool because exposure exceeded credit line of $200,000 approved for customer.</t>
  </si>
  <si>
    <t xml:space="preserve">Cierra</t>
  </si>
  <si>
    <t xml:space="preserve">Sunbelt Steel</t>
  </si>
  <si>
    <t xml:space="preserve">Transaction exceeds credit line.  It has been place into the risk pool entirely.  We have outstandon receivables with this Counterparty of $900K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</si>
</sst>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\$#,##0_);&quot;($&quot;#,##0\)"/>
    <numFmt numFmtId="166" formatCode="m/d/yy"/>
    <numFmt numFmtId="167" formatCode="[$-409]m/d/yyyy"/>
    <numFmt numFmtId="168" formatCode="\$#,##0"/>
    <numFmt numFmtId="169" formatCode="0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b val="true"/>
      <sz val="12"/>
      <name val="Arial"/>
      <family val="2"/>
    </font>
    <font>
      <sz val="12"/>
      <name val="Arial"/>
      <family val="2"/>
    </font>
    <font>
      <b val="true"/>
      <u val="single"/>
      <sz val="12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2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2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9" fillId="0" borderId="17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9" fillId="0" borderId="17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9" fillId="0" borderId="17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9" fillId="0" borderId="1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1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9" fillId="0" borderId="1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7" fontId="9" fillId="0" borderId="1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8" fontId="9" fillId="0" borderId="1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9" fillId="0" borderId="1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1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5.71"/>
    <col collapsed="false" customWidth="true" hidden="false" outlineLevel="0" max="2" min="2" style="0" width="42.85"/>
    <col collapsed="false" customWidth="true" hidden="false" outlineLevel="0" max="3" min="3" style="1" width="26.28"/>
    <col collapsed="false" customWidth="true" hidden="false" outlineLevel="0" max="5" min="4" style="1" width="20.7"/>
    <col collapsed="false" customWidth="true" hidden="false" outlineLevel="0" max="7" min="6" style="0" width="18.14"/>
    <col collapsed="false" customWidth="true" hidden="false" outlineLevel="0" max="10" min="8" style="0" width="15.28"/>
    <col collapsed="false" customWidth="true" hidden="false" outlineLevel="0" max="11" min="11" style="0" width="34.71"/>
  </cols>
  <sheetData>
    <row r="1" customFormat="false" ht="18" hidden="false" customHeight="fals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customFormat="false" ht="12.75" hidden="false" customHeight="fals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customFormat="false" ht="12.75" hidden="false" customHeight="false" outlineLevel="0" collapsed="false">
      <c r="A3" s="4"/>
      <c r="B3" s="4"/>
      <c r="C3" s="4"/>
      <c r="D3" s="4"/>
      <c r="E3" s="4"/>
      <c r="F3" s="5"/>
      <c r="G3" s="4"/>
      <c r="H3" s="4"/>
      <c r="I3" s="4"/>
      <c r="J3" s="4"/>
      <c r="K3" s="4"/>
    </row>
    <row r="4" customFormat="false" ht="12.75" hidden="false" customHeight="fals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 customFormat="false" ht="15.75" hidden="false" customHeight="false" outlineLevel="0" collapsed="false">
      <c r="A5" s="6"/>
      <c r="B5" s="7"/>
      <c r="C5" s="8"/>
      <c r="D5" s="8"/>
      <c r="E5" s="9"/>
      <c r="F5" s="10" t="s">
        <v>2</v>
      </c>
      <c r="G5" s="10"/>
      <c r="H5" s="10"/>
      <c r="I5" s="10"/>
      <c r="J5" s="11"/>
      <c r="K5" s="12"/>
    </row>
    <row r="6" customFormat="false" ht="38.25" hidden="false" customHeight="true" outlineLevel="0" collapsed="false">
      <c r="A6" s="13"/>
      <c r="B6" s="14" t="s">
        <v>3</v>
      </c>
      <c r="C6" s="15" t="s">
        <v>4</v>
      </c>
      <c r="D6" s="15" t="s">
        <v>5</v>
      </c>
      <c r="E6" s="15" t="s">
        <v>6</v>
      </c>
      <c r="F6" s="16" t="s">
        <v>7</v>
      </c>
      <c r="G6" s="16" t="s">
        <v>8</v>
      </c>
      <c r="H6" s="16" t="s">
        <v>9</v>
      </c>
      <c r="I6" s="16" t="s">
        <v>10</v>
      </c>
      <c r="J6" s="17" t="s">
        <v>11</v>
      </c>
      <c r="K6" s="18" t="s">
        <v>12</v>
      </c>
    </row>
    <row r="7" customFormat="false" ht="45" hidden="false" customHeight="false" outlineLevel="0" collapsed="false">
      <c r="A7" s="19"/>
      <c r="B7" s="20" t="s">
        <v>13</v>
      </c>
      <c r="C7" s="21" t="s">
        <v>14</v>
      </c>
      <c r="D7" s="22" t="n">
        <v>37125</v>
      </c>
      <c r="E7" s="23" t="n">
        <v>0</v>
      </c>
      <c r="F7" s="23" t="n">
        <v>11176.3</v>
      </c>
      <c r="G7" s="23" t="n">
        <v>0</v>
      </c>
      <c r="H7" s="23" t="n">
        <v>0</v>
      </c>
      <c r="I7" s="24" t="n">
        <f aca="false">SUM(F7:H7)</f>
        <v>11176.3</v>
      </c>
      <c r="J7" s="24" t="n">
        <f aca="false">+E7+I7</f>
        <v>11176.3</v>
      </c>
      <c r="K7" s="25" t="s">
        <v>15</v>
      </c>
    </row>
    <row r="8" customFormat="false" ht="60" hidden="false" customHeight="false" outlineLevel="0" collapsed="false">
      <c r="A8" s="19"/>
      <c r="B8" s="20" t="s">
        <v>16</v>
      </c>
      <c r="C8" s="21" t="s">
        <v>17</v>
      </c>
      <c r="D8" s="22" t="n">
        <v>37133</v>
      </c>
      <c r="E8" s="23" t="n">
        <v>400000</v>
      </c>
      <c r="F8" s="23" t="n">
        <v>276691</v>
      </c>
      <c r="G8" s="23" t="n">
        <f aca="false">649347+9680</f>
        <v>659027</v>
      </c>
      <c r="H8" s="23" t="n">
        <f aca="false">346500+(349300*0.5)</f>
        <v>521150</v>
      </c>
      <c r="I8" s="24" t="n">
        <f aca="false">SUM(F8:H8)-E8</f>
        <v>1056868</v>
      </c>
      <c r="J8" s="24" t="n">
        <f aca="false">+E8+I8</f>
        <v>1456868</v>
      </c>
      <c r="K8" s="25" t="s">
        <v>18</v>
      </c>
    </row>
    <row r="9" customFormat="false" ht="60" hidden="false" customHeight="false" outlineLevel="0" collapsed="false">
      <c r="A9" s="19"/>
      <c r="B9" s="20" t="s">
        <v>19</v>
      </c>
      <c r="C9" s="21" t="s">
        <v>17</v>
      </c>
      <c r="D9" s="22" t="n">
        <v>37141</v>
      </c>
      <c r="E9" s="23" t="n">
        <v>100000</v>
      </c>
      <c r="F9" s="23" t="n">
        <v>188374</v>
      </c>
      <c r="G9" s="23" t="n">
        <v>0</v>
      </c>
      <c r="H9" s="23" t="n">
        <v>0</v>
      </c>
      <c r="I9" s="24" t="n">
        <f aca="false">+F9-E9</f>
        <v>88374</v>
      </c>
      <c r="J9" s="24" t="n">
        <f aca="false">+E9+I9</f>
        <v>188374</v>
      </c>
      <c r="K9" s="25" t="s">
        <v>20</v>
      </c>
    </row>
    <row r="10" customFormat="false" ht="60" hidden="false" customHeight="false" outlineLevel="0" collapsed="false">
      <c r="A10" s="19"/>
      <c r="B10" s="20" t="s">
        <v>21</v>
      </c>
      <c r="C10" s="21" t="s">
        <v>22</v>
      </c>
      <c r="D10" s="22" t="n">
        <v>37146</v>
      </c>
      <c r="E10" s="23" t="n">
        <v>0</v>
      </c>
      <c r="F10" s="23" t="n">
        <v>0</v>
      </c>
      <c r="G10" s="23" t="n">
        <v>-585223</v>
      </c>
      <c r="H10" s="23" t="n">
        <v>0</v>
      </c>
      <c r="I10" s="24" t="n">
        <f aca="false">+SUM(F10:H10)</f>
        <v>-585223</v>
      </c>
      <c r="J10" s="24" t="n">
        <f aca="false">+I10+E10</f>
        <v>-585223</v>
      </c>
      <c r="K10" s="25" t="s">
        <v>23</v>
      </c>
    </row>
    <row r="11" customFormat="false" ht="60" hidden="false" customHeight="false" outlineLevel="0" collapsed="false">
      <c r="A11" s="19"/>
      <c r="B11" s="26" t="s">
        <v>24</v>
      </c>
      <c r="C11" s="21" t="s">
        <v>25</v>
      </c>
      <c r="D11" s="22" t="n">
        <v>37148</v>
      </c>
      <c r="E11" s="23" t="n">
        <v>100000</v>
      </c>
      <c r="F11" s="23" t="n">
        <v>9380</v>
      </c>
      <c r="G11" s="23" t="n">
        <v>0</v>
      </c>
      <c r="H11" s="23" t="n">
        <v>0</v>
      </c>
      <c r="I11" s="24" t="n">
        <f aca="false">SUM(F11:H11)</f>
        <v>9380</v>
      </c>
      <c r="J11" s="24" t="n">
        <f aca="false">+E11+I11</f>
        <v>109380</v>
      </c>
      <c r="K11" s="25" t="s">
        <v>20</v>
      </c>
    </row>
    <row r="12" customFormat="false" ht="60" hidden="false" customHeight="false" outlineLevel="0" collapsed="false">
      <c r="A12" s="19"/>
      <c r="B12" s="26" t="s">
        <v>26</v>
      </c>
      <c r="C12" s="21" t="s">
        <v>27</v>
      </c>
      <c r="D12" s="22" t="n">
        <v>37151</v>
      </c>
      <c r="E12" s="23" t="n">
        <v>100000</v>
      </c>
      <c r="F12" s="23" t="n">
        <v>22640</v>
      </c>
      <c r="G12" s="23" t="n">
        <v>0</v>
      </c>
      <c r="H12" s="23" t="n">
        <v>0</v>
      </c>
      <c r="I12" s="24" t="n">
        <f aca="false">SUM(F12:H12)</f>
        <v>22640</v>
      </c>
      <c r="J12" s="24" t="n">
        <f aca="false">+E12+I12</f>
        <v>122640</v>
      </c>
      <c r="K12" s="25" t="s">
        <v>20</v>
      </c>
    </row>
    <row r="13" customFormat="false" ht="60" hidden="false" customHeight="false" outlineLevel="0" collapsed="false">
      <c r="A13" s="19"/>
      <c r="B13" s="26" t="s">
        <v>28</v>
      </c>
      <c r="C13" s="21" t="s">
        <v>25</v>
      </c>
      <c r="D13" s="22" t="n">
        <v>37155</v>
      </c>
      <c r="E13" s="23" t="n">
        <v>100000</v>
      </c>
      <c r="F13" s="23" t="n">
        <v>36480</v>
      </c>
      <c r="G13" s="23" t="n">
        <v>0</v>
      </c>
      <c r="H13" s="23" t="n">
        <v>0</v>
      </c>
      <c r="I13" s="24" t="n">
        <f aca="false">SUM(F13:H13)</f>
        <v>36480</v>
      </c>
      <c r="J13" s="24" t="n">
        <f aca="false">+E13+I13</f>
        <v>136480</v>
      </c>
      <c r="K13" s="25" t="s">
        <v>20</v>
      </c>
    </row>
    <row r="14" customFormat="false" ht="45" hidden="false" customHeight="false" outlineLevel="0" collapsed="false">
      <c r="A14" s="19"/>
      <c r="B14" s="26" t="s">
        <v>29</v>
      </c>
      <c r="C14" s="21" t="s">
        <v>17</v>
      </c>
      <c r="D14" s="22" t="n">
        <v>37160</v>
      </c>
      <c r="E14" s="23" t="n">
        <v>75000</v>
      </c>
      <c r="F14" s="23" t="n">
        <v>40000</v>
      </c>
      <c r="G14" s="23" t="n">
        <v>0</v>
      </c>
      <c r="H14" s="23" t="n">
        <v>0</v>
      </c>
      <c r="I14" s="24" t="n">
        <f aca="false">SUM(F14:H14)</f>
        <v>40000</v>
      </c>
      <c r="J14" s="24" t="n">
        <f aca="false">+E14+I14</f>
        <v>115000</v>
      </c>
      <c r="K14" s="25" t="s">
        <v>30</v>
      </c>
    </row>
    <row r="15" customFormat="false" ht="45" hidden="false" customHeight="false" outlineLevel="0" collapsed="false">
      <c r="A15" s="19"/>
      <c r="B15" s="26" t="s">
        <v>31</v>
      </c>
      <c r="C15" s="21" t="s">
        <v>25</v>
      </c>
      <c r="D15" s="22" t="n">
        <v>37161</v>
      </c>
      <c r="E15" s="23" t="n">
        <v>100000</v>
      </c>
      <c r="F15" s="23" t="n">
        <v>0</v>
      </c>
      <c r="G15" s="23" t="n">
        <v>16500</v>
      </c>
      <c r="H15" s="23" t="n">
        <v>46700</v>
      </c>
      <c r="I15" s="24" t="n">
        <f aca="false">SUM(F15:H15)</f>
        <v>63200</v>
      </c>
      <c r="J15" s="24" t="n">
        <f aca="false">+E15+I15</f>
        <v>163200</v>
      </c>
      <c r="K15" s="25" t="s">
        <v>32</v>
      </c>
    </row>
    <row r="16" customFormat="false" ht="45" hidden="false" customHeight="false" outlineLevel="0" collapsed="false">
      <c r="A16" s="19"/>
      <c r="B16" s="26" t="s">
        <v>33</v>
      </c>
      <c r="C16" s="21" t="s">
        <v>17</v>
      </c>
      <c r="D16" s="22" t="n">
        <v>37167</v>
      </c>
      <c r="E16" s="23" t="n">
        <v>125000</v>
      </c>
      <c r="F16" s="23" t="n">
        <v>64396.16</v>
      </c>
      <c r="G16" s="23" t="n">
        <v>0</v>
      </c>
      <c r="H16" s="23" t="n">
        <v>0</v>
      </c>
      <c r="I16" s="24" t="n">
        <f aca="false">SUM(F16:H16)</f>
        <v>64396.16</v>
      </c>
      <c r="J16" s="24" t="n">
        <f aca="false">+E16+I16</f>
        <v>189396.16</v>
      </c>
      <c r="K16" s="25" t="s">
        <v>34</v>
      </c>
    </row>
    <row r="17" customFormat="false" ht="45" hidden="false" customHeight="false" outlineLevel="0" collapsed="false">
      <c r="A17" s="19"/>
      <c r="B17" s="26" t="s">
        <v>35</v>
      </c>
      <c r="C17" s="21" t="s">
        <v>27</v>
      </c>
      <c r="D17" s="22" t="n">
        <v>37187</v>
      </c>
      <c r="E17" s="23" t="n">
        <v>100000</v>
      </c>
      <c r="F17" s="23" t="n">
        <v>0</v>
      </c>
      <c r="G17" s="23" t="n">
        <v>0</v>
      </c>
      <c r="H17" s="23" t="n">
        <v>27780</v>
      </c>
      <c r="I17" s="24" t="n">
        <f aca="false">SUM(F17:H17)</f>
        <v>27780</v>
      </c>
      <c r="J17" s="24" t="n">
        <f aca="false">+E17+I17</f>
        <v>127780</v>
      </c>
      <c r="K17" s="25" t="s">
        <v>32</v>
      </c>
    </row>
    <row r="18" customFormat="false" ht="45" hidden="false" customHeight="false" outlineLevel="0" collapsed="false">
      <c r="A18" s="19"/>
      <c r="B18" s="26" t="s">
        <v>36</v>
      </c>
      <c r="C18" s="21" t="s">
        <v>37</v>
      </c>
      <c r="D18" s="22" t="n">
        <v>37197</v>
      </c>
      <c r="E18" s="23" t="n">
        <v>25000</v>
      </c>
      <c r="F18" s="23" t="n">
        <v>71406.3</v>
      </c>
      <c r="G18" s="23" t="n">
        <v>0</v>
      </c>
      <c r="H18" s="23" t="n">
        <v>0</v>
      </c>
      <c r="I18" s="24" t="n">
        <f aca="false">+F18-E18</f>
        <v>46406.3</v>
      </c>
      <c r="J18" s="24" t="n">
        <f aca="false">+E18+I18</f>
        <v>71406.3</v>
      </c>
      <c r="K18" s="25" t="s">
        <v>38</v>
      </c>
    </row>
    <row r="19" customFormat="false" ht="45" hidden="false" customHeight="false" outlineLevel="0" collapsed="false">
      <c r="A19" s="19"/>
      <c r="B19" s="26" t="s">
        <v>39</v>
      </c>
      <c r="C19" s="21" t="s">
        <v>40</v>
      </c>
      <c r="D19" s="22" t="n">
        <v>37197</v>
      </c>
      <c r="E19" s="23" t="n">
        <v>150000</v>
      </c>
      <c r="F19" s="23" t="n">
        <v>0</v>
      </c>
      <c r="G19" s="23" t="n">
        <v>0</v>
      </c>
      <c r="H19" s="23" t="n">
        <v>51750</v>
      </c>
      <c r="I19" s="24" t="n">
        <f aca="false">SUM(F19:H19)</f>
        <v>51750</v>
      </c>
      <c r="J19" s="24" t="n">
        <f aca="false">+E19+I19</f>
        <v>201750</v>
      </c>
      <c r="K19" s="25" t="s">
        <v>41</v>
      </c>
    </row>
    <row r="20" customFormat="false" ht="45" hidden="false" customHeight="false" outlineLevel="0" collapsed="false">
      <c r="A20" s="19"/>
      <c r="B20" s="26" t="s">
        <v>42</v>
      </c>
      <c r="C20" s="21" t="s">
        <v>40</v>
      </c>
      <c r="D20" s="22" t="n">
        <v>37201</v>
      </c>
      <c r="E20" s="23" t="n">
        <v>50000</v>
      </c>
      <c r="F20" s="23" t="n">
        <v>0</v>
      </c>
      <c r="G20" s="23" t="n">
        <v>0</v>
      </c>
      <c r="H20" s="23" t="n">
        <v>39000</v>
      </c>
      <c r="I20" s="24" t="n">
        <f aca="false">SUM(F20:H20)</f>
        <v>39000</v>
      </c>
      <c r="J20" s="24" t="n">
        <f aca="false">+E20+I20</f>
        <v>89000</v>
      </c>
      <c r="K20" s="25" t="s">
        <v>43</v>
      </c>
    </row>
    <row r="21" customFormat="false" ht="45" hidden="false" customHeight="false" outlineLevel="0" collapsed="false">
      <c r="A21" s="19"/>
      <c r="B21" s="26" t="s">
        <v>44</v>
      </c>
      <c r="C21" s="21" t="s">
        <v>45</v>
      </c>
      <c r="D21" s="22" t="n">
        <v>37201</v>
      </c>
      <c r="E21" s="23" t="n">
        <v>25000</v>
      </c>
      <c r="F21" s="23" t="n">
        <v>876</v>
      </c>
      <c r="G21" s="23" t="n">
        <v>0</v>
      </c>
      <c r="H21" s="23" t="n">
        <f aca="false">12800-876</f>
        <v>11924</v>
      </c>
      <c r="I21" s="24" t="n">
        <f aca="false">SUM(F21:H21)</f>
        <v>12800</v>
      </c>
      <c r="J21" s="24" t="n">
        <f aca="false">+E21+I21</f>
        <v>37800</v>
      </c>
      <c r="K21" s="25" t="s">
        <v>38</v>
      </c>
    </row>
    <row r="22" customFormat="false" ht="45" hidden="false" customHeight="false" outlineLevel="0" collapsed="false">
      <c r="A22" s="19"/>
      <c r="B22" s="26" t="s">
        <v>46</v>
      </c>
      <c r="C22" s="21" t="s">
        <v>17</v>
      </c>
      <c r="D22" s="22" t="n">
        <v>37202</v>
      </c>
      <c r="E22" s="23" t="n">
        <v>100000</v>
      </c>
      <c r="F22" s="23" t="n">
        <v>9513</v>
      </c>
      <c r="G22" s="23" t="n">
        <v>0</v>
      </c>
      <c r="H22" s="23" t="n">
        <f aca="false">47500-9513</f>
        <v>37987</v>
      </c>
      <c r="I22" s="24" t="n">
        <f aca="false">SUM(F22:H22)</f>
        <v>47500</v>
      </c>
      <c r="J22" s="24" t="n">
        <f aca="false">+E22+I22</f>
        <v>147500</v>
      </c>
      <c r="K22" s="25" t="s">
        <v>32</v>
      </c>
    </row>
    <row r="23" customFormat="false" ht="45" hidden="false" customHeight="false" outlineLevel="0" collapsed="false">
      <c r="A23" s="19"/>
      <c r="B23" s="26" t="s">
        <v>39</v>
      </c>
      <c r="C23" s="21" t="s">
        <v>40</v>
      </c>
      <c r="D23" s="22" t="n">
        <v>37202</v>
      </c>
      <c r="E23" s="23" t="n">
        <v>0</v>
      </c>
      <c r="F23" s="23" t="n">
        <v>0</v>
      </c>
      <c r="G23" s="23" t="n">
        <v>0</v>
      </c>
      <c r="H23" s="23" t="n">
        <f aca="false">57960+28750+36800</f>
        <v>123510</v>
      </c>
      <c r="I23" s="24" t="n">
        <f aca="false">SUM(F23:H23)</f>
        <v>123510</v>
      </c>
      <c r="J23" s="24" t="n">
        <f aca="false">+E23+I23</f>
        <v>123510</v>
      </c>
      <c r="K23" s="25" t="s">
        <v>32</v>
      </c>
    </row>
    <row r="24" customFormat="false" ht="45" hidden="false" customHeight="false" outlineLevel="0" collapsed="false">
      <c r="A24" s="19"/>
      <c r="B24" s="26" t="s">
        <v>35</v>
      </c>
      <c r="C24" s="21" t="s">
        <v>27</v>
      </c>
      <c r="D24" s="22" t="n">
        <v>37203</v>
      </c>
      <c r="E24" s="23" t="n">
        <v>0</v>
      </c>
      <c r="F24" s="23" t="n">
        <v>0</v>
      </c>
      <c r="G24" s="23" t="n">
        <v>0</v>
      </c>
      <c r="H24" s="23" t="n">
        <v>15000</v>
      </c>
      <c r="I24" s="24" t="n">
        <f aca="false">SUM(F24:H24)</f>
        <v>15000</v>
      </c>
      <c r="J24" s="24" t="n">
        <f aca="false">+E24+I24</f>
        <v>15000</v>
      </c>
      <c r="K24" s="25" t="s">
        <v>32</v>
      </c>
    </row>
    <row r="25" customFormat="false" ht="45" hidden="false" customHeight="false" outlineLevel="0" collapsed="false">
      <c r="A25" s="19"/>
      <c r="B25" s="26" t="s">
        <v>47</v>
      </c>
      <c r="C25" s="21" t="s">
        <v>27</v>
      </c>
      <c r="D25" s="22" t="n">
        <v>37203</v>
      </c>
      <c r="E25" s="23" t="n">
        <v>25000</v>
      </c>
      <c r="F25" s="23" t="n">
        <v>9580</v>
      </c>
      <c r="G25" s="23" t="n">
        <v>0</v>
      </c>
      <c r="H25" s="23" t="n">
        <v>0</v>
      </c>
      <c r="I25" s="24" t="n">
        <f aca="false">SUM(F25:H25)</f>
        <v>9580</v>
      </c>
      <c r="J25" s="24" t="n">
        <f aca="false">+E25+I25</f>
        <v>34580</v>
      </c>
      <c r="K25" s="25" t="s">
        <v>38</v>
      </c>
    </row>
    <row r="26" customFormat="false" ht="45" hidden="false" customHeight="false" outlineLevel="0" collapsed="false">
      <c r="A26" s="19"/>
      <c r="B26" s="26" t="s">
        <v>46</v>
      </c>
      <c r="C26" s="21" t="s">
        <v>27</v>
      </c>
      <c r="D26" s="22" t="n">
        <v>37208</v>
      </c>
      <c r="E26" s="23" t="n">
        <v>0</v>
      </c>
      <c r="F26" s="23" t="n">
        <v>0</v>
      </c>
      <c r="G26" s="23" t="n">
        <v>0</v>
      </c>
      <c r="H26" s="23" t="n">
        <v>112080</v>
      </c>
      <c r="I26" s="24" t="n">
        <f aca="false">SUM(F26:H26)</f>
        <v>112080</v>
      </c>
      <c r="J26" s="24" t="n">
        <f aca="false">+E26+I26</f>
        <v>112080</v>
      </c>
      <c r="K26" s="25" t="s">
        <v>32</v>
      </c>
    </row>
    <row r="27" customFormat="false" ht="45" hidden="false" customHeight="false" outlineLevel="0" collapsed="false">
      <c r="A27" s="19"/>
      <c r="B27" s="26" t="s">
        <v>48</v>
      </c>
      <c r="C27" s="21" t="s">
        <v>17</v>
      </c>
      <c r="D27" s="22" t="n">
        <v>37208</v>
      </c>
      <c r="E27" s="23" t="n">
        <v>100000</v>
      </c>
      <c r="F27" s="23" t="n">
        <v>0</v>
      </c>
      <c r="G27" s="23" t="n">
        <v>0</v>
      </c>
      <c r="H27" s="23" t="n">
        <v>9900</v>
      </c>
      <c r="I27" s="24" t="n">
        <f aca="false">SUM(F27:H27)</f>
        <v>9900</v>
      </c>
      <c r="J27" s="24" t="n">
        <f aca="false">+E27+I27</f>
        <v>109900</v>
      </c>
      <c r="K27" s="25" t="s">
        <v>32</v>
      </c>
    </row>
    <row r="28" customFormat="false" ht="15" hidden="false" customHeight="true" outlineLevel="0" collapsed="false">
      <c r="A28" s="27" t="s">
        <v>49</v>
      </c>
      <c r="B28" s="28"/>
      <c r="C28" s="29"/>
      <c r="D28" s="30"/>
      <c r="E28" s="30"/>
      <c r="F28" s="29"/>
      <c r="G28" s="29"/>
      <c r="H28" s="31"/>
      <c r="I28" s="31" t="n">
        <f aca="false">SUM(I7:I27)+585082</f>
        <v>1887679.76</v>
      </c>
      <c r="J28" s="31"/>
      <c r="K28" s="32"/>
    </row>
    <row r="29" customFormat="false" ht="16.5" hidden="false" customHeight="false" outlineLevel="0" collapsed="false">
      <c r="A29" s="33" t="s">
        <v>50</v>
      </c>
      <c r="B29" s="34"/>
      <c r="C29" s="35"/>
      <c r="D29" s="35"/>
      <c r="E29" s="35"/>
      <c r="F29" s="35"/>
      <c r="G29" s="35"/>
      <c r="H29" s="36"/>
      <c r="I29" s="36" t="n">
        <f aca="false">5000000-I28</f>
        <v>3112320.24</v>
      </c>
      <c r="J29" s="36"/>
      <c r="K29" s="37"/>
    </row>
    <row r="30" customFormat="false" ht="15" hidden="false" customHeight="false" outlineLevel="0" collapsed="false">
      <c r="A30" s="38"/>
      <c r="B30" s="39"/>
      <c r="C30" s="40"/>
      <c r="D30" s="40"/>
      <c r="E30" s="40"/>
      <c r="F30" s="40"/>
      <c r="G30" s="40"/>
      <c r="H30" s="40"/>
      <c r="I30" s="40"/>
      <c r="J30" s="40"/>
      <c r="K30" s="41"/>
    </row>
    <row r="31" customFormat="false" ht="15.75" hidden="false" customHeight="false" outlineLevel="0" collapsed="false">
      <c r="A31" s="42" t="s">
        <v>51</v>
      </c>
      <c r="B31" s="39"/>
      <c r="C31" s="40"/>
      <c r="D31" s="40"/>
      <c r="E31" s="40"/>
      <c r="F31" s="40"/>
      <c r="G31" s="40"/>
      <c r="H31" s="40"/>
      <c r="I31" s="40"/>
      <c r="J31" s="40"/>
      <c r="K31" s="39"/>
    </row>
    <row r="32" customFormat="false" ht="15.75" hidden="false" customHeight="false" outlineLevel="0" collapsed="false">
      <c r="A32" s="43"/>
      <c r="B32" s="39"/>
      <c r="C32" s="40"/>
      <c r="D32" s="40"/>
      <c r="E32" s="40"/>
      <c r="F32" s="40"/>
      <c r="G32" s="40"/>
      <c r="H32" s="40"/>
      <c r="I32" s="40"/>
      <c r="J32" s="40"/>
      <c r="K32" s="44"/>
    </row>
    <row r="33" customFormat="false" ht="60" hidden="false" customHeight="false" outlineLevel="0" collapsed="false">
      <c r="A33" s="45"/>
      <c r="B33" s="46" t="s">
        <v>52</v>
      </c>
      <c r="C33" s="47" t="s">
        <v>53</v>
      </c>
      <c r="D33" s="48" t="n">
        <v>37203</v>
      </c>
      <c r="E33" s="49" t="n">
        <v>0</v>
      </c>
      <c r="F33" s="49" t="n">
        <v>50573</v>
      </c>
      <c r="G33" s="49"/>
      <c r="H33" s="50"/>
      <c r="I33" s="50" t="n">
        <f aca="false">SUM(F33:H33)-E33</f>
        <v>50573</v>
      </c>
      <c r="J33" s="51" t="n">
        <f aca="false">I33+E33</f>
        <v>50573</v>
      </c>
      <c r="K33" s="52" t="s">
        <v>54</v>
      </c>
    </row>
    <row r="34" customFormat="false" ht="60" hidden="false" customHeight="false" outlineLevel="0" collapsed="false">
      <c r="A34" s="45"/>
      <c r="B34" s="46" t="s">
        <v>55</v>
      </c>
      <c r="C34" s="47" t="s">
        <v>56</v>
      </c>
      <c r="D34" s="48" t="n">
        <v>37154</v>
      </c>
      <c r="E34" s="49" t="n">
        <v>50000</v>
      </c>
      <c r="F34" s="49" t="n">
        <v>230322</v>
      </c>
      <c r="G34" s="49" t="n">
        <v>0</v>
      </c>
      <c r="H34" s="50" t="n">
        <v>0</v>
      </c>
      <c r="I34" s="50" t="n">
        <f aca="false">SUM(F34:H34)-E34</f>
        <v>180322</v>
      </c>
      <c r="J34" s="51" t="n">
        <f aca="false">I34+E34</f>
        <v>230322</v>
      </c>
      <c r="K34" s="52" t="s">
        <v>57</v>
      </c>
    </row>
    <row r="35" customFormat="false" ht="16.5" hidden="false" customHeight="false" outlineLevel="0" collapsed="false">
      <c r="A35" s="53" t="s">
        <v>58</v>
      </c>
      <c r="B35" s="54"/>
      <c r="C35" s="55"/>
      <c r="D35" s="55"/>
      <c r="E35" s="55"/>
      <c r="F35" s="54"/>
      <c r="G35" s="54"/>
      <c r="H35" s="56"/>
      <c r="I35" s="56" t="n">
        <f aca="false">SUM(I33:I34)</f>
        <v>230895</v>
      </c>
      <c r="J35" s="56"/>
      <c r="K35" s="57"/>
    </row>
    <row r="36" customFormat="false" ht="16.5" hidden="false" customHeight="false" outlineLevel="0" collapsed="false">
      <c r="A36" s="33" t="s">
        <v>59</v>
      </c>
      <c r="B36" s="34"/>
      <c r="C36" s="35"/>
      <c r="D36" s="35"/>
      <c r="E36" s="35"/>
      <c r="F36" s="34"/>
      <c r="G36" s="34"/>
      <c r="H36" s="58"/>
      <c r="I36" s="58" t="n">
        <f aca="false">5000000-I35</f>
        <v>4769105</v>
      </c>
      <c r="J36" s="58"/>
      <c r="K36" s="37"/>
    </row>
    <row r="39" customFormat="false" ht="12.75" hidden="false" customHeight="false" outlineLevel="0" collapsed="false">
      <c r="C39" s="59"/>
    </row>
  </sheetData>
  <mergeCells count="3">
    <mergeCell ref="A1:K1"/>
    <mergeCell ref="A2:K2"/>
    <mergeCell ref="F5:I5"/>
  </mergeCells>
  <printOptions headings="false" gridLines="false" gridLinesSet="true" horizontalCentered="false" verticalCentered="false"/>
  <pageMargins left="0.25" right="0.25" top="0.984027777777778" bottom="0.984027777777778" header="0.511811023622047" footer="0.511811023622047"/>
  <pageSetup paperSize="1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29" man="true" max="16383" min="0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G56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6" topLeftCell="BM27" activePane="bottomLeft" state="frozen"/>
      <selection pane="topLeft" activeCell="A1" activeCellId="0" sqref="A1"/>
      <selection pane="bottomLeft" activeCell="A2" activeCellId="0" sqref="A2:F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5.71"/>
    <col collapsed="false" customWidth="true" hidden="false" outlineLevel="0" max="2" min="2" style="0" width="42.85"/>
    <col collapsed="false" customWidth="true" hidden="false" outlineLevel="0" max="4" min="3" style="1" width="20.7"/>
    <col collapsed="false" customWidth="true" hidden="false" outlineLevel="0" max="5" min="5" style="0" width="15.28"/>
    <col collapsed="false" customWidth="true" hidden="false" outlineLevel="0" max="6" min="6" style="0" width="34.71"/>
  </cols>
  <sheetData>
    <row r="1" customFormat="false" ht="18" hidden="false" customHeight="false" outlineLevel="0" collapsed="false">
      <c r="A1" s="2" t="s">
        <v>0</v>
      </c>
      <c r="B1" s="2"/>
      <c r="C1" s="2"/>
      <c r="D1" s="2"/>
      <c r="E1" s="2"/>
      <c r="F1" s="2"/>
    </row>
    <row r="2" customFormat="false" ht="12.75" hidden="false" customHeight="false" outlineLevel="0" collapsed="false">
      <c r="A2" s="3" t="s">
        <v>60</v>
      </c>
      <c r="B2" s="3"/>
      <c r="C2" s="3"/>
      <c r="D2" s="3"/>
      <c r="E2" s="3"/>
      <c r="F2" s="3"/>
    </row>
    <row r="3" customFormat="false" ht="12.75" hidden="false" customHeight="false" outlineLevel="0" collapsed="false">
      <c r="A3" s="4"/>
      <c r="B3" s="4"/>
      <c r="C3" s="4"/>
      <c r="D3" s="4"/>
      <c r="E3" s="4"/>
      <c r="F3" s="4"/>
    </row>
    <row r="4" customFormat="false" ht="12.75" hidden="false" customHeight="false" outlineLevel="0" collapsed="false">
      <c r="A4" s="4"/>
      <c r="B4" s="4"/>
      <c r="C4" s="4"/>
      <c r="D4" s="4"/>
      <c r="E4" s="4"/>
      <c r="F4" s="4"/>
    </row>
    <row r="5" customFormat="false" ht="15.75" hidden="false" customHeight="false" outlineLevel="0" collapsed="false">
      <c r="A5" s="6"/>
      <c r="B5" s="7"/>
      <c r="C5" s="8"/>
      <c r="D5" s="8"/>
      <c r="E5" s="10"/>
      <c r="F5" s="12"/>
    </row>
    <row r="6" customFormat="false" ht="25.5" hidden="false" customHeight="false" outlineLevel="0" collapsed="false">
      <c r="A6" s="13"/>
      <c r="B6" s="60" t="s">
        <v>3</v>
      </c>
      <c r="C6" s="15" t="s">
        <v>4</v>
      </c>
      <c r="D6" s="15" t="s">
        <v>5</v>
      </c>
      <c r="E6" s="15" t="s">
        <v>61</v>
      </c>
      <c r="F6" s="18" t="s">
        <v>12</v>
      </c>
    </row>
    <row r="7" customFormat="false" ht="12.75" hidden="false" customHeight="false" outlineLevel="0" collapsed="false">
      <c r="A7" s="61" t="s">
        <v>62</v>
      </c>
      <c r="E7" s="62"/>
    </row>
    <row r="8" customFormat="false" ht="38.25" hidden="false" customHeight="false" outlineLevel="0" collapsed="false">
      <c r="A8" s="63"/>
      <c r="B8" s="64" t="s">
        <v>63</v>
      </c>
      <c r="C8" s="65" t="s">
        <v>64</v>
      </c>
      <c r="D8" s="66" t="n">
        <v>37004</v>
      </c>
      <c r="E8" s="67" t="n">
        <v>48000</v>
      </c>
      <c r="F8" s="68" t="s">
        <v>65</v>
      </c>
    </row>
    <row r="9" customFormat="false" ht="38.25" hidden="false" customHeight="false" outlineLevel="0" collapsed="false">
      <c r="A9" s="63"/>
      <c r="B9" s="64" t="s">
        <v>63</v>
      </c>
      <c r="C9" s="65" t="s">
        <v>64</v>
      </c>
      <c r="D9" s="66" t="n">
        <v>37004</v>
      </c>
      <c r="E9" s="67" t="n">
        <v>48000</v>
      </c>
      <c r="F9" s="68" t="s">
        <v>65</v>
      </c>
    </row>
    <row r="10" customFormat="false" ht="38.25" hidden="false" customHeight="false" outlineLevel="0" collapsed="false">
      <c r="A10" s="63"/>
      <c r="B10" s="64" t="s">
        <v>66</v>
      </c>
      <c r="C10" s="65" t="s">
        <v>67</v>
      </c>
      <c r="D10" s="66" t="n">
        <v>37004</v>
      </c>
      <c r="E10" s="67" t="n">
        <v>49200</v>
      </c>
      <c r="F10" s="68" t="s">
        <v>68</v>
      </c>
    </row>
    <row r="11" customFormat="false" ht="38.25" hidden="false" customHeight="false" outlineLevel="0" collapsed="false">
      <c r="A11" s="63"/>
      <c r="B11" s="64" t="s">
        <v>66</v>
      </c>
      <c r="C11" s="65" t="s">
        <v>67</v>
      </c>
      <c r="D11" s="66" t="n">
        <v>37004</v>
      </c>
      <c r="E11" s="67" t="n">
        <v>49200</v>
      </c>
      <c r="F11" s="68" t="s">
        <v>68</v>
      </c>
    </row>
    <row r="12" customFormat="false" ht="38.25" hidden="false" customHeight="false" outlineLevel="0" collapsed="false">
      <c r="A12" s="63"/>
      <c r="B12" s="64" t="s">
        <v>69</v>
      </c>
      <c r="C12" s="65" t="s">
        <v>67</v>
      </c>
      <c r="D12" s="66" t="n">
        <v>37004</v>
      </c>
      <c r="E12" s="67" t="n">
        <v>148800</v>
      </c>
      <c r="F12" s="68" t="s">
        <v>70</v>
      </c>
    </row>
    <row r="13" customFormat="false" ht="51" hidden="false" customHeight="false" outlineLevel="0" collapsed="false">
      <c r="A13" s="63"/>
      <c r="B13" s="64" t="s">
        <v>71</v>
      </c>
      <c r="C13" s="65" t="s">
        <v>67</v>
      </c>
      <c r="D13" s="66" t="n">
        <v>37004</v>
      </c>
      <c r="E13" s="67" t="n">
        <v>143760</v>
      </c>
      <c r="F13" s="68" t="s">
        <v>72</v>
      </c>
    </row>
    <row r="14" customFormat="false" ht="51" hidden="false" customHeight="false" outlineLevel="0" collapsed="false">
      <c r="A14" s="63"/>
      <c r="B14" s="64" t="s">
        <v>73</v>
      </c>
      <c r="C14" s="65" t="s">
        <v>74</v>
      </c>
      <c r="D14" s="66" t="n">
        <v>37049</v>
      </c>
      <c r="E14" s="67" t="n">
        <v>35000</v>
      </c>
      <c r="F14" s="69" t="s">
        <v>75</v>
      </c>
    </row>
    <row r="15" customFormat="false" ht="38.25" hidden="false" customHeight="false" outlineLevel="0" collapsed="false">
      <c r="A15" s="63"/>
      <c r="B15" s="64" t="s">
        <v>76</v>
      </c>
      <c r="C15" s="65" t="s">
        <v>17</v>
      </c>
      <c r="D15" s="66" t="n">
        <v>37050</v>
      </c>
      <c r="E15" s="67" t="n">
        <v>102600</v>
      </c>
      <c r="F15" s="69" t="s">
        <v>77</v>
      </c>
    </row>
    <row r="16" customFormat="false" ht="38.25" hidden="false" customHeight="false" outlineLevel="0" collapsed="false">
      <c r="A16" s="63"/>
      <c r="B16" s="64" t="s">
        <v>78</v>
      </c>
      <c r="C16" s="65" t="s">
        <v>14</v>
      </c>
      <c r="D16" s="66" t="n">
        <v>37049</v>
      </c>
      <c r="E16" s="67" t="n">
        <v>200000</v>
      </c>
      <c r="F16" s="69" t="s">
        <v>79</v>
      </c>
    </row>
    <row r="17" customFormat="false" ht="38.25" hidden="false" customHeight="false" outlineLevel="0" collapsed="false">
      <c r="A17" s="63"/>
      <c r="B17" s="64" t="s">
        <v>80</v>
      </c>
      <c r="C17" s="65" t="s">
        <v>81</v>
      </c>
      <c r="D17" s="66" t="n">
        <v>37081</v>
      </c>
      <c r="E17" s="67" t="n">
        <v>31000</v>
      </c>
      <c r="F17" s="69" t="s">
        <v>65</v>
      </c>
    </row>
    <row r="18" customFormat="false" ht="38.25" hidden="false" customHeight="false" outlineLevel="0" collapsed="false">
      <c r="A18" s="63"/>
      <c r="B18" s="64" t="s">
        <v>82</v>
      </c>
      <c r="C18" s="65" t="s">
        <v>74</v>
      </c>
      <c r="D18" s="66" t="n">
        <v>37069</v>
      </c>
      <c r="E18" s="67" t="n">
        <v>32200</v>
      </c>
      <c r="F18" s="69" t="s">
        <v>70</v>
      </c>
    </row>
    <row r="19" customFormat="false" ht="38.25" hidden="false" customHeight="false" outlineLevel="0" collapsed="false">
      <c r="A19" s="63"/>
      <c r="B19" s="64" t="s">
        <v>82</v>
      </c>
      <c r="C19" s="65" t="s">
        <v>74</v>
      </c>
      <c r="D19" s="66" t="n">
        <v>37069</v>
      </c>
      <c r="E19" s="67" t="n">
        <v>31740</v>
      </c>
      <c r="F19" s="69" t="s">
        <v>70</v>
      </c>
    </row>
    <row r="20" customFormat="false" ht="38.25" hidden="false" customHeight="false" outlineLevel="0" collapsed="false">
      <c r="A20" s="63"/>
      <c r="B20" s="64" t="s">
        <v>82</v>
      </c>
      <c r="C20" s="65" t="s">
        <v>74</v>
      </c>
      <c r="D20" s="66" t="n">
        <v>37082</v>
      </c>
      <c r="E20" s="67" t="n">
        <v>33580</v>
      </c>
      <c r="F20" s="69" t="s">
        <v>70</v>
      </c>
    </row>
    <row r="21" customFormat="false" ht="38.25" hidden="false" customHeight="false" outlineLevel="0" collapsed="false">
      <c r="A21" s="63"/>
      <c r="B21" s="64" t="s">
        <v>83</v>
      </c>
      <c r="C21" s="65" t="s">
        <v>17</v>
      </c>
      <c r="D21" s="66" t="n">
        <v>37083</v>
      </c>
      <c r="E21" s="67" t="n">
        <v>128000</v>
      </c>
      <c r="F21" s="69" t="s">
        <v>84</v>
      </c>
    </row>
    <row r="22" customFormat="false" ht="38.25" hidden="false" customHeight="false" outlineLevel="0" collapsed="false">
      <c r="A22" s="63"/>
      <c r="B22" s="64" t="s">
        <v>85</v>
      </c>
      <c r="C22" s="65" t="s">
        <v>86</v>
      </c>
      <c r="D22" s="66" t="n">
        <v>37071</v>
      </c>
      <c r="E22" s="67" t="n">
        <v>23440</v>
      </c>
      <c r="F22" s="69" t="s">
        <v>84</v>
      </c>
    </row>
    <row r="23" customFormat="false" ht="38.25" hidden="false" customHeight="false" outlineLevel="0" collapsed="false">
      <c r="A23" s="63"/>
      <c r="B23" s="64" t="s">
        <v>87</v>
      </c>
      <c r="C23" s="65" t="s">
        <v>86</v>
      </c>
      <c r="D23" s="66" t="n">
        <v>37071</v>
      </c>
      <c r="E23" s="67" t="n">
        <v>161700</v>
      </c>
      <c r="F23" s="69" t="s">
        <v>84</v>
      </c>
    </row>
    <row r="24" customFormat="false" ht="38.25" hidden="false" customHeight="false" outlineLevel="0" collapsed="false">
      <c r="A24" s="63"/>
      <c r="B24" s="64" t="s">
        <v>88</v>
      </c>
      <c r="C24" s="65" t="s">
        <v>74</v>
      </c>
      <c r="D24" s="66" t="n">
        <v>37077</v>
      </c>
      <c r="E24" s="67" t="n">
        <v>21980</v>
      </c>
      <c r="F24" s="69" t="s">
        <v>89</v>
      </c>
    </row>
    <row r="25" customFormat="false" ht="38.25" hidden="false" customHeight="false" outlineLevel="0" collapsed="false">
      <c r="A25" s="63"/>
      <c r="B25" s="64" t="s">
        <v>90</v>
      </c>
      <c r="C25" s="65" t="s">
        <v>74</v>
      </c>
      <c r="D25" s="66" t="n">
        <v>37106</v>
      </c>
      <c r="E25" s="67" t="n">
        <v>12625</v>
      </c>
      <c r="F25" s="69" t="s">
        <v>79</v>
      </c>
    </row>
    <row r="26" customFormat="false" ht="51" hidden="false" customHeight="false" outlineLevel="0" collapsed="false">
      <c r="A26" s="63"/>
      <c r="B26" s="64" t="s">
        <v>91</v>
      </c>
      <c r="C26" s="65" t="s">
        <v>27</v>
      </c>
      <c r="D26" s="66" t="n">
        <v>37089</v>
      </c>
      <c r="E26" s="67" t="n">
        <v>23047</v>
      </c>
      <c r="F26" s="69" t="s">
        <v>92</v>
      </c>
    </row>
    <row r="27" customFormat="false" ht="38.25" hidden="false" customHeight="false" outlineLevel="0" collapsed="false">
      <c r="A27" s="63"/>
      <c r="B27" s="64" t="s">
        <v>39</v>
      </c>
      <c r="C27" s="65" t="s">
        <v>74</v>
      </c>
      <c r="D27" s="66" t="n">
        <v>37117</v>
      </c>
      <c r="E27" s="67" t="n">
        <v>9395</v>
      </c>
      <c r="F27" s="69" t="s">
        <v>93</v>
      </c>
    </row>
    <row r="28" customFormat="false" ht="40.5" hidden="false" customHeight="true" outlineLevel="0" collapsed="false">
      <c r="A28" s="63"/>
      <c r="B28" s="64" t="s">
        <v>94</v>
      </c>
      <c r="C28" s="65" t="s">
        <v>27</v>
      </c>
      <c r="D28" s="66" t="n">
        <v>37126</v>
      </c>
      <c r="E28" s="67" t="n">
        <v>55000</v>
      </c>
      <c r="F28" s="69" t="s">
        <v>79</v>
      </c>
    </row>
    <row r="29" customFormat="false" ht="38.25" hidden="false" customHeight="false" outlineLevel="0" collapsed="false">
      <c r="A29" s="63"/>
      <c r="B29" s="64" t="s">
        <v>73</v>
      </c>
      <c r="C29" s="65" t="s">
        <v>74</v>
      </c>
      <c r="D29" s="66" t="n">
        <v>37078</v>
      </c>
      <c r="E29" s="67" t="n">
        <v>41066.25</v>
      </c>
      <c r="F29" s="69" t="s">
        <v>89</v>
      </c>
    </row>
    <row r="30" customFormat="false" ht="38.25" hidden="false" customHeight="false" outlineLevel="0" collapsed="false">
      <c r="A30" s="63"/>
      <c r="B30" s="64" t="s">
        <v>90</v>
      </c>
      <c r="C30" s="65" t="s">
        <v>81</v>
      </c>
      <c r="D30" s="66" t="n">
        <v>37099</v>
      </c>
      <c r="E30" s="67" t="n">
        <v>27500</v>
      </c>
      <c r="F30" s="69" t="s">
        <v>89</v>
      </c>
    </row>
    <row r="31" customFormat="false" ht="38.25" hidden="false" customHeight="false" outlineLevel="0" collapsed="false">
      <c r="A31" s="63"/>
      <c r="B31" s="64" t="s">
        <v>46</v>
      </c>
      <c r="C31" s="65" t="s">
        <v>17</v>
      </c>
      <c r="D31" s="66" t="n">
        <v>37106</v>
      </c>
      <c r="E31" s="67" t="n">
        <f aca="false">161000+64560</f>
        <v>225560</v>
      </c>
      <c r="F31" s="69" t="s">
        <v>89</v>
      </c>
    </row>
    <row r="32" customFormat="false" ht="38.25" hidden="false" customHeight="false" outlineLevel="0" collapsed="false">
      <c r="A32" s="63"/>
      <c r="B32" s="64" t="s">
        <v>95</v>
      </c>
      <c r="C32" s="65" t="s">
        <v>96</v>
      </c>
      <c r="D32" s="66" t="n">
        <v>37182</v>
      </c>
      <c r="E32" s="67" t="n">
        <v>320000</v>
      </c>
      <c r="F32" s="69" t="s">
        <v>89</v>
      </c>
    </row>
    <row r="33" customFormat="false" ht="12.75" hidden="false" customHeight="false" outlineLevel="0" collapsed="false">
      <c r="A33" s="61" t="s">
        <v>49</v>
      </c>
      <c r="B33" s="70"/>
      <c r="C33" s="71"/>
      <c r="D33" s="71"/>
      <c r="E33" s="72" t="n">
        <f aca="false">SUM(E8:E32)</f>
        <v>2002393.25</v>
      </c>
      <c r="F33" s="70"/>
    </row>
    <row r="34" customFormat="false" ht="12.75" hidden="false" customHeight="false" outlineLevel="0" collapsed="false">
      <c r="A34" s="70"/>
      <c r="B34" s="70"/>
      <c r="C34" s="71"/>
      <c r="D34" s="71"/>
      <c r="E34" s="70"/>
      <c r="F34" s="70"/>
    </row>
    <row r="35" customFormat="false" ht="12.75" hidden="false" customHeight="false" outlineLevel="0" collapsed="false">
      <c r="A35" s="61" t="s">
        <v>51</v>
      </c>
      <c r="B35" s="70"/>
      <c r="C35" s="71"/>
      <c r="D35" s="71"/>
      <c r="E35" s="70"/>
      <c r="F35" s="70"/>
    </row>
    <row r="36" customFormat="false" ht="38.25" hidden="false" customHeight="false" outlineLevel="0" collapsed="false">
      <c r="A36" s="73"/>
      <c r="B36" s="64" t="s">
        <v>97</v>
      </c>
      <c r="C36" s="64" t="s">
        <v>98</v>
      </c>
      <c r="D36" s="74" t="n">
        <v>37004</v>
      </c>
      <c r="E36" s="75" t="n">
        <v>389775</v>
      </c>
      <c r="F36" s="68" t="s">
        <v>99</v>
      </c>
      <c r="G36" s="76"/>
    </row>
    <row r="37" customFormat="false" ht="38.25" hidden="false" customHeight="false" outlineLevel="0" collapsed="false">
      <c r="A37" s="73"/>
      <c r="B37" s="64" t="s">
        <v>100</v>
      </c>
      <c r="C37" s="64" t="s">
        <v>98</v>
      </c>
      <c r="D37" s="74" t="n">
        <v>37000</v>
      </c>
      <c r="E37" s="75" t="n">
        <v>160300</v>
      </c>
      <c r="F37" s="68" t="s">
        <v>101</v>
      </c>
      <c r="G37" s="76"/>
    </row>
    <row r="38" customFormat="false" ht="38.25" hidden="false" customHeight="false" outlineLevel="0" collapsed="false">
      <c r="A38" s="73"/>
      <c r="B38" s="64" t="s">
        <v>100</v>
      </c>
      <c r="C38" s="64" t="s">
        <v>98</v>
      </c>
      <c r="D38" s="74" t="n">
        <v>37004</v>
      </c>
      <c r="E38" s="75" t="n">
        <v>84500</v>
      </c>
      <c r="F38" s="68" t="s">
        <v>101</v>
      </c>
      <c r="G38" s="76"/>
    </row>
    <row r="39" customFormat="false" ht="63.75" hidden="false" customHeight="false" outlineLevel="0" collapsed="false">
      <c r="A39" s="77"/>
      <c r="B39" s="78" t="s">
        <v>97</v>
      </c>
      <c r="C39" s="79" t="s">
        <v>98</v>
      </c>
      <c r="D39" s="80" t="n">
        <v>36997</v>
      </c>
      <c r="E39" s="81" t="n">
        <v>182496</v>
      </c>
      <c r="F39" s="82" t="s">
        <v>102</v>
      </c>
    </row>
    <row r="40" customFormat="false" ht="76.5" hidden="false" customHeight="false" outlineLevel="0" collapsed="false">
      <c r="A40" s="77"/>
      <c r="B40" s="78" t="s">
        <v>103</v>
      </c>
      <c r="C40" s="79" t="s">
        <v>104</v>
      </c>
      <c r="D40" s="80" t="n">
        <v>37057</v>
      </c>
      <c r="E40" s="81" t="n">
        <v>68802.64</v>
      </c>
      <c r="F40" s="83" t="s">
        <v>105</v>
      </c>
    </row>
    <row r="41" customFormat="false" ht="51" hidden="false" customHeight="false" outlineLevel="0" collapsed="false">
      <c r="A41" s="77"/>
      <c r="B41" s="78" t="s">
        <v>106</v>
      </c>
      <c r="C41" s="79" t="s">
        <v>56</v>
      </c>
      <c r="D41" s="80" t="n">
        <v>37057</v>
      </c>
      <c r="E41" s="81" t="n">
        <v>130400</v>
      </c>
      <c r="F41" s="83" t="s">
        <v>107</v>
      </c>
    </row>
    <row r="42" customFormat="false" ht="51" hidden="false" customHeight="false" outlineLevel="0" collapsed="false">
      <c r="A42" s="77"/>
      <c r="B42" s="78" t="s">
        <v>106</v>
      </c>
      <c r="C42" s="79" t="s">
        <v>56</v>
      </c>
      <c r="D42" s="80" t="n">
        <v>37055</v>
      </c>
      <c r="E42" s="81" t="n">
        <v>25500</v>
      </c>
      <c r="F42" s="83" t="s">
        <v>108</v>
      </c>
    </row>
    <row r="43" customFormat="false" ht="51" hidden="false" customHeight="false" outlineLevel="0" collapsed="false">
      <c r="A43" s="77"/>
      <c r="B43" s="78" t="s">
        <v>106</v>
      </c>
      <c r="C43" s="79" t="s">
        <v>56</v>
      </c>
      <c r="D43" s="80" t="n">
        <v>37070</v>
      </c>
      <c r="E43" s="81" t="n">
        <v>23600</v>
      </c>
      <c r="F43" s="83" t="s">
        <v>109</v>
      </c>
    </row>
    <row r="44" customFormat="false" ht="51" hidden="false" customHeight="false" outlineLevel="0" collapsed="false">
      <c r="A44" s="77"/>
      <c r="B44" s="78" t="s">
        <v>103</v>
      </c>
      <c r="C44" s="79" t="s">
        <v>104</v>
      </c>
      <c r="D44" s="80" t="n">
        <v>37088</v>
      </c>
      <c r="E44" s="81" t="n">
        <v>121500</v>
      </c>
      <c r="F44" s="83" t="s">
        <v>110</v>
      </c>
    </row>
    <row r="45" customFormat="false" ht="45" hidden="false" customHeight="false" outlineLevel="0" collapsed="false">
      <c r="A45" s="84"/>
      <c r="B45" s="46" t="s">
        <v>111</v>
      </c>
      <c r="C45" s="47" t="s">
        <v>104</v>
      </c>
      <c r="D45" s="48" t="n">
        <v>37071</v>
      </c>
      <c r="E45" s="49" t="n">
        <v>22850</v>
      </c>
      <c r="F45" s="52" t="s">
        <v>112</v>
      </c>
    </row>
    <row r="46" customFormat="false" ht="45" hidden="false" customHeight="false" outlineLevel="0" collapsed="false">
      <c r="A46" s="45"/>
      <c r="B46" s="46" t="s">
        <v>113</v>
      </c>
      <c r="C46" s="47" t="s">
        <v>56</v>
      </c>
      <c r="D46" s="48" t="n">
        <v>37088</v>
      </c>
      <c r="E46" s="51" t="n">
        <v>122850</v>
      </c>
      <c r="F46" s="52" t="s">
        <v>114</v>
      </c>
    </row>
    <row r="47" customFormat="false" ht="45" hidden="false" customHeight="false" outlineLevel="0" collapsed="false">
      <c r="A47" s="45"/>
      <c r="B47" s="46" t="s">
        <v>115</v>
      </c>
      <c r="C47" s="47" t="s">
        <v>56</v>
      </c>
      <c r="D47" s="48" t="n">
        <v>37088</v>
      </c>
      <c r="E47" s="51" t="n">
        <v>122850</v>
      </c>
      <c r="F47" s="52" t="s">
        <v>116</v>
      </c>
    </row>
    <row r="48" customFormat="false" ht="60" hidden="false" customHeight="false" outlineLevel="0" collapsed="false">
      <c r="B48" s="85" t="s">
        <v>117</v>
      </c>
      <c r="C48" s="29" t="s">
        <v>53</v>
      </c>
      <c r="D48" s="86" t="n">
        <v>37112</v>
      </c>
      <c r="E48" s="87" t="n">
        <v>33400</v>
      </c>
      <c r="F48" s="88" t="s">
        <v>118</v>
      </c>
    </row>
    <row r="49" customFormat="false" ht="60" hidden="false" customHeight="false" outlineLevel="0" collapsed="false">
      <c r="A49" s="89"/>
      <c r="B49" s="46" t="s">
        <v>119</v>
      </c>
      <c r="C49" s="47" t="s">
        <v>120</v>
      </c>
      <c r="D49" s="48" t="n">
        <v>37113</v>
      </c>
      <c r="E49" s="50" t="n">
        <v>19700</v>
      </c>
      <c r="F49" s="52" t="s">
        <v>121</v>
      </c>
    </row>
    <row r="50" customFormat="false" ht="60" hidden="false" customHeight="false" outlineLevel="0" collapsed="false">
      <c r="A50" s="89"/>
      <c r="B50" s="46" t="s">
        <v>97</v>
      </c>
      <c r="C50" s="47" t="s">
        <v>98</v>
      </c>
      <c r="D50" s="48" t="n">
        <v>37001</v>
      </c>
      <c r="E50" s="50" t="n">
        <v>1145038</v>
      </c>
      <c r="F50" s="52" t="s">
        <v>122</v>
      </c>
    </row>
    <row r="51" customFormat="false" ht="60" hidden="false" customHeight="false" outlineLevel="0" collapsed="false">
      <c r="A51" s="89"/>
      <c r="B51" s="46" t="s">
        <v>123</v>
      </c>
      <c r="C51" s="47" t="s">
        <v>104</v>
      </c>
      <c r="D51" s="48" t="n">
        <v>37026</v>
      </c>
      <c r="E51" s="50" t="n">
        <v>150000</v>
      </c>
      <c r="F51" s="52" t="s">
        <v>122</v>
      </c>
    </row>
    <row r="52" customFormat="false" ht="75" hidden="false" customHeight="false" outlineLevel="0" collapsed="false">
      <c r="A52" s="89"/>
      <c r="B52" s="46" t="s">
        <v>124</v>
      </c>
      <c r="C52" s="47" t="s">
        <v>56</v>
      </c>
      <c r="D52" s="48" t="n">
        <v>37116</v>
      </c>
      <c r="E52" s="50" t="n">
        <v>952742</v>
      </c>
      <c r="F52" s="52" t="s">
        <v>125</v>
      </c>
    </row>
    <row r="53" customFormat="false" ht="12.75" hidden="false" customHeight="false" outlineLevel="0" collapsed="false">
      <c r="D53" s="76"/>
      <c r="E53" s="62"/>
      <c r="G53" s="76"/>
    </row>
    <row r="54" customFormat="false" ht="12.75" hidden="false" customHeight="false" outlineLevel="0" collapsed="false">
      <c r="A54" s="61" t="s">
        <v>58</v>
      </c>
      <c r="E54" s="90"/>
    </row>
    <row r="55" customFormat="false" ht="12.75" hidden="false" customHeight="false" outlineLevel="0" collapsed="false">
      <c r="E55" s="90"/>
    </row>
    <row r="56" customFormat="false" ht="12.75" hidden="false" customHeight="false" outlineLevel="0" collapsed="false">
      <c r="A56" s="61"/>
      <c r="E56" s="91"/>
    </row>
  </sheetData>
  <mergeCells count="2">
    <mergeCell ref="A1:F1"/>
    <mergeCell ref="A2:F2"/>
  </mergeCells>
  <printOptions headings="false" gridLines="false" gridLinesSet="true" horizontalCentered="false" verticalCentered="false"/>
  <pageMargins left="0.25" right="0.25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2001-06-21T16:45:15Z</dcterms:created>
  <dc:creator>jriley</dc:creator>
  <dc:description/>
  <dc:language>en-US</dc:language>
  <cp:lastModifiedBy>rphilli</cp:lastModifiedBy>
  <cp:lastPrinted>2001-11-26T19:16:40Z</cp:lastPrinted>
  <dcterms:modified xsi:type="dcterms:W3CDTF">2001-11-27T14:37:11Z</dcterms:modified>
  <cp:revision>0</cp:revision>
  <dc:subject/>
  <dc:title/>
</cp:coreProperties>
</file>