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5.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ortgage Pricing Tool " sheetId="1" state="visible" r:id="rId3"/>
    <sheet name="Data" sheetId="2" state="visible" r:id="rId4"/>
    <sheet name="term structure" sheetId="3" state="visible" r:id="rId5"/>
    <sheet name="BDT_Tree" sheetId="4" state="visible" r:id="rId6"/>
    <sheet name="Rockefeller_ Monthly CF" sheetId="5" state="visible" r:id="rId7"/>
    <sheet name="Rockefeller_Yearly_CF" sheetId="6" state="visible" r:id="rId8"/>
    <sheet name="Valuation" sheetId="7" state="visible" r:id="rId9"/>
    <sheet name="Simulations" sheetId="8" state="visible" r:id="rId10"/>
    <sheet name="Monte_Carlo" sheetId="9" state="visible" r:id="rId11"/>
  </sheets>
  <definedNames>
    <definedName function="false" hidden="false" localSheetId="2" name="solver_adj" vbProcedure="false">#REF!</definedName>
    <definedName function="false" hidden="false" localSheetId="2" name="solver_cvg" vbProcedure="false">0.0001</definedName>
    <definedName function="false" hidden="false" localSheetId="2" name="solver_drv" vbProcedure="false">1</definedName>
    <definedName function="false" hidden="false" localSheetId="2" name="solver_est" vbProcedure="false">1</definedName>
    <definedName function="false" hidden="false" localSheetId="2" name="solver_itr" vbProcedure="false">30000</definedName>
    <definedName function="false" hidden="false" localSheetId="2" name="solver_lin" vbProcedure="false">2</definedName>
    <definedName function="false" hidden="false" localSheetId="2" name="solver_neg" vbProcedure="false">2</definedName>
    <definedName function="false" hidden="false" localSheetId="2" name="solver_num" vbProcedure="false">0</definedName>
    <definedName function="false" hidden="false" localSheetId="2" name="solver_nwt" vbProcedure="false">1</definedName>
    <definedName function="false" hidden="false" localSheetId="2" name="solver_opt" vbProcedure="false">#REF!</definedName>
    <definedName function="false" hidden="false" localSheetId="2" name="solver_pre" vbProcedure="false">0.0000000000001</definedName>
    <definedName function="false" hidden="false" localSheetId="2" name="solver_scl" vbProcedure="false">2</definedName>
    <definedName function="false" hidden="false" localSheetId="2" name="solver_sho" vbProcedure="false">2</definedName>
    <definedName function="false" hidden="false" localSheetId="2" name="solver_tim" vbProcedure="false">10000</definedName>
    <definedName function="false" hidden="false" localSheetId="2" name="solver_tol" vbProcedure="false">0.05</definedName>
    <definedName function="false" hidden="false" localSheetId="2" name="solver_typ" vbProcedure="false">3</definedName>
    <definedName function="false" hidden="false" localSheetId="2" name="solver_val" vbProcedure="false">0</definedName>
    <definedName function="true" hidden="false" name="BDTtree" vbProcedure="tru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<sst xmlns="http://schemas.openxmlformats.org/spreadsheetml/2006/main" count="277" uniqueCount="102">
  <si>
    <t xml:space="preserve">MORTGAGE BOND PRICING TOOL</t>
  </si>
  <si>
    <t xml:space="preserve">Beta Test I</t>
  </si>
  <si>
    <t xml:space="preserve">Term structure of interest rates</t>
  </si>
  <si>
    <t xml:space="preserve">Black-Derman-Toy model</t>
  </si>
  <si>
    <t xml:space="preserve">years</t>
  </si>
  <si>
    <t xml:space="preserve">compounded</t>
  </si>
  <si>
    <t xml:space="preserve">spot rates</t>
  </si>
  <si>
    <t xml:space="preserve">volatility</t>
  </si>
  <si>
    <t xml:space="preserve">Coupon</t>
  </si>
  <si>
    <t xml:space="preserve">No. of Replications</t>
  </si>
  <si>
    <t xml:space="preserve">Mortgage Collateral</t>
  </si>
  <si>
    <t xml:space="preserve">Collateral Total Principal</t>
  </si>
  <si>
    <t xml:space="preserve">Pool Maturity WAM</t>
  </si>
  <si>
    <t xml:space="preserve">Pool Interest rate  WAC</t>
  </si>
  <si>
    <t xml:space="preserve">Pool Scheduled P&amp;I Payment </t>
  </si>
  <si>
    <t xml:space="preserve">% PSA</t>
  </si>
  <si>
    <t xml:space="preserve">Pool Balance</t>
  </si>
  <si>
    <t xml:space="preserve">Residual payment</t>
  </si>
  <si>
    <t xml:space="preserve">Servicing</t>
  </si>
  <si>
    <t xml:space="preserve">A balance</t>
  </si>
  <si>
    <t xml:space="preserve">A interest rate</t>
  </si>
  <si>
    <t xml:space="preserve">B balance</t>
  </si>
  <si>
    <t xml:space="preserve">B interest rate</t>
  </si>
  <si>
    <t xml:space="preserve">C balance</t>
  </si>
  <si>
    <t xml:space="preserve">C interest rate</t>
  </si>
  <si>
    <t xml:space="preserve">Z balance</t>
  </si>
  <si>
    <t xml:space="preserve">Z interest rate</t>
  </si>
  <si>
    <t xml:space="preserve">Price</t>
  </si>
  <si>
    <t xml:space="preserve">BDT Tree</t>
  </si>
  <si>
    <t xml:space="preserve">WAM months</t>
  </si>
  <si>
    <t xml:space="preserve">(starting after two years.</t>
  </si>
  <si>
    <t xml:space="preserve">Pool Interest rate</t>
  </si>
  <si>
    <t xml:space="preserve">Scheduled Monthly Payment</t>
  </si>
  <si>
    <t xml:space="preserve">Trustee Fee</t>
  </si>
  <si>
    <t xml:space="preserve">Tranche</t>
  </si>
  <si>
    <t xml:space="preserve">Balance</t>
  </si>
  <si>
    <t xml:space="preserve">Monthly Rate</t>
  </si>
  <si>
    <t xml:space="preserve">Annual Rate</t>
  </si>
  <si>
    <t xml:space="preserve">If No Swap Agreement</t>
  </si>
  <si>
    <t xml:space="preserve">After First Month/Or February 2011</t>
  </si>
  <si>
    <t xml:space="preserve">A-1</t>
  </si>
  <si>
    <t xml:space="preserve">A-2</t>
  </si>
  <si>
    <t xml:space="preserve">A-2FL</t>
  </si>
  <si>
    <t xml:space="preserve">Libor + .36%</t>
  </si>
  <si>
    <t xml:space="preserve">X-1</t>
  </si>
  <si>
    <t xml:space="preserve">12(Net Mortgage CF-Regular Interest CF)/Current Balance</t>
  </si>
  <si>
    <t xml:space="preserve">X-2</t>
  </si>
  <si>
    <t xml:space="preserve">none</t>
  </si>
  <si>
    <t xml:space="preserve">B</t>
  </si>
  <si>
    <t xml:space="preserve">WHOLE POOL</t>
  </si>
  <si>
    <t xml:space="preserve">Assuming No Swap Contract</t>
  </si>
  <si>
    <t xml:space="preserve">B-FL</t>
  </si>
  <si>
    <t xml:space="preserve">(Libor + .48%)/12</t>
  </si>
  <si>
    <t xml:space="preserve">Tranches</t>
  </si>
  <si>
    <t xml:space="preserve">C</t>
  </si>
  <si>
    <t xml:space="preserve">Date</t>
  </si>
  <si>
    <t xml:space="preserve">EO Month</t>
  </si>
  <si>
    <t xml:space="preserve">Disc.</t>
  </si>
  <si>
    <t xml:space="preserve">AF</t>
  </si>
  <si>
    <t xml:space="preserve">Prep. %</t>
  </si>
  <si>
    <t xml:space="preserve">Available</t>
  </si>
  <si>
    <t xml:space="preserve">D</t>
  </si>
  <si>
    <t xml:space="preserve">E</t>
  </si>
  <si>
    <t xml:space="preserve">F</t>
  </si>
  <si>
    <t xml:space="preserve">G</t>
  </si>
  <si>
    <t xml:space="preserve">Total Remaining</t>
  </si>
  <si>
    <t xml:space="preserve">Total Paid (includes P-T on X-1)</t>
  </si>
  <si>
    <t xml:space="preserve">EOM Balance</t>
  </si>
  <si>
    <t xml:space="preserve">P&amp;I Payment</t>
  </si>
  <si>
    <t xml:space="preserve">Unsched. Prepayment</t>
  </si>
  <si>
    <t xml:space="preserve">Sched. P</t>
  </si>
  <si>
    <t xml:space="preserve">Sched.  I</t>
  </si>
  <si>
    <t xml:space="preserve">Trustee</t>
  </si>
  <si>
    <t xml:space="preserve">Cash Flow to Tranches</t>
  </si>
  <si>
    <t xml:space="preserve">LTV</t>
  </si>
  <si>
    <t xml:space="preserve">Bond Periods</t>
  </si>
  <si>
    <t xml:space="preserve">Interest</t>
  </si>
  <si>
    <t xml:space="preserve">Principal</t>
  </si>
  <si>
    <t xml:space="preserve">Total</t>
  </si>
  <si>
    <t xml:space="preserve">Notional Balance</t>
  </si>
  <si>
    <t xml:space="preserve">Differential of Total - Bond</t>
  </si>
  <si>
    <t xml:space="preserve">Residual R</t>
  </si>
  <si>
    <t xml:space="preserve">Except X-1</t>
  </si>
  <si>
    <t xml:space="preserve">Balloon</t>
  </si>
  <si>
    <t xml:space="preserve">WAM</t>
  </si>
  <si>
    <t xml:space="preserve">Scheduled Principal</t>
  </si>
  <si>
    <t xml:space="preserve">per month</t>
  </si>
  <si>
    <t xml:space="preserve">with balloon at end of 10 years</t>
  </si>
  <si>
    <t xml:space="preserve">WAC</t>
  </si>
  <si>
    <t xml:space="preserve">EOY</t>
  </si>
  <si>
    <t xml:space="preserve">Available to </t>
  </si>
  <si>
    <t xml:space="preserve">Total Paid (includes given P-T on X-1)</t>
  </si>
  <si>
    <t xml:space="preserve">EOY Balance</t>
  </si>
  <si>
    <t xml:space="preserve">Diff Amt Avail to Tranche - Total Paid</t>
  </si>
  <si>
    <t xml:space="preserve">10 Baloon</t>
  </si>
  <si>
    <t xml:space="preserve">Bond Cash Flow</t>
  </si>
  <si>
    <t xml:space="preserve">Replication Present Values</t>
  </si>
  <si>
    <t xml:space="preserve">Market Price</t>
  </si>
  <si>
    <t xml:space="preserve">Random Numbers</t>
  </si>
  <si>
    <t xml:space="preserve">Number of Replications</t>
  </si>
  <si>
    <t xml:space="preserve">Spot Rates</t>
  </si>
  <si>
    <t xml:space="preserve">BDT_TREE</t>
  </si>
</sst>
</file>

<file path=xl/styles.xml><?xml version="1.0" encoding="utf-8"?>
<styleSheet xmlns="http://schemas.openxmlformats.org/spreadsheetml/2006/main">
  <numFmts count="27">
    <numFmt numFmtId="164" formatCode="General"/>
    <numFmt numFmtId="165" formatCode="_([$€-2]* #,##0.00_);_([$€-2]* \(#,##0.00\);_([$€-2]* \-??_)"/>
    <numFmt numFmtId="166" formatCode="_(* #,##0.00_);_(* \(#,##0.00\);_(* \-??_);_(@_)"/>
    <numFmt numFmtId="167" formatCode="0%"/>
    <numFmt numFmtId="168" formatCode="0.00%"/>
    <numFmt numFmtId="169" formatCode="_(* #,##0.0000_);_(* \(#,##0.0000\);_(* \-??_);_(@_)"/>
    <numFmt numFmtId="170" formatCode="\$#,##0_);&quot;($&quot;#,##0\)"/>
    <numFmt numFmtId="171" formatCode="\$#,##0.00_);[RED]&quot;($&quot;#,##0.00\)"/>
    <numFmt numFmtId="172" formatCode="_(* #,##0.00000_);_(* \(#,##0.00000\);_(* \-??_);_(@_)"/>
    <numFmt numFmtId="173" formatCode="0.0000%"/>
    <numFmt numFmtId="174" formatCode="\$#,##0"/>
    <numFmt numFmtId="175" formatCode="_(\$* #,##0.00_);_(\$* \(#,##0.00\);_(\$* \-??_);_(@_)"/>
    <numFmt numFmtId="176" formatCode="0.00"/>
    <numFmt numFmtId="177" formatCode="\$#,##0.00"/>
    <numFmt numFmtId="178" formatCode="_(\$* #,##0_);_(\$* \(#,##0\);_(\$* \-??_);_(@_)"/>
    <numFmt numFmtId="179" formatCode="_(* #,##0_);_(* \(#,##0\);_(* \-??_);_(@_)"/>
    <numFmt numFmtId="180" formatCode="0.000000%"/>
    <numFmt numFmtId="181" formatCode="#,##0.0"/>
    <numFmt numFmtId="182" formatCode="[$-409]mmm\-yy"/>
    <numFmt numFmtId="183" formatCode="0_)"/>
    <numFmt numFmtId="184" formatCode="0.00000_)"/>
    <numFmt numFmtId="185" formatCode="#,##0"/>
    <numFmt numFmtId="186" formatCode="0"/>
    <numFmt numFmtId="187" formatCode="\$#,##0_);[RED]&quot;($&quot;#,##0\)"/>
    <numFmt numFmtId="188" formatCode="0.000%"/>
    <numFmt numFmtId="189" formatCode="0.00000%"/>
    <numFmt numFmtId="190" formatCode="0.00_)"/>
  </numFmts>
  <fonts count="22">
    <font>
      <sz val="12"/>
      <name val="Times New Roman"/>
      <family val="0"/>
      <charset val="161"/>
    </font>
    <font>
      <sz val="10"/>
      <name val="Arial"/>
      <family val="0"/>
    </font>
    <font>
      <sz val="10"/>
      <name val="Arial"/>
      <family val="0"/>
    </font>
    <font>
      <sz val="10"/>
      <name val="Arial"/>
      <family val="0"/>
    </font>
    <font>
      <b val="true"/>
      <sz val="22"/>
      <color rgb="FFFF0000"/>
      <name val="Times New Roman"/>
      <family val="1"/>
    </font>
    <font>
      <sz val="22"/>
      <name val="Times New Roman"/>
      <family val="1"/>
    </font>
    <font>
      <b val="true"/>
      <sz val="16"/>
      <color rgb="FF00FF00"/>
      <name val="Times New Roman"/>
      <family val="1"/>
    </font>
    <font>
      <b val="true"/>
      <u val="single"/>
      <sz val="12"/>
      <name val="Times New Roman"/>
      <family val="1"/>
    </font>
    <font>
      <b val="true"/>
      <sz val="12"/>
      <name val="Times New Roman"/>
      <family val="1"/>
    </font>
    <font>
      <b val="true"/>
      <sz val="12"/>
      <color rgb="FF000080"/>
      <name val="Times New Roman"/>
      <family val="1"/>
    </font>
    <font>
      <sz val="12"/>
      <name val="Times New Roman"/>
      <family val="1"/>
    </font>
    <font>
      <b val="true"/>
      <sz val="12"/>
      <color rgb="FF0000FF"/>
      <name val="Times New Roman"/>
      <family val="1"/>
    </font>
    <font>
      <b val="true"/>
      <sz val="10"/>
      <name val="Arial"/>
      <family val="2"/>
    </font>
    <font>
      <b val="true"/>
      <sz val="10"/>
      <color rgb="FF0000FF"/>
      <name val="Arial"/>
      <family val="2"/>
    </font>
    <font>
      <u val="single"/>
      <sz val="12"/>
      <name val="Times New Roman"/>
      <family val="1"/>
    </font>
    <font>
      <sz val="12"/>
      <color rgb="FF0000FF"/>
      <name val="Times New Roman"/>
      <family val="1"/>
    </font>
    <font>
      <b val="true"/>
      <sz val="12"/>
      <color rgb="FFFF0000"/>
      <name val="Times New Roman"/>
      <family val="1"/>
    </font>
    <font>
      <i val="true"/>
      <sz val="12"/>
      <name val="Times New Roman"/>
      <family val="1"/>
    </font>
    <font>
      <b val="true"/>
      <u val="single"/>
      <sz val="10"/>
      <name val="Arial"/>
      <family val="0"/>
    </font>
    <font>
      <b val="true"/>
      <sz val="12"/>
      <name val="Times New Roman"/>
      <family val="0"/>
      <charset val="161"/>
    </font>
    <font>
      <u val="single"/>
      <sz val="10"/>
      <name val="Arial"/>
      <family val="0"/>
    </font>
    <font>
      <i val="true"/>
      <sz val="10"/>
      <name val="Arial"/>
      <family val="2"/>
    </font>
  </fonts>
  <fills count="2">
    <fill>
      <patternFill patternType="none"/>
    </fill>
    <fill>
      <patternFill patternType="gray125"/>
    </fill>
  </fills>
  <borders count="1">
    <border diagonalUp="false" diagonalDown="false">
      <left/>
      <right/>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5" fontId="0" fillId="0" borderId="0" applyFont="true" applyBorder="false" applyAlignment="false" applyProtection="false"/>
    <xf numFmtId="42" fontId="1" fillId="0" borderId="0" applyFont="true" applyBorder="false" applyAlignment="false" applyProtection="false"/>
    <xf numFmtId="167" fontId="0" fillId="0" borderId="0" applyFont="true" applyBorder="false" applyAlignment="false" applyProtection="false"/>
    <xf numFmtId="165" fontId="0"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1" fillId="0" borderId="0" applyFont="true" applyBorder="true" applyAlignment="true" applyProtection="true">
      <alignment horizontal="general" vertical="bottom" textRotation="0" wrapText="false" indent="0" shrinkToFit="false"/>
      <protection locked="true" hidden="false"/>
    </xf>
  </cellStyleXfs>
  <cellXfs count="144">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true" applyProtection="false">
      <alignment horizontal="center" vertical="bottom" textRotation="0" wrapText="false" indent="0" shrinkToFit="false"/>
      <protection locked="true" hidden="false"/>
    </xf>
    <xf numFmtId="164" fontId="8" fillId="0" borderId="0" xfId="15" applyFont="true" applyBorder="true" applyAlignment="true" applyProtection="true">
      <alignment horizontal="left" vertical="bottom" textRotation="0" wrapText="false" indent="0" shrinkToFit="false"/>
      <protection locked="true" hidden="false"/>
    </xf>
    <xf numFmtId="164" fontId="8" fillId="0" borderId="0" xfId="15" applyFont="true" applyBorder="true" applyAlignment="true" applyProtection="true">
      <alignment horizontal="center" vertical="bottom" textRotation="0" wrapText="false" indent="0" shrinkToFit="false"/>
      <protection locked="true" hidden="false"/>
    </xf>
    <xf numFmtId="164" fontId="8" fillId="0" borderId="0" xfId="19" applyFont="true" applyBorder="true" applyAlignment="true" applyProtection="true">
      <alignment horizontal="general" vertical="bottom" textRotation="0" wrapText="false" indent="0" shrinkToFit="false"/>
      <protection locked="true" hidden="false"/>
    </xf>
    <xf numFmtId="168" fontId="8" fillId="0" borderId="0" xfId="0" applyFont="true" applyBorder="false" applyAlignment="false" applyProtection="false">
      <alignment horizontal="general" vertical="bottom" textRotation="0" wrapText="false" indent="0" shrinkToFit="false"/>
      <protection locked="true" hidden="false"/>
    </xf>
    <xf numFmtId="168" fontId="9" fillId="0" borderId="0" xfId="19" applyFont="true" applyBorder="true" applyAlignment="true" applyProtection="true">
      <alignment horizontal="general" vertical="bottom" textRotation="0" wrapText="false" indent="0" shrinkToFit="false"/>
      <protection locked="true" hidden="false"/>
    </xf>
    <xf numFmtId="164" fontId="8" fillId="0" borderId="0" xfId="15" applyFont="true" applyBorder="true" applyAlignment="true" applyProtection="true">
      <alignment horizontal="general" vertical="bottom" textRotation="0" wrapText="false" indent="0" shrinkToFit="false"/>
      <protection locked="true" hidden="false"/>
    </xf>
    <xf numFmtId="169" fontId="0" fillId="0" borderId="0" xfId="15" applyFont="true" applyBorder="true" applyAlignment="true" applyProtection="tru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true" applyProtection="true">
      <alignment horizontal="left"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true">
      <alignment horizontal="general" vertical="bottom" textRotation="0" wrapText="false" indent="0" shrinkToFit="false"/>
      <protection locked="true" hidden="false"/>
    </xf>
    <xf numFmtId="171" fontId="0" fillId="0" borderId="0" xfId="0" applyFont="false" applyBorder="false" applyAlignment="false" applyProtection="true">
      <alignment horizontal="general" vertical="bottom" textRotation="0" wrapText="false" indent="0" shrinkToFit="false"/>
      <protection locked="true" hidden="false"/>
    </xf>
    <xf numFmtId="168" fontId="12" fillId="0" borderId="0" xfId="0" applyFont="true" applyBorder="false" applyAlignment="false" applyProtection="true">
      <alignment horizontal="general" vertical="bottom" textRotation="0" wrapText="false" indent="0" shrinkToFit="false"/>
      <protection locked="true" hidden="false"/>
    </xf>
    <xf numFmtId="170" fontId="0" fillId="0" borderId="0" xfId="0" applyFont="false" applyBorder="false" applyAlignment="false" applyProtection="true">
      <alignment horizontal="general" vertical="bottom" textRotation="0" wrapText="false" indent="0" shrinkToFit="false"/>
      <protection locked="true" hidden="false"/>
    </xf>
    <xf numFmtId="164" fontId="13" fillId="0" borderId="0" xfId="0" applyFont="true" applyBorder="false" applyAlignment="true" applyProtection="true">
      <alignment horizontal="left" vertical="bottom" textRotation="0" wrapText="false" indent="0" shrinkToFit="false"/>
      <protection locked="true" hidden="false"/>
    </xf>
    <xf numFmtId="168" fontId="8" fillId="0" borderId="0" xfId="19" applyFont="true" applyBorder="tru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8"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72" fontId="8" fillId="0" borderId="0" xfId="15" applyFont="true" applyBorder="true" applyAlignment="true" applyProtection="true">
      <alignment horizontal="general" vertical="bottom" textRotation="0" wrapText="false" indent="0" shrinkToFit="false"/>
      <protection locked="true" hidden="false"/>
    </xf>
    <xf numFmtId="172" fontId="10" fillId="0" borderId="0" xfId="15" applyFont="true" applyBorder="true" applyAlignment="true" applyProtection="true">
      <alignment horizontal="general" vertical="bottom" textRotation="0" wrapText="false" indent="0" shrinkToFit="false"/>
      <protection locked="true" hidden="false"/>
    </xf>
    <xf numFmtId="172" fontId="0" fillId="0" borderId="0" xfId="15" applyFont="true" applyBorder="true" applyAlignment="true" applyProtection="true">
      <alignment horizontal="general" vertical="bottom" textRotation="0" wrapText="false" indent="0" shrinkToFit="false"/>
      <protection locked="true" hidden="false"/>
    </xf>
    <xf numFmtId="173" fontId="8" fillId="0" borderId="0" xfId="19" applyFont="true" applyBorder="true" applyAlignment="true" applyProtection="true">
      <alignment horizontal="general" vertical="bottom" textRotation="0" wrapText="false" indent="0" shrinkToFit="false"/>
      <protection locked="true" hidden="false"/>
    </xf>
    <xf numFmtId="164" fontId="1" fillId="0" borderId="0" xfId="22" applyFont="true" applyBorder="false" applyAlignment="true" applyProtection="true">
      <alignment horizontal="left" vertical="bottom" textRotation="0" wrapText="false" indent="0" shrinkToFit="false"/>
      <protection locked="true" hidden="false"/>
    </xf>
    <xf numFmtId="174" fontId="1" fillId="0" borderId="0" xfId="22" applyFont="false" applyBorder="false" applyAlignment="true" applyProtection="true">
      <alignment horizontal="right" vertical="bottom" textRotation="0" wrapText="false" indent="0" shrinkToFit="false"/>
      <protection locked="true" hidden="false"/>
    </xf>
    <xf numFmtId="164" fontId="1" fillId="0" borderId="0" xfId="22" applyFont="fals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76" fontId="1" fillId="0" borderId="0" xfId="17" applyFont="true" applyBorder="true" applyAlignment="true" applyProtection="true">
      <alignment horizontal="right" vertical="bottom" textRotation="0" wrapText="false" indent="0" shrinkToFit="false"/>
      <protection locked="true" hidden="false"/>
    </xf>
    <xf numFmtId="164" fontId="1" fillId="0" borderId="0" xfId="22" applyFont="true" applyBorder="false" applyAlignment="false" applyProtection="false">
      <alignment horizontal="general" vertical="bottom" textRotation="0" wrapText="false" indent="0" shrinkToFit="false"/>
      <protection locked="true" hidden="false"/>
    </xf>
    <xf numFmtId="168" fontId="1" fillId="0" borderId="0" xfId="19" applyFont="true" applyBorder="true" applyAlignment="true" applyProtection="true">
      <alignment horizontal="right" vertical="bottom" textRotation="0" wrapText="false" indent="0" shrinkToFit="false"/>
      <protection locked="true" hidden="false"/>
    </xf>
    <xf numFmtId="177" fontId="1" fillId="0" borderId="0" xfId="22" applyFont="false" applyBorder="false" applyAlignment="true" applyProtection="true">
      <alignment horizontal="right" vertical="bottom" textRotation="0" wrapText="false" indent="0" shrinkToFit="false"/>
      <protection locked="true" hidden="false"/>
    </xf>
    <xf numFmtId="168" fontId="1" fillId="0" borderId="0" xfId="22" applyFont="false" applyBorder="false" applyAlignment="true" applyProtection="true">
      <alignment horizontal="right" vertical="bottom" textRotation="0" wrapText="false" indent="0" shrinkToFit="false"/>
      <protection locked="true" hidden="false"/>
    </xf>
    <xf numFmtId="178" fontId="1" fillId="0" borderId="0" xfId="17" applyFont="true" applyBorder="true" applyAlignment="true" applyProtection="true">
      <alignment horizontal="right" vertical="bottom" textRotation="0" wrapText="false" indent="0" shrinkToFit="false"/>
      <protection locked="true" hidden="false"/>
    </xf>
    <xf numFmtId="173" fontId="1" fillId="0" borderId="0" xfId="19" applyFont="true" applyBorder="true" applyAlignment="true" applyProtection="tru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true" applyProtection="false">
      <alignment horizontal="center" vertical="bottom" textRotation="0" wrapText="false" indent="0" shrinkToFit="false"/>
      <protection locked="true" hidden="false"/>
    </xf>
    <xf numFmtId="178"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19" applyFont="true" applyBorder="true" applyAlignment="true" applyProtection="true">
      <alignment horizontal="general" vertical="bottom" textRotation="0" wrapText="false" indent="0" shrinkToFit="false"/>
      <protection locked="true" hidden="false"/>
    </xf>
    <xf numFmtId="168" fontId="0" fillId="0" borderId="0" xfId="19" applyFont="true" applyBorder="true" applyAlignment="true" applyProtection="true">
      <alignment horizontal="general" vertical="bottom" textRotation="0" wrapText="false" indent="0" shrinkToFit="false"/>
      <protection locked="true" hidden="false"/>
    </xf>
    <xf numFmtId="179" fontId="0" fillId="0" borderId="0" xfId="15" applyFont="true" applyBorder="true" applyAlignment="true" applyProtection="true">
      <alignment horizontal="general" vertical="bottom" textRotation="0" wrapText="false" indent="0" shrinkToFit="false"/>
      <protection locked="true" hidden="false"/>
    </xf>
    <xf numFmtId="180" fontId="0" fillId="0" borderId="0" xfId="19" applyFont="true" applyBorder="true" applyAlignment="true" applyProtection="tru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21" applyFont="true" applyBorder="false" applyAlignment="true" applyProtection="true">
      <alignment horizontal="left" vertical="bottom" textRotation="0" wrapText="false" indent="0" shrinkToFit="false"/>
      <protection locked="true" hidden="false"/>
    </xf>
    <xf numFmtId="164" fontId="12" fillId="0" borderId="0" xfId="21" applyFont="true" applyBorder="false" applyAlignment="false" applyProtection="false">
      <alignment horizontal="general" vertical="bottom" textRotation="0" wrapText="false" indent="0" shrinkToFit="false"/>
      <protection locked="true" hidden="false"/>
    </xf>
    <xf numFmtId="164" fontId="0" fillId="0" borderId="0" xfId="21" applyFont="false" applyBorder="false" applyAlignment="false" applyProtection="false">
      <alignment horizontal="general" vertical="bottom" textRotation="0" wrapText="false" indent="0" shrinkToFit="false"/>
      <protection locked="true" hidden="false"/>
    </xf>
    <xf numFmtId="164" fontId="16" fillId="0" borderId="0" xfId="21" applyFont="true" applyBorder="false" applyAlignment="false" applyProtection="false">
      <alignment horizontal="general" vertical="bottom" textRotation="0" wrapText="false" indent="0" shrinkToFit="false"/>
      <protection locked="true" hidden="false"/>
    </xf>
    <xf numFmtId="181" fontId="0" fillId="0" borderId="0" xfId="21" applyFont="false" applyBorder="false" applyAlignment="false" applyProtection="false">
      <alignment horizontal="general" vertical="bottom" textRotation="0" wrapText="false" indent="0" shrinkToFit="false"/>
      <protection locked="true" hidden="false"/>
    </xf>
    <xf numFmtId="164" fontId="0" fillId="0" borderId="0" xfId="21" applyFont="false" applyBorder="false" applyAlignment="true" applyProtection="true">
      <alignment horizontal="right" vertical="bottom" textRotation="0" wrapText="false" indent="0" shrinkToFit="false"/>
      <protection locked="true" hidden="false"/>
    </xf>
    <xf numFmtId="164" fontId="12" fillId="0" borderId="0" xfId="21" applyFont="true" applyBorder="false" applyAlignment="true" applyProtection="true">
      <alignment horizontal="right" vertical="bottom" textRotation="0" wrapText="false" indent="0" shrinkToFit="false"/>
      <protection locked="true" hidden="false"/>
    </xf>
    <xf numFmtId="164" fontId="7" fillId="0" borderId="0" xfId="0" applyFont="true" applyBorder="false" applyAlignment="true" applyProtection="false">
      <alignment horizontal="right" vertical="bottom" textRotation="0" wrapText="false" indent="0" shrinkToFit="false"/>
      <protection locked="true" hidden="false"/>
    </xf>
    <xf numFmtId="164" fontId="14"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xf numFmtId="182" fontId="0" fillId="0" borderId="0" xfId="19" applyFont="true" applyBorder="true" applyAlignment="true" applyProtection="true">
      <alignment horizontal="general" vertical="bottom" textRotation="0" wrapText="false" indent="0" shrinkToFit="false"/>
      <protection locked="true" hidden="false"/>
    </xf>
    <xf numFmtId="183" fontId="0" fillId="0" borderId="0" xfId="21" applyFont="false" applyBorder="false" applyAlignment="false" applyProtection="true">
      <alignment horizontal="general" vertical="bottom" textRotation="0" wrapText="false" indent="0" shrinkToFit="false"/>
      <protection locked="true" hidden="false"/>
    </xf>
    <xf numFmtId="184" fontId="0" fillId="0" borderId="0" xfId="0" applyFont="false" applyBorder="false" applyAlignment="false" applyProtection="true">
      <alignment horizontal="general" vertical="bottom" textRotation="0" wrapText="false" indent="0" shrinkToFit="false"/>
      <protection locked="true" hidden="false"/>
    </xf>
    <xf numFmtId="185" fontId="10" fillId="0" borderId="0" xfId="0" applyFont="true" applyBorder="false" applyAlignment="false" applyProtection="true">
      <alignment horizontal="general" vertical="bottom" textRotation="0" wrapText="false" indent="0" shrinkToFit="false"/>
      <protection locked="true" hidden="false"/>
    </xf>
    <xf numFmtId="178" fontId="0" fillId="0" borderId="0" xfId="0" applyFont="false" applyBorder="false" applyAlignment="false" applyProtection="false">
      <alignment horizontal="general" vertical="bottom" textRotation="0" wrapText="false" indent="0" shrinkToFit="false"/>
      <protection locked="true" hidden="false"/>
    </xf>
    <xf numFmtId="179" fontId="0" fillId="0" borderId="0" xfId="0" applyFont="false" applyBorder="false" applyAlignment="false" applyProtection="false">
      <alignment horizontal="general" vertical="bottom" textRotation="0" wrapText="false" indent="0" shrinkToFit="false"/>
      <protection locked="true" hidden="false"/>
    </xf>
    <xf numFmtId="185" fontId="0" fillId="0" borderId="0" xfId="0" applyFont="false" applyBorder="false" applyAlignment="false" applyProtection="false">
      <alignment horizontal="general" vertical="bottom" textRotation="0" wrapText="false" indent="0" shrinkToFit="false"/>
      <protection locked="true" hidden="false"/>
    </xf>
    <xf numFmtId="186" fontId="0" fillId="0" borderId="0" xfId="0" applyFont="fals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83" fontId="8" fillId="0" borderId="0" xfId="21" applyFont="true" applyBorder="false" applyAlignment="false" applyProtection="true">
      <alignment horizontal="general" vertical="bottom" textRotation="0" wrapText="false" indent="0" shrinkToFit="false"/>
      <protection locked="true" hidden="false"/>
    </xf>
    <xf numFmtId="184" fontId="8" fillId="0" borderId="0" xfId="0" applyFont="true" applyBorder="false" applyAlignment="false" applyProtection="true">
      <alignment horizontal="general" vertical="bottom" textRotation="0" wrapText="false" indent="0" shrinkToFit="false"/>
      <protection locked="true" hidden="false"/>
    </xf>
    <xf numFmtId="179" fontId="8" fillId="0" borderId="0" xfId="15" applyFont="true" applyBorder="true" applyAlignment="true" applyProtection="true">
      <alignment horizontal="general" vertical="bottom" textRotation="0" wrapText="false" indent="0" shrinkToFit="false"/>
      <protection locked="true" hidden="false"/>
    </xf>
    <xf numFmtId="185" fontId="8" fillId="0" borderId="0" xfId="0" applyFont="true" applyBorder="false" applyAlignment="false" applyProtection="false">
      <alignment horizontal="general" vertical="bottom" textRotation="0" wrapText="false" indent="0" shrinkToFit="false"/>
      <protection locked="true" hidden="false"/>
    </xf>
    <xf numFmtId="185" fontId="0" fillId="0" borderId="0" xfId="0" applyFont="false" applyBorder="false" applyAlignment="false" applyProtection="true">
      <alignment horizontal="general" vertical="bottom" textRotation="0" wrapText="false" indent="0" shrinkToFit="false"/>
      <protection locked="true" hidden="false"/>
    </xf>
    <xf numFmtId="179" fontId="10" fillId="0" borderId="0" xfId="0" applyFont="true" applyBorder="false" applyAlignment="false" applyProtection="false">
      <alignment horizontal="general" vertical="bottom" textRotation="0" wrapText="false" indent="0" shrinkToFit="false"/>
      <protection locked="true" hidden="false"/>
    </xf>
    <xf numFmtId="185" fontId="8" fillId="0" borderId="0" xfId="0" applyFont="true" applyBorder="false" applyAlignment="false" applyProtection="true">
      <alignment horizontal="general" vertical="bottom" textRotation="0" wrapText="false" indent="0" shrinkToFit="false"/>
      <protection locked="true" hidden="false"/>
    </xf>
    <xf numFmtId="186" fontId="8" fillId="0" borderId="0" xfId="0" applyFont="true" applyBorder="false" applyAlignment="false" applyProtection="false">
      <alignment horizontal="general" vertical="bottom" textRotation="0" wrapText="false" indent="0" shrinkToFit="false"/>
      <protection locked="true" hidden="false"/>
    </xf>
    <xf numFmtId="178" fontId="8" fillId="0" borderId="0" xfId="0" applyFont="true" applyBorder="false" applyAlignment="false" applyProtection="false">
      <alignment horizontal="general" vertical="bottom" textRotation="0" wrapText="false" indent="0" shrinkToFit="false"/>
      <protection locked="true" hidden="false"/>
    </xf>
    <xf numFmtId="179" fontId="8" fillId="0" borderId="0" xfId="0" applyFont="true" applyBorder="false" applyAlignment="false" applyProtection="false">
      <alignment horizontal="general" vertical="bottom" textRotation="0" wrapText="false" indent="0" shrinkToFit="false"/>
      <protection locked="true" hidden="false"/>
    </xf>
    <xf numFmtId="184" fontId="17" fillId="0" borderId="0" xfId="0" applyFont="true" applyBorder="false" applyAlignment="false" applyProtection="tru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85" fontId="17" fillId="0" borderId="0" xfId="0" applyFont="true" applyBorder="false" applyAlignment="false" applyProtection="true">
      <alignment horizontal="general" vertical="bottom" textRotation="0" wrapText="false" indent="0" shrinkToFit="false"/>
      <protection locked="true" hidden="false"/>
    </xf>
    <xf numFmtId="179" fontId="17" fillId="0" borderId="0" xfId="15" applyFont="true" applyBorder="true" applyAlignment="true" applyProtection="true">
      <alignment horizontal="general" vertical="bottom" textRotation="0" wrapText="false" indent="0" shrinkToFit="false"/>
      <protection locked="true" hidden="false"/>
    </xf>
    <xf numFmtId="186" fontId="17" fillId="0" borderId="0" xfId="0" applyFont="true" applyBorder="false" applyAlignment="false" applyProtection="false">
      <alignment horizontal="general" vertical="bottom" textRotation="0" wrapText="false" indent="0" shrinkToFit="false"/>
      <protection locked="true" hidden="false"/>
    </xf>
    <xf numFmtId="183" fontId="17" fillId="0" borderId="0" xfId="21" applyFont="true" applyBorder="false" applyAlignment="false" applyProtection="true">
      <alignment horizontal="general" vertical="bottom" textRotation="0" wrapText="false" indent="0" shrinkToFit="false"/>
      <protection locked="true" hidden="false"/>
    </xf>
    <xf numFmtId="178" fontId="17" fillId="0" borderId="0" xfId="0" applyFont="true" applyBorder="false" applyAlignment="false" applyProtection="false">
      <alignment horizontal="general" vertical="bottom" textRotation="0" wrapText="false" indent="0" shrinkToFit="false"/>
      <protection locked="true" hidden="false"/>
    </xf>
    <xf numFmtId="179" fontId="17" fillId="0" borderId="0" xfId="0" applyFont="true" applyBorder="false" applyAlignment="false" applyProtection="false">
      <alignment horizontal="general" vertical="bottom" textRotation="0" wrapText="false" indent="0" shrinkToFit="false"/>
      <protection locked="true" hidden="false"/>
    </xf>
    <xf numFmtId="183" fontId="14" fillId="0" borderId="0" xfId="21" applyFont="true" applyBorder="false" applyAlignment="true" applyProtection="true">
      <alignment horizontal="right" vertical="bottom" textRotation="0" wrapText="false" indent="0" shrinkToFit="false"/>
      <protection locked="true" hidden="false"/>
    </xf>
    <xf numFmtId="184" fontId="14" fillId="0" borderId="0" xfId="0" applyFont="true" applyBorder="false" applyAlignment="false" applyProtection="true">
      <alignment horizontal="general" vertical="bottom" textRotation="0" wrapText="false" indent="0" shrinkToFit="false"/>
      <protection locked="true" hidden="false"/>
    </xf>
    <xf numFmtId="185" fontId="14" fillId="0" borderId="0" xfId="0" applyFont="true" applyBorder="false" applyAlignment="false" applyProtection="true">
      <alignment horizontal="general" vertical="bottom" textRotation="0" wrapText="false" indent="0" shrinkToFit="false"/>
      <protection locked="true" hidden="false"/>
    </xf>
    <xf numFmtId="179" fontId="14" fillId="0" borderId="0" xfId="15" applyFont="true" applyBorder="true" applyAlignment="true" applyProtection="true">
      <alignment horizontal="general" vertical="bottom" textRotation="0" wrapText="false" indent="0" shrinkToFit="false"/>
      <protection locked="true" hidden="false"/>
    </xf>
    <xf numFmtId="183" fontId="14" fillId="0" borderId="0" xfId="21" applyFont="true" applyBorder="false" applyAlignment="false" applyProtection="true">
      <alignment horizontal="general" vertical="bottom" textRotation="0" wrapText="false" indent="0" shrinkToFit="false"/>
      <protection locked="true" hidden="false"/>
    </xf>
    <xf numFmtId="178" fontId="14" fillId="0" borderId="0" xfId="0" applyFont="true" applyBorder="false" applyAlignment="false" applyProtection="false">
      <alignment horizontal="general" vertical="bottom" textRotation="0" wrapText="false" indent="0" shrinkToFit="false"/>
      <protection locked="true" hidden="false"/>
    </xf>
    <xf numFmtId="179" fontId="14" fillId="0" borderId="0" xfId="0" applyFont="true" applyBorder="false" applyAlignment="false" applyProtection="false">
      <alignment horizontal="general" vertical="bottom" textRotation="0" wrapText="false" indent="0" shrinkToFit="false"/>
      <protection locked="true" hidden="false"/>
    </xf>
    <xf numFmtId="187" fontId="8" fillId="0" borderId="0" xfId="0" applyFont="true" applyBorder="false" applyAlignment="false" applyProtection="false">
      <alignment horizontal="general" vertical="bottom" textRotation="0" wrapText="false" indent="0" shrinkToFit="false"/>
      <protection locked="true" hidden="false"/>
    </xf>
    <xf numFmtId="187" fontId="0" fillId="0" borderId="0" xfId="0" applyFont="false" applyBorder="false" applyAlignment="false" applyProtection="false">
      <alignment horizontal="general" vertical="bottom" textRotation="0" wrapText="false" indent="0" shrinkToFit="false"/>
      <protection locked="true" hidden="false"/>
    </xf>
    <xf numFmtId="174" fontId="1" fillId="0" borderId="0" xfId="22" applyFont="false" applyBorder="false" applyAlignment="true" applyProtection="true">
      <alignment horizontal="left" vertical="bottom" textRotation="0" wrapText="false" indent="0" shrinkToFit="false"/>
      <protection locked="true" hidden="false"/>
    </xf>
    <xf numFmtId="164" fontId="12" fillId="0" borderId="0" xfId="22" applyFont="true" applyBorder="false" applyAlignment="true" applyProtection="true">
      <alignment horizontal="left" vertical="bottom" textRotation="0" wrapText="false" indent="0" shrinkToFit="false"/>
      <protection locked="true" hidden="false"/>
    </xf>
    <xf numFmtId="168" fontId="1" fillId="0" borderId="0" xfId="22" applyFont="false" applyBorder="false" applyAlignment="true" applyProtection="true">
      <alignment horizontal="left" vertical="bottom" textRotation="0" wrapText="false" indent="0" shrinkToFit="false"/>
      <protection locked="true" hidden="false"/>
    </xf>
    <xf numFmtId="177" fontId="1" fillId="0" borderId="0" xfId="22" applyFont="false" applyBorder="true" applyAlignment="true" applyProtection="true">
      <alignment horizontal="right" vertical="bottom" textRotation="0" wrapText="false" indent="0" shrinkToFit="false"/>
      <protection locked="true" hidden="false"/>
    </xf>
    <xf numFmtId="164" fontId="1" fillId="0" borderId="0" xfId="22" applyFont="true" applyBorder="false" applyAlignment="true" applyProtection="false">
      <alignment horizontal="left" vertical="bottom" textRotation="0" wrapText="false" indent="0" shrinkToFit="false"/>
      <protection locked="true" hidden="false"/>
    </xf>
    <xf numFmtId="188" fontId="1" fillId="0" borderId="0" xfId="19" applyFont="true" applyBorder="true" applyAlignment="true" applyProtection="true">
      <alignment horizontal="general" vertical="bottom" textRotation="0" wrapText="false" indent="0" shrinkToFit="false"/>
      <protection locked="true" hidden="false"/>
    </xf>
    <xf numFmtId="189" fontId="1" fillId="0" borderId="0" xfId="19" applyFont="true" applyBorder="true" applyAlignment="true" applyProtection="true">
      <alignment horizontal="general" vertical="bottom" textRotation="0" wrapText="false" indent="0" shrinkToFit="false"/>
      <protection locked="true" hidden="false"/>
    </xf>
    <xf numFmtId="166" fontId="1" fillId="0" borderId="0" xfId="22" applyFont="false" applyBorder="false" applyAlignment="false" applyProtection="false">
      <alignment horizontal="general" vertical="bottom" textRotation="0" wrapText="false" indent="0" shrinkToFit="false"/>
      <protection locked="true" hidden="false"/>
    </xf>
    <xf numFmtId="171" fontId="1" fillId="0" borderId="0" xfId="22" applyFont="false" applyBorder="false" applyAlignment="false" applyProtection="false">
      <alignment horizontal="general" vertical="bottom" textRotation="0" wrapText="false" indent="0" shrinkToFit="false"/>
      <protection locked="true" hidden="false"/>
    </xf>
    <xf numFmtId="164" fontId="0" fillId="0" borderId="0" xfId="21"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center" vertical="bottom" textRotation="0" wrapText="false" indent="0" shrinkToFit="false"/>
      <protection locked="true" hidden="false"/>
    </xf>
    <xf numFmtId="164" fontId="14" fillId="0" borderId="0" xfId="0" applyFont="true" applyBorder="true" applyAlignment="true" applyProtection="false">
      <alignment horizontal="left" vertical="bottom" textRotation="0" wrapText="false" indent="0" shrinkToFit="false"/>
      <protection locked="true" hidden="false"/>
    </xf>
    <xf numFmtId="185" fontId="1" fillId="0" borderId="0" xfId="22" applyFont="false" applyBorder="false" applyAlignment="false" applyProtection="false">
      <alignment horizontal="general" vertical="bottom" textRotation="0" wrapText="false" indent="0" shrinkToFit="false"/>
      <protection locked="true" hidden="false"/>
    </xf>
    <xf numFmtId="179" fontId="10" fillId="0" borderId="0" xfId="15" applyFont="true" applyBorder="true" applyAlignment="true" applyProtection="true">
      <alignment horizontal="general" vertical="bottom" textRotation="0" wrapText="false" indent="0" shrinkToFit="false"/>
      <protection locked="true" hidden="false"/>
    </xf>
    <xf numFmtId="188" fontId="0" fillId="0" borderId="0" xfId="0" applyFont="false" applyBorder="false" applyAlignment="false" applyProtection="true">
      <alignment horizontal="general" vertical="bottom" textRotation="0" wrapText="false" indent="0" shrinkToFit="false"/>
      <protection locked="true" hidden="false"/>
    </xf>
    <xf numFmtId="188" fontId="8" fillId="0" borderId="0" xfId="0" applyFont="true" applyBorder="false" applyAlignment="false" applyProtection="true">
      <alignment horizontal="general" vertical="bottom" textRotation="0" wrapText="false" indent="0" shrinkToFit="false"/>
      <protection locked="true" hidden="false"/>
    </xf>
    <xf numFmtId="164" fontId="18" fillId="0" borderId="0" xfId="22" applyFont="true" applyBorder="false" applyAlignment="false" applyProtection="false">
      <alignment horizontal="general" vertical="bottom" textRotation="0" wrapText="false" indent="0" shrinkToFit="false"/>
      <protection locked="true" hidden="false"/>
    </xf>
    <xf numFmtId="183" fontId="7" fillId="0" borderId="0" xfId="21" applyFont="true" applyBorder="false" applyAlignment="false" applyProtection="true">
      <alignment horizontal="general" vertical="bottom" textRotation="0" wrapText="false" indent="0" shrinkToFit="false"/>
      <protection locked="true" hidden="false"/>
    </xf>
    <xf numFmtId="184" fontId="7" fillId="0" borderId="0" xfId="0" applyFont="true" applyBorder="false" applyAlignment="false" applyProtection="true">
      <alignment horizontal="general" vertical="bottom" textRotation="0" wrapText="false" indent="0" shrinkToFit="false"/>
      <protection locked="true" hidden="false"/>
    </xf>
    <xf numFmtId="188" fontId="7" fillId="0" borderId="0" xfId="0" applyFont="true" applyBorder="false" applyAlignment="false" applyProtection="true">
      <alignment horizontal="general" vertical="bottom" textRotation="0" wrapText="false" indent="0" shrinkToFit="false"/>
      <protection locked="true" hidden="false"/>
    </xf>
    <xf numFmtId="185" fontId="7" fillId="0" borderId="0" xfId="0" applyFont="true" applyBorder="false" applyAlignment="false" applyProtection="true">
      <alignment horizontal="general" vertical="bottom" textRotation="0" wrapText="false" indent="0" shrinkToFit="false"/>
      <protection locked="true" hidden="false"/>
    </xf>
    <xf numFmtId="185" fontId="18" fillId="0" borderId="0" xfId="22" applyFont="true" applyBorder="false" applyAlignment="false" applyProtection="false">
      <alignment horizontal="general" vertical="bottom" textRotation="0" wrapText="false" indent="0" shrinkToFit="false"/>
      <protection locked="true" hidden="false"/>
    </xf>
    <xf numFmtId="179" fontId="19" fillId="0" borderId="0" xfId="15" applyFont="true" applyBorder="true" applyAlignment="true" applyProtection="true">
      <alignment horizontal="general" vertical="bottom" textRotation="0" wrapText="false" indent="0" shrinkToFit="false"/>
      <protection locked="true" hidden="false"/>
    </xf>
    <xf numFmtId="185" fontId="19" fillId="0" borderId="0" xfId="0" applyFont="true" applyBorder="false" applyAlignment="false" applyProtection="true">
      <alignment horizontal="general" vertical="bottom" textRotation="0" wrapText="false" indent="0" shrinkToFit="false"/>
      <protection locked="true" hidden="false"/>
    </xf>
    <xf numFmtId="164" fontId="20" fillId="0" borderId="0" xfId="22" applyFont="true" applyBorder="false" applyAlignment="false" applyProtection="false">
      <alignment horizontal="general" vertical="bottom" textRotation="0" wrapText="false" indent="0" shrinkToFit="false"/>
      <protection locked="true" hidden="false"/>
    </xf>
    <xf numFmtId="164" fontId="14" fillId="0" borderId="0" xfId="22" applyFont="true" applyBorder="false" applyAlignment="false" applyProtection="false">
      <alignment horizontal="general" vertical="bottom" textRotation="0" wrapText="false" indent="0" shrinkToFit="false"/>
      <protection locked="true" hidden="false"/>
    </xf>
    <xf numFmtId="183" fontId="17" fillId="0" borderId="0" xfId="21" applyFont="true" applyBorder="false" applyAlignment="true" applyProtection="true">
      <alignment horizontal="right" vertical="bottom" textRotation="0" wrapText="false" indent="0" shrinkToFit="false"/>
      <protection locked="true" hidden="false"/>
    </xf>
    <xf numFmtId="185" fontId="14" fillId="0" borderId="0" xfId="22" applyFont="true" applyBorder="false" applyAlignment="false" applyProtection="false">
      <alignment horizontal="general" vertical="bottom" textRotation="0" wrapText="false" indent="0" shrinkToFit="false"/>
      <protection locked="true" hidden="false"/>
    </xf>
    <xf numFmtId="179" fontId="17" fillId="0" borderId="0" xfId="22" applyFont="true" applyBorder="false" applyAlignment="false" applyProtection="false">
      <alignment horizontal="general" vertical="bottom" textRotation="0" wrapText="false" indent="0" shrinkToFit="false"/>
      <protection locked="true" hidden="false"/>
    </xf>
    <xf numFmtId="179" fontId="21" fillId="0" borderId="0" xfId="22" applyFont="true" applyBorder="false" applyAlignment="false" applyProtection="false">
      <alignment horizontal="general" vertical="bottom" textRotation="0" wrapText="false" indent="0" shrinkToFit="false"/>
      <protection locked="true" hidden="false"/>
    </xf>
    <xf numFmtId="185" fontId="20" fillId="0" borderId="0" xfId="22" applyFont="true" applyBorder="false" applyAlignment="false" applyProtection="false">
      <alignment horizontal="general" vertical="bottom" textRotation="0" wrapText="false" indent="0" shrinkToFit="false"/>
      <protection locked="true" hidden="false"/>
    </xf>
    <xf numFmtId="179" fontId="14" fillId="0" borderId="0" xfId="22" applyFont="true" applyBorder="false" applyAlignment="false" applyProtection="false">
      <alignment horizontal="general" vertical="bottom" textRotation="0" wrapText="false" indent="0" shrinkToFit="false"/>
      <protection locked="true" hidden="false"/>
    </xf>
    <xf numFmtId="190" fontId="0" fillId="0" borderId="0" xfId="21" applyFont="true" applyBorder="false" applyAlignment="false" applyProtection="true">
      <alignment horizontal="general" vertical="bottom" textRotation="0" wrapText="false" indent="0" shrinkToFit="false"/>
      <protection locked="true" hidden="false"/>
    </xf>
    <xf numFmtId="181" fontId="0" fillId="0" borderId="0" xfId="0" applyFont="false" applyBorder="false" applyAlignment="false" applyProtection="tru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Euro" xfId="20"/>
    <cellStyle name="Normal_BDT_4" xfId="21"/>
    <cellStyle name="Normal_Book2" xfId="22"/>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122760</xdr:colOff>
      <xdr:row>9</xdr:row>
      <xdr:rowOff>190440</xdr:rowOff>
    </xdr:from>
    <xdr:to>
      <xdr:col>10</xdr:col>
      <xdr:colOff>669600</xdr:colOff>
      <xdr:row>15</xdr:row>
      <xdr:rowOff>200160</xdr:rowOff>
    </xdr:to>
    <xdr:sp>
      <xdr:nvSpPr>
        <xdr:cNvPr id="0" name="Text 1"/>
        <xdr:cNvSpPr/>
      </xdr:nvSpPr>
      <xdr:spPr>
        <a:xfrm>
          <a:off x="2835360" y="2200320"/>
          <a:ext cx="4615920" cy="120960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1.  To use this tool you will have to install the fit.xll add-in.  To install an add-in: Use the &lt;tools&gt;&lt;Addins&gt;.  In the Add-in dialog box use the &lt;Browse&gt; key to find the location of the fit.xll add-in.  When you have found it select it and then answer yes to the add-in quiry. You will receive a message that says that you have added a term structure add-in written by Professor Richard Stanton.</a:t>
          </a:r>
          <a:endParaRPr b="0" lang="en-US" sz="1200" strike="noStrike" u="none">
            <a:effectLst/>
            <a:uFillTx/>
            <a:latin typeface="Times New Roman"/>
          </a:endParaRPr>
        </a:p>
      </xdr:txBody>
    </xdr:sp>
    <xdr:clientData/>
  </xdr:twoCellAnchor>
  <xdr:twoCellAnchor editAs="oneCell">
    <xdr:from>
      <xdr:col>4</xdr:col>
      <xdr:colOff>151200</xdr:colOff>
      <xdr:row>18</xdr:row>
      <xdr:rowOff>57240</xdr:rowOff>
    </xdr:from>
    <xdr:to>
      <xdr:col>11</xdr:col>
      <xdr:colOff>10080</xdr:colOff>
      <xdr:row>24</xdr:row>
      <xdr:rowOff>190800</xdr:rowOff>
    </xdr:to>
    <xdr:sp>
      <xdr:nvSpPr>
        <xdr:cNvPr id="1" name="Text 2"/>
        <xdr:cNvSpPr/>
      </xdr:nvSpPr>
      <xdr:spPr>
        <a:xfrm>
          <a:off x="2863800" y="3867120"/>
          <a:ext cx="4606200" cy="133380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2.  All the data entry happens on the Data page.  The current term structure and volatilities have been entered for you.  You need to enter the specifics of your mortgage collaterial.  You also need to add you REMIC bond cash flows.  To value a bond you must enter the bond cash flows of interest to the first column of the Valuation worksheet.  Currently the worksheet is pricing the underlying collateral.</a:t>
          </a:r>
          <a:endParaRPr b="0" lang="en-US" sz="1200" strike="noStrike" u="none">
            <a:effectLst/>
            <a:uFillTx/>
            <a:latin typeface="Times New Roman"/>
          </a:endParaRPr>
        </a:p>
      </xdr:txBody>
    </xdr:sp>
    <xdr:clientData/>
  </xdr:twoCellAnchor>
  <xdr:twoCellAnchor editAs="oneCell">
    <xdr:from>
      <xdr:col>4</xdr:col>
      <xdr:colOff>169560</xdr:colOff>
      <xdr:row>26</xdr:row>
      <xdr:rowOff>114120</xdr:rowOff>
    </xdr:from>
    <xdr:to>
      <xdr:col>10</xdr:col>
      <xdr:colOff>669600</xdr:colOff>
      <xdr:row>31</xdr:row>
      <xdr:rowOff>190800</xdr:rowOff>
    </xdr:to>
    <xdr:sp>
      <xdr:nvSpPr>
        <xdr:cNvPr id="2" name="Text 3"/>
        <xdr:cNvSpPr/>
      </xdr:nvSpPr>
      <xdr:spPr>
        <a:xfrm>
          <a:off x="2882160" y="5524200"/>
          <a:ext cx="4569120" cy="10767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3.  To value the bonds and derive the lattices. You need to choose how many paths you would like to sample.  Right now the number is set to 100, which is problably about correct (higher numbers take longer).  Once you have made all the changes you wish to make, hit the &lt;compute&gt; button on the data page.  The trees will be recomputed and the simulations will be run. </a:t>
          </a:r>
          <a:endParaRPr b="0" lang="en-US" sz="1200" strike="noStrike" u="none">
            <a:effectLst/>
            <a:uFillTx/>
            <a:latin typeface="Times New Roman"/>
          </a:endParaRPr>
        </a:p>
      </xdr:txBody>
    </xdr:sp>
    <xdr:clientData/>
  </xdr:twoCellAnchor>
  <xdr:twoCellAnchor editAs="oneCell">
    <xdr:from>
      <xdr:col>4</xdr:col>
      <xdr:colOff>207360</xdr:colOff>
      <xdr:row>33</xdr:row>
      <xdr:rowOff>152280</xdr:rowOff>
    </xdr:from>
    <xdr:to>
      <xdr:col>10</xdr:col>
      <xdr:colOff>650520</xdr:colOff>
      <xdr:row>40</xdr:row>
      <xdr:rowOff>28800</xdr:rowOff>
    </xdr:to>
    <xdr:sp>
      <xdr:nvSpPr>
        <xdr:cNvPr id="3" name="Text 4"/>
        <xdr:cNvSpPr/>
      </xdr:nvSpPr>
      <xdr:spPr>
        <a:xfrm>
          <a:off x="2919960" y="6962760"/>
          <a:ext cx="4512240" cy="12765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4.  For a more detailed understanding of the spreadsheet and its macros contact wallace@haas.berkeley.edu</a:t>
          </a:r>
          <a:endParaRPr b="0" lang="en-US" sz="1200" strike="noStrike" u="none">
            <a:effectLst/>
            <a:uFillTx/>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209880</xdr:colOff>
      <xdr:row>27</xdr:row>
      <xdr:rowOff>142920</xdr:rowOff>
    </xdr:from>
    <xdr:to>
      <xdr:col>5</xdr:col>
      <xdr:colOff>21960</xdr:colOff>
      <xdr:row>42</xdr:row>
      <xdr:rowOff>18720</xdr:rowOff>
    </xdr:to>
    <xdr:sp>
      <xdr:nvSpPr>
        <xdr:cNvPr id="4" name="Text 1"/>
        <xdr:cNvSpPr/>
      </xdr:nvSpPr>
      <xdr:spPr>
        <a:xfrm>
          <a:off x="209880" y="5543640"/>
          <a:ext cx="5466600" cy="28760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Note:  The Swap contract serves as an inverse floater to the floating rate bonds.  If there is a swap contract, then the A-2FL and the B-FL pay as floating rate notes, to the bond holder, with coupons of LIBOR +.36% and LIBOR + .48% per annum respectively.  Since the underlying collateral is fixed, there  has to be a cap on the payments on these floating rate notes and these caps are 6.4449% and 6.5710% respectively.  Alternatively,  there has to be another position, an inverse floater, such that the sum of the two positions pays out the capped coupon as its maximum.  In this case Goldman Sachs achieves this using a SWAP contract.  The contract is written such that the Trust pays out the two floating rate coupons to the bond holders and also pays the difference between the floating rate coupon and the respective cap to the Swap Counterparty if the floaters are below the caps.  If the floating contract rates are above the cap, then the Swap Counterparty pays the trust the difference.  In this way the pool only pays out 6.4449% and 6.5710% on the two positions.  There will always be sufficient cash flow to cover those positions.</a:t>
          </a:r>
          <a:endParaRPr b="0" lang="en-US" sz="12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E7:H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8.90234375" defaultRowHeight="15.75" customHeight="true" zeroHeight="false" outlineLevelRow="0" outlineLevelCol="0"/>
  <sheetData>
    <row r="7" customFormat="false" ht="27.75" hidden="false" customHeight="false" outlineLevel="0" collapsed="false">
      <c r="E7" s="1" t="s">
        <v>0</v>
      </c>
      <c r="F7" s="2"/>
      <c r="G7" s="2"/>
      <c r="H7" s="2"/>
    </row>
    <row r="8" customFormat="false" ht="20.25" hidden="false" customHeight="false" outlineLevel="0" collapsed="false">
      <c r="G8" s="3" t="s">
        <v>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Z3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15" activeCellId="0" sqref="D15"/>
    </sheetView>
  </sheetViews>
  <sheetFormatPr defaultColWidth="8.90234375" defaultRowHeight="15.75" customHeight="true" zeroHeight="false" outlineLevelRow="0" outlineLevelCol="0"/>
  <cols>
    <col collapsed="false" customWidth="true" hidden="false" outlineLevel="0" max="1" min="1" style="4" width="26.37"/>
    <col collapsed="false" customWidth="true" hidden="false" outlineLevel="0" max="2" min="2" style="0" width="9.37"/>
    <col collapsed="false" customWidth="true" hidden="false" outlineLevel="0" max="3" min="3" style="0" width="15.86"/>
  </cols>
  <sheetData>
    <row r="1" customFormat="false" ht="20.25" hidden="false" customHeight="true" outlineLevel="0" collapsed="false">
      <c r="A1" s="5" t="s">
        <v>2</v>
      </c>
      <c r="B1" s="6"/>
      <c r="C1" s="6"/>
    </row>
    <row r="2" customFormat="false" ht="20.25" hidden="false" customHeight="true" outlineLevel="0" collapsed="false">
      <c r="A2" s="5" t="s">
        <v>3</v>
      </c>
      <c r="B2" s="6"/>
      <c r="C2" s="6"/>
    </row>
    <row r="3" customFormat="false" ht="18" hidden="false" customHeight="true" outlineLevel="0" collapsed="false">
      <c r="A3" s="7" t="s">
        <v>4</v>
      </c>
      <c r="B3" s="8" t="n">
        <v>30</v>
      </c>
    </row>
    <row r="4" customFormat="false" ht="18" hidden="false" customHeight="true" outlineLevel="0" collapsed="false">
      <c r="A4" s="9" t="s">
        <v>5</v>
      </c>
      <c r="B4" s="10" t="n">
        <v>30</v>
      </c>
    </row>
    <row r="5" customFormat="false" ht="15.75" hidden="false" customHeight="false" outlineLevel="0" collapsed="false">
      <c r="A5" s="11" t="s">
        <v>4</v>
      </c>
      <c r="B5" s="12" t="n">
        <f aca="false">1</f>
        <v>1</v>
      </c>
      <c r="C5" s="12" t="n">
        <f aca="false">IF(B5&lt;$B$3,B5+1,"")</f>
        <v>2</v>
      </c>
      <c r="D5" s="12" t="n">
        <f aca="false">IF(C5&lt;$B$3,C5+1,"")</f>
        <v>3</v>
      </c>
      <c r="E5" s="12" t="n">
        <f aca="false">IF(D5&lt;$B$3,D5+1,"")</f>
        <v>4</v>
      </c>
      <c r="F5" s="12" t="n">
        <f aca="false">IF(E5&lt;$B$3,E5+1,"")</f>
        <v>5</v>
      </c>
      <c r="G5" s="12" t="n">
        <f aca="false">IF(F5&lt;$B$3,F5+1,"")</f>
        <v>6</v>
      </c>
      <c r="H5" s="12" t="n">
        <f aca="false">IF(G5&lt;$B$3,G5+1,"")</f>
        <v>7</v>
      </c>
      <c r="I5" s="12" t="n">
        <f aca="false">IF(H5&lt;$B$3,H5+1,"")</f>
        <v>8</v>
      </c>
      <c r="J5" s="12" t="n">
        <f aca="false">IF(I5&lt;$B$3,I5+1,"")</f>
        <v>9</v>
      </c>
      <c r="K5" s="12" t="n">
        <f aca="false">IF(J5&lt;$B$3,J5+1,"")</f>
        <v>10</v>
      </c>
      <c r="L5" s="12" t="n">
        <f aca="false">IF(K5&lt;$B$3,K5+1,"")</f>
        <v>11</v>
      </c>
      <c r="M5" s="12" t="n">
        <f aca="false">IF(L5&lt;$B$3,L5+1,"")</f>
        <v>12</v>
      </c>
      <c r="N5" s="12" t="n">
        <f aca="false">IF(M5&lt;$B$3,M5+1,"")</f>
        <v>13</v>
      </c>
      <c r="O5" s="12" t="n">
        <f aca="false">IF(N5&lt;$B$3,N5+1,"")</f>
        <v>14</v>
      </c>
      <c r="P5" s="12" t="n">
        <f aca="false">IF(O5&lt;$B$3,O5+1,"")</f>
        <v>15</v>
      </c>
      <c r="Q5" s="12" t="n">
        <f aca="false">IF(P5&lt;$B$3,P5+1,"")</f>
        <v>16</v>
      </c>
      <c r="R5" s="12" t="n">
        <f aca="false">IF(Q5&lt;$B$3,Q5+1,"")</f>
        <v>17</v>
      </c>
      <c r="S5" s="12" t="n">
        <f aca="false">IF(R5&lt;$B$3,R5+1,"")</f>
        <v>18</v>
      </c>
      <c r="T5" s="12" t="n">
        <f aca="false">IF(S5&lt;$B$3,S5+1,"")</f>
        <v>19</v>
      </c>
      <c r="U5" s="12" t="n">
        <f aca="false">IF(T5&lt;$B$3,T5+1,"")</f>
        <v>20</v>
      </c>
      <c r="V5" s="12" t="n">
        <f aca="false">IF(U5&lt;$B$3,U5+1,"")</f>
        <v>21</v>
      </c>
      <c r="W5" s="12" t="n">
        <f aca="false">IF(V5&lt;$B$3,V5+1,"")</f>
        <v>22</v>
      </c>
      <c r="X5" s="12" t="n">
        <f aca="false">IF(W5&lt;$B$3,W5+1,"")</f>
        <v>23</v>
      </c>
      <c r="Y5" s="12" t="n">
        <f aca="false">IF(X5&lt;$B$3,X5+1,"")</f>
        <v>24</v>
      </c>
      <c r="Z5" s="12" t="n">
        <f aca="false">IF(Y5&lt;$B$3,Y5+1,"")</f>
        <v>25</v>
      </c>
      <c r="AA5" s="12" t="n">
        <f aca="false">IF(Z5&lt;$B$3,Z5+1,"")</f>
        <v>26</v>
      </c>
      <c r="AB5" s="12" t="n">
        <f aca="false">IF(AA5&lt;$B$3,AA5+1,"")</f>
        <v>27</v>
      </c>
      <c r="AC5" s="12" t="n">
        <f aca="false">IF(AB5&lt;$B$3,AB5+1,"")</f>
        <v>28</v>
      </c>
      <c r="AD5" s="12" t="n">
        <f aca="false">IF(AC5&lt;$B$3,AC5+1,"")</f>
        <v>29</v>
      </c>
      <c r="AE5" s="12" t="n">
        <f aca="false">IF(AD5&lt;$B$3,AD5+1,"")</f>
        <v>30</v>
      </c>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c r="DM5" s="12"/>
      <c r="DN5" s="12"/>
      <c r="DO5" s="12"/>
      <c r="DP5" s="12"/>
      <c r="DQ5" s="12"/>
      <c r="DR5" s="12"/>
      <c r="DS5" s="12"/>
      <c r="DT5" s="12"/>
      <c r="DU5" s="12"/>
      <c r="DV5" s="12"/>
      <c r="DW5" s="12"/>
      <c r="DX5" s="12"/>
      <c r="DY5" s="12"/>
      <c r="DZ5" s="12"/>
    </row>
    <row r="6" customFormat="false" ht="15.75" hidden="false" customHeight="false" outlineLevel="0" collapsed="false">
      <c r="A6" s="13" t="s">
        <v>6</v>
      </c>
      <c r="B6" s="14" t="n">
        <v>0.0410928811513784</v>
      </c>
      <c r="C6" s="14" t="n">
        <v>0.0432206086990217</v>
      </c>
      <c r="D6" s="14" t="n">
        <v>0.0410989763205711</v>
      </c>
      <c r="E6" s="14" t="n">
        <v>0.0432261708509075</v>
      </c>
      <c r="F6" s="14" t="n">
        <v>0.0451588144122756</v>
      </c>
      <c r="G6" s="14" t="n">
        <v>0.046896907698844</v>
      </c>
      <c r="H6" s="14" t="n">
        <v>0.0484404514047816</v>
      </c>
      <c r="I6" s="14" t="n">
        <v>0.0497894462242571</v>
      </c>
      <c r="J6" s="14" t="n">
        <v>0.0509438928514392</v>
      </c>
      <c r="K6" s="14" t="n">
        <v>0.0519037919804967</v>
      </c>
      <c r="L6" s="14" t="n">
        <v>0.0526691443055984</v>
      </c>
      <c r="M6" s="14" t="n">
        <v>0.053239950520913</v>
      </c>
      <c r="N6" s="14" t="n">
        <v>0.0536162113206092</v>
      </c>
      <c r="O6" s="14" t="n">
        <v>0.0537979273988558</v>
      </c>
      <c r="P6" s="14" t="n">
        <v>0.0537850994498215</v>
      </c>
      <c r="Q6" s="14" t="n">
        <v>0.0537900994498215</v>
      </c>
      <c r="R6" s="14" t="n">
        <v>0.0537950994498215</v>
      </c>
      <c r="S6" s="14" t="n">
        <v>0.0538000994498215</v>
      </c>
      <c r="T6" s="14" t="n">
        <v>0.0538050994498215</v>
      </c>
      <c r="U6" s="14" t="n">
        <v>0.0538100994498215</v>
      </c>
      <c r="V6" s="14" t="n">
        <v>0.0538150994498215</v>
      </c>
      <c r="W6" s="14" t="n">
        <v>0.0538200994498215</v>
      </c>
      <c r="X6" s="14" t="n">
        <v>0.0538250994498215</v>
      </c>
      <c r="Y6" s="14" t="n">
        <v>0.0538300994498215</v>
      </c>
      <c r="Z6" s="14" t="n">
        <v>0.0538350994498215</v>
      </c>
      <c r="AA6" s="14" t="n">
        <v>0.0538400994498215</v>
      </c>
      <c r="AB6" s="14" t="n">
        <v>0.0538450994498215</v>
      </c>
      <c r="AC6" s="14" t="n">
        <v>0.0538500994498215</v>
      </c>
      <c r="AD6" s="14" t="n">
        <v>0.0538550994498215</v>
      </c>
      <c r="AE6" s="14" t="n">
        <v>0.0538600994498215</v>
      </c>
    </row>
    <row r="7" customFormat="false" ht="15.75" hidden="false" customHeight="false" outlineLevel="0" collapsed="false">
      <c r="A7" s="13" t="s">
        <v>7</v>
      </c>
      <c r="B7" s="15" t="n">
        <v>0.12</v>
      </c>
      <c r="C7" s="15" t="n">
        <v>0.13</v>
      </c>
      <c r="D7" s="15" t="n">
        <v>0.12</v>
      </c>
      <c r="E7" s="15" t="n">
        <v>0.11</v>
      </c>
      <c r="F7" s="15" t="n">
        <v>0.105</v>
      </c>
      <c r="G7" s="15" t="n">
        <f aca="false">F7+0.0002</f>
        <v>0.1052</v>
      </c>
      <c r="H7" s="15" t="n">
        <f aca="false">G7+0.0002</f>
        <v>0.1054</v>
      </c>
      <c r="I7" s="15" t="n">
        <f aca="false">H7+0.0002</f>
        <v>0.1056</v>
      </c>
      <c r="J7" s="15" t="n">
        <f aca="false">I7+0.0002</f>
        <v>0.1058</v>
      </c>
      <c r="K7" s="15" t="n">
        <f aca="false">J7+0.0002</f>
        <v>0.106</v>
      </c>
      <c r="L7" s="15" t="n">
        <f aca="false">K7+0.0002</f>
        <v>0.1062</v>
      </c>
      <c r="M7" s="15" t="n">
        <f aca="false">L7+0.0002</f>
        <v>0.1064</v>
      </c>
      <c r="N7" s="15" t="n">
        <f aca="false">M7+0.0002</f>
        <v>0.1066</v>
      </c>
      <c r="O7" s="15" t="n">
        <f aca="false">N7+0.0002</f>
        <v>0.1068</v>
      </c>
      <c r="P7" s="15" t="n">
        <f aca="false">O7+0.0002</f>
        <v>0.107</v>
      </c>
      <c r="Q7" s="15" t="n">
        <f aca="false">P7+0.0002</f>
        <v>0.1072</v>
      </c>
      <c r="R7" s="15" t="n">
        <f aca="false">Q7+0.0002</f>
        <v>0.1074</v>
      </c>
      <c r="S7" s="15" t="n">
        <f aca="false">R7+0.0002</f>
        <v>0.1076</v>
      </c>
      <c r="T7" s="15" t="n">
        <f aca="false">S7+0.0002</f>
        <v>0.1078</v>
      </c>
      <c r="U7" s="15" t="n">
        <f aca="false">T7+0.0002</f>
        <v>0.108</v>
      </c>
      <c r="V7" s="15" t="n">
        <f aca="false">U7+0.0002</f>
        <v>0.1082</v>
      </c>
      <c r="W7" s="15" t="n">
        <f aca="false">V7+0.0002</f>
        <v>0.1084</v>
      </c>
      <c r="X7" s="15" t="n">
        <f aca="false">W7+0.0002</f>
        <v>0.1086</v>
      </c>
      <c r="Y7" s="15" t="n">
        <f aca="false">X7+0.0002</f>
        <v>0.1088</v>
      </c>
      <c r="Z7" s="15" t="n">
        <f aca="false">Y7+0.0002</f>
        <v>0.109</v>
      </c>
      <c r="AA7" s="15" t="n">
        <f aca="false">Z7+0.0002</f>
        <v>0.1092</v>
      </c>
      <c r="AB7" s="15" t="n">
        <f aca="false">AA7+0.0002</f>
        <v>0.1094</v>
      </c>
      <c r="AC7" s="15" t="n">
        <f aca="false">AB7+0.0002</f>
        <v>0.1096</v>
      </c>
      <c r="AD7" s="15" t="n">
        <f aca="false">AC7+0.0002</f>
        <v>0.1098</v>
      </c>
      <c r="AE7" s="15" t="n">
        <f aca="false">AD7+0.0002</f>
        <v>0.11</v>
      </c>
    </row>
    <row r="8" customFormat="false" ht="15.75" hidden="false" customHeight="false" outlineLevel="0" collapsed="false">
      <c r="A8" s="16"/>
      <c r="B8" s="17"/>
      <c r="C8" s="17"/>
      <c r="D8" s="17"/>
      <c r="E8" s="17"/>
    </row>
    <row r="10" customFormat="false" ht="15.75" hidden="false" customHeight="false" outlineLevel="0" collapsed="false">
      <c r="A10" s="7" t="s">
        <v>8</v>
      </c>
      <c r="B10" s="15"/>
    </row>
    <row r="11" customFormat="false" ht="15.75" hidden="false" customHeight="false" outlineLevel="0" collapsed="false">
      <c r="A11" s="15" t="n">
        <v>0.055</v>
      </c>
    </row>
    <row r="13" customFormat="false" ht="15.75" hidden="false" customHeight="false" outlineLevel="0" collapsed="false">
      <c r="A13" s="7" t="s">
        <v>9</v>
      </c>
    </row>
    <row r="14" customFormat="false" ht="15.75" hidden="false" customHeight="false" outlineLevel="0" collapsed="false">
      <c r="A14" s="18" t="n">
        <v>100</v>
      </c>
    </row>
    <row r="16" customFormat="false" ht="15.75" hidden="false" customHeight="false" outlineLevel="0" collapsed="false">
      <c r="A16" s="19" t="s">
        <v>10</v>
      </c>
    </row>
    <row r="17" customFormat="false" ht="15.75" hidden="false" customHeight="false" outlineLevel="0" collapsed="false">
      <c r="A17" s="20" t="s">
        <v>11</v>
      </c>
      <c r="C17" s="21"/>
    </row>
    <row r="18" customFormat="false" ht="15.75" hidden="false" customHeight="false" outlineLevel="0" collapsed="false">
      <c r="A18" s="22" t="s">
        <v>12</v>
      </c>
    </row>
    <row r="19" customFormat="false" ht="15.75" hidden="false" customHeight="false" outlineLevel="0" collapsed="false">
      <c r="A19" s="20" t="s">
        <v>13</v>
      </c>
      <c r="C19" s="23"/>
    </row>
    <row r="20" customFormat="false" ht="15.75" hidden="false" customHeight="false" outlineLevel="0" collapsed="false">
      <c r="A20" s="20" t="s">
        <v>14</v>
      </c>
      <c r="C20" s="24"/>
    </row>
    <row r="21" customFormat="false" ht="15.75" hidden="false" customHeight="false" outlineLevel="0" collapsed="false">
      <c r="A21" s="20" t="s">
        <v>15</v>
      </c>
      <c r="C21" s="25"/>
    </row>
    <row r="22" customFormat="false" ht="15.75" hidden="false" customHeight="false" outlineLevel="0" collapsed="false">
      <c r="A22" s="20" t="s">
        <v>16</v>
      </c>
      <c r="C22" s="26"/>
    </row>
    <row r="23" customFormat="false" ht="15.75" hidden="false" customHeight="false" outlineLevel="0" collapsed="false">
      <c r="A23" s="20" t="s">
        <v>17</v>
      </c>
      <c r="C23" s="26"/>
    </row>
    <row r="24" customFormat="false" ht="15.75" hidden="false" customHeight="false" outlineLevel="0" collapsed="false">
      <c r="A24" s="22" t="s">
        <v>18</v>
      </c>
      <c r="C24" s="23"/>
    </row>
    <row r="25" customFormat="false" ht="15.75" hidden="false" customHeight="false" outlineLevel="0" collapsed="false">
      <c r="A25" s="22"/>
      <c r="C25" s="26"/>
    </row>
    <row r="26" customFormat="false" ht="15.75" hidden="false" customHeight="false" outlineLevel="0" collapsed="false">
      <c r="A26" s="27" t="s">
        <v>19</v>
      </c>
      <c r="C26" s="26"/>
    </row>
    <row r="27" customFormat="false" ht="15.75" hidden="false" customHeight="false" outlineLevel="0" collapsed="false">
      <c r="A27" s="20" t="s">
        <v>20</v>
      </c>
      <c r="C27" s="23"/>
    </row>
    <row r="28" customFormat="false" ht="15.75" hidden="false" customHeight="false" outlineLevel="0" collapsed="false">
      <c r="A28" s="22"/>
    </row>
    <row r="29" customFormat="false" ht="15.75" hidden="false" customHeight="false" outlineLevel="0" collapsed="false">
      <c r="A29" s="27" t="s">
        <v>21</v>
      </c>
      <c r="C29" s="26"/>
    </row>
    <row r="30" customFormat="false" ht="15.75" hidden="false" customHeight="false" outlineLevel="0" collapsed="false">
      <c r="A30" s="20" t="s">
        <v>22</v>
      </c>
      <c r="C30" s="23"/>
    </row>
    <row r="31" customFormat="false" ht="15.75" hidden="false" customHeight="false" outlineLevel="0" collapsed="false">
      <c r="A31" s="22"/>
    </row>
    <row r="32" customFormat="false" ht="15.75" hidden="false" customHeight="false" outlineLevel="0" collapsed="false">
      <c r="A32" s="27" t="s">
        <v>23</v>
      </c>
      <c r="C32" s="26"/>
    </row>
    <row r="33" customFormat="false" ht="15.75" hidden="false" customHeight="false" outlineLevel="0" collapsed="false">
      <c r="A33" s="20" t="s">
        <v>24</v>
      </c>
      <c r="C33" s="23"/>
    </row>
    <row r="34" customFormat="false" ht="15.75" hidden="false" customHeight="false" outlineLevel="0" collapsed="false">
      <c r="A34" s="22"/>
    </row>
    <row r="35" customFormat="false" ht="15.75" hidden="false" customHeight="false" outlineLevel="0" collapsed="false">
      <c r="A35" s="27" t="s">
        <v>25</v>
      </c>
      <c r="C35" s="26" t="n">
        <v>15000000</v>
      </c>
    </row>
    <row r="36" customFormat="false" ht="15.75" hidden="false" customHeight="false" outlineLevel="0" collapsed="false">
      <c r="A36" s="20" t="s">
        <v>26</v>
      </c>
      <c r="C36" s="23" t="n">
        <v>0.09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6" activeCellId="0" sqref="A6"/>
    </sheetView>
  </sheetViews>
  <sheetFormatPr defaultColWidth="8.9921875" defaultRowHeight="15.75" customHeight="true" zeroHeight="false" outlineLevelRow="0" outlineLevelCol="0"/>
  <cols>
    <col collapsed="false" customWidth="true" hidden="false" outlineLevel="0" max="1" min="1" style="4" width="12.37"/>
    <col collapsed="false" customWidth="true" hidden="false" outlineLevel="0" max="2" min="2" style="28" width="10.37"/>
    <col collapsed="false" customWidth="true" hidden="false" outlineLevel="0" max="6" min="3" style="28" width="14.12"/>
    <col collapsed="false" customWidth="true" hidden="false" outlineLevel="0" max="7" min="7" style="28" width="9.86"/>
    <col collapsed="false" customWidth="false" hidden="false" outlineLevel="0" max="257" min="8" style="28" width="8.99"/>
  </cols>
  <sheetData>
    <row r="1" customFormat="false" ht="20.25" hidden="false" customHeight="true" outlineLevel="0" collapsed="false">
      <c r="A1" s="5" t="s">
        <v>2</v>
      </c>
      <c r="B1" s="29"/>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row>
    <row r="2" customFormat="false" ht="20.25" hidden="false" customHeight="true" outlineLevel="0" collapsed="false">
      <c r="A2" s="5" t="s">
        <v>3</v>
      </c>
      <c r="B2" s="29"/>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row>
    <row r="3" customFormat="false" ht="18" hidden="false" customHeight="true" outlineLevel="0" collapsed="false">
      <c r="A3" s="7" t="s">
        <v>4</v>
      </c>
      <c r="B3" s="30"/>
      <c r="C3" s="8" t="n">
        <f aca="false">Data!B3</f>
        <v>30</v>
      </c>
      <c r="D3" s="0"/>
      <c r="E3" s="0"/>
      <c r="F3" s="0"/>
      <c r="G3" s="0"/>
      <c r="H3" s="0"/>
      <c r="I3" s="0"/>
      <c r="J3" s="0"/>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18" hidden="false" customHeight="true" outlineLevel="0" collapsed="false">
      <c r="A4" s="9" t="s">
        <v>5</v>
      </c>
      <c r="B4" s="31"/>
      <c r="C4" s="10" t="n">
        <v>1</v>
      </c>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row>
    <row r="5" customFormat="false" ht="15.75" hidden="false" customHeight="false" outlineLevel="0" collapsed="false">
      <c r="A5" s="32" t="s">
        <v>4</v>
      </c>
      <c r="B5" s="33"/>
      <c r="C5" s="34" t="n">
        <v>1</v>
      </c>
      <c r="D5" s="34" t="n">
        <f aca="false">IF(C5&lt;$C$3,1+C5,"")</f>
        <v>2</v>
      </c>
      <c r="E5" s="34" t="n">
        <f aca="false">IF(D5&lt;$C$3,1+D5,"")</f>
        <v>3</v>
      </c>
      <c r="F5" s="34" t="n">
        <f aca="false">IF(E5&lt;$C$3,1+E5,"")</f>
        <v>4</v>
      </c>
      <c r="G5" s="34" t="n">
        <f aca="false">IF(F5&lt;$C$3,1+F5,"")</f>
        <v>5</v>
      </c>
      <c r="H5" s="34" t="n">
        <f aca="false">IF(G5&lt;$C$3,1+G5,"")</f>
        <v>6</v>
      </c>
      <c r="I5" s="34" t="n">
        <f aca="false">IF(H5&lt;$C$3,1+H5,"")</f>
        <v>7</v>
      </c>
      <c r="J5" s="34" t="n">
        <f aca="false">IF(I5&lt;$C$3,1+I5,"")</f>
        <v>8</v>
      </c>
      <c r="K5" s="34" t="n">
        <f aca="false">IF(J5&lt;$C$3,1+J5,"")</f>
        <v>9</v>
      </c>
      <c r="L5" s="34" t="n">
        <f aca="false">IF(K5&lt;$C$3,1+K5,"")</f>
        <v>10</v>
      </c>
      <c r="M5" s="34" t="n">
        <f aca="false">IF(L5&lt;$C$3,1+L5,"")</f>
        <v>11</v>
      </c>
      <c r="N5" s="34" t="n">
        <f aca="false">IF(M5&lt;$C$3,1+M5,"")</f>
        <v>12</v>
      </c>
      <c r="O5" s="34" t="n">
        <f aca="false">IF(N5&lt;$C$3,1+N5,"")</f>
        <v>13</v>
      </c>
      <c r="P5" s="34" t="n">
        <f aca="false">IF(O5&lt;$C$3,1+O5,"")</f>
        <v>14</v>
      </c>
      <c r="Q5" s="34" t="n">
        <f aca="false">IF(P5&lt;$C$3,1+P5,"")</f>
        <v>15</v>
      </c>
      <c r="R5" s="34" t="n">
        <f aca="false">IF(Q5&lt;$C$3,1+Q5,"")</f>
        <v>16</v>
      </c>
      <c r="S5" s="34" t="n">
        <f aca="false">IF(R5&lt;$C$3,1+R5,"")</f>
        <v>17</v>
      </c>
      <c r="T5" s="34" t="n">
        <f aca="false">IF(S5&lt;$C$3,1+S5,"")</f>
        <v>18</v>
      </c>
      <c r="U5" s="34" t="n">
        <f aca="false">IF(T5&lt;$C$3,1+T5,"")</f>
        <v>19</v>
      </c>
      <c r="V5" s="34" t="n">
        <f aca="false">IF(U5&lt;$C$3,1+U5,"")</f>
        <v>20</v>
      </c>
      <c r="W5" s="34" t="n">
        <f aca="false">IF(V5&lt;$C$3,1+V5,"")</f>
        <v>21</v>
      </c>
      <c r="X5" s="34" t="n">
        <f aca="false">IF(W5&lt;$C$3,1+W5,"")</f>
        <v>22</v>
      </c>
      <c r="Y5" s="34" t="n">
        <f aca="false">IF(X5&lt;$C$3,1+X5,"")</f>
        <v>23</v>
      </c>
      <c r="Z5" s="34" t="n">
        <f aca="false">IF(Y5&lt;$C$3,1+Y5,"")</f>
        <v>24</v>
      </c>
      <c r="AA5" s="34" t="n">
        <f aca="false">IF(Z5&lt;$C$3,1+Z5,"")</f>
        <v>25</v>
      </c>
      <c r="AB5" s="34" t="n">
        <f aca="false">IF(AA5&lt;$C$3,1+AA5,"")</f>
        <v>26</v>
      </c>
      <c r="AC5" s="34" t="n">
        <f aca="false">IF(AB5&lt;$C$3,1+AB5,"")</f>
        <v>27</v>
      </c>
      <c r="AD5" s="34" t="n">
        <f aca="false">IF(AC5&lt;$C$3,1+AC5,"")</f>
        <v>28</v>
      </c>
      <c r="AE5" s="34" t="n">
        <f aca="false">IF(AD5&lt;$C$3,1+AD5,"")</f>
        <v>29</v>
      </c>
      <c r="AF5" s="34" t="n">
        <f aca="false">IF(AE5&lt;$C$3,1+AE5,"")</f>
        <v>30</v>
      </c>
      <c r="AG5" s="34" t="str">
        <f aca="false">IF(AF5&lt;$C$3,1+AF5,"")</f>
        <v/>
      </c>
      <c r="AH5" s="34" t="str">
        <f aca="false">IF(AG5&lt;$C$3,1+AG5,"")</f>
        <v/>
      </c>
      <c r="AI5" s="34" t="str">
        <f aca="false">IF(AH5&lt;$C$3,1+AH5,"")</f>
        <v/>
      </c>
      <c r="AJ5" s="34" t="str">
        <f aca="false">IF(AI5&lt;$C$3,1+AI5,"")</f>
        <v/>
      </c>
      <c r="AK5" s="34" t="str">
        <f aca="false">IF(AJ5&lt;$C$3,1+AJ5,"")</f>
        <v/>
      </c>
      <c r="AL5" s="34" t="str">
        <f aca="false">IF(AK5&lt;$C$3,1+AK5,"")</f>
        <v/>
      </c>
      <c r="AM5" s="34" t="str">
        <f aca="false">IF(AL5&lt;$C$3,1+AL5,"")</f>
        <v/>
      </c>
      <c r="AN5" s="34" t="str">
        <f aca="false">IF(AM5&lt;$C$3,1+AM5,"")</f>
        <v/>
      </c>
      <c r="AO5" s="34" t="str">
        <f aca="false">IF(AN5&lt;$C$3,1+AN5,"")</f>
        <v/>
      </c>
      <c r="AP5" s="34" t="str">
        <f aca="false">IF(AO5&lt;$C$3,1+AO5,"")</f>
        <v/>
      </c>
      <c r="AQ5" s="34" t="str">
        <f aca="false">IF(AP5&lt;$C$3,1+AP5,"")</f>
        <v/>
      </c>
      <c r="AR5" s="34" t="str">
        <f aca="false">IF(AQ5&lt;$C$3,1+AQ5,"")</f>
        <v/>
      </c>
      <c r="AS5" s="34" t="str">
        <f aca="false">IF(AR5&lt;$C$3,1+AR5,"")</f>
        <v/>
      </c>
      <c r="AT5" s="34" t="str">
        <f aca="false">IF(AS5&lt;$C$3,1+AS5,"")</f>
        <v/>
      </c>
      <c r="AU5" s="34" t="str">
        <f aca="false">IF(AT5&lt;$C$3,1+AT5,"")</f>
        <v/>
      </c>
      <c r="AV5" s="34" t="str">
        <f aca="false">IF(AU5&lt;$C$3,1+AU5,"")</f>
        <v/>
      </c>
      <c r="AW5" s="34" t="str">
        <f aca="false">IF(AV5&lt;$C$3,1+AV5,"")</f>
        <v/>
      </c>
      <c r="AX5" s="34" t="str">
        <f aca="false">IF(AW5&lt;$C$3,1+AW5,"")</f>
        <v/>
      </c>
      <c r="AY5" s="34" t="str">
        <f aca="false">IF(AX5&lt;$C$3,1+AX5,"")</f>
        <v/>
      </c>
      <c r="AZ5" s="34" t="str">
        <f aca="false">IF(AY5&lt;$C$3,1+AY5,"")</f>
        <v/>
      </c>
      <c r="BA5" s="34" t="str">
        <f aca="false">IF(AZ5&lt;$C$3,1+AZ5,"")</f>
        <v/>
      </c>
      <c r="BB5" s="34" t="str">
        <f aca="false">IF(BA5&lt;$C$3,1+BA5,"")</f>
        <v/>
      </c>
      <c r="BC5" s="34" t="str">
        <f aca="false">IF(BB5&lt;$C$3,1+BB5,"")</f>
        <v/>
      </c>
      <c r="BD5" s="34" t="str">
        <f aca="false">IF(BC5&lt;$C$3,1+BC5,"")</f>
        <v/>
      </c>
      <c r="BE5" s="34" t="str">
        <f aca="false">IF(BD5&lt;$C$3,1+BD5,"")</f>
        <v/>
      </c>
      <c r="BF5" s="34" t="str">
        <f aca="false">IF(BE5&lt;$C$3,1+BE5,"")</f>
        <v/>
      </c>
      <c r="BG5" s="34" t="str">
        <f aca="false">IF(BF5&lt;$C$3,1+BF5,"")</f>
        <v/>
      </c>
      <c r="BH5" s="34" t="str">
        <f aca="false">IF(BG5&lt;$C$3,1+BG5,"")</f>
        <v/>
      </c>
      <c r="BI5" s="34" t="str">
        <f aca="false">IF(BH5&lt;$C$3,1+BH5,"")</f>
        <v/>
      </c>
      <c r="BJ5" s="34" t="str">
        <f aca="false">IF(BI5&lt;$C$3,1+BI5,"")</f>
        <v/>
      </c>
      <c r="BK5" s="34" t="str">
        <f aca="false">IF(BJ5&lt;$C$3,1+BJ5,"")</f>
        <v/>
      </c>
      <c r="BL5" s="34" t="str">
        <f aca="false">IF(BK5&lt;$C$3,1+BK5,"")</f>
        <v/>
      </c>
      <c r="BM5" s="34" t="str">
        <f aca="false">IF(BL5&lt;$C$3,1+BL5,"")</f>
        <v/>
      </c>
      <c r="BN5" s="34" t="str">
        <f aca="false">IF(BM5&lt;$C$3,1+BM5,"")</f>
        <v/>
      </c>
      <c r="BO5" s="34" t="str">
        <f aca="false">IF(BN5&lt;$C$3,1+BN5,"")</f>
        <v/>
      </c>
      <c r="BP5" s="34" t="str">
        <f aca="false">IF(BO5&lt;$C$3,1+BO5,"")</f>
        <v/>
      </c>
      <c r="BQ5" s="34" t="str">
        <f aca="false">IF(BP5&lt;$C$3,1+BP5,"")</f>
        <v/>
      </c>
      <c r="BR5" s="34" t="str">
        <f aca="false">IF(BQ5&lt;$C$3,1+BQ5,"")</f>
        <v/>
      </c>
      <c r="BS5" s="34" t="str">
        <f aca="false">IF(BR5&lt;$C$3,1+BR5,"")</f>
        <v/>
      </c>
      <c r="BT5" s="34" t="str">
        <f aca="false">IF(BS5&lt;$C$3,1+BS5,"")</f>
        <v/>
      </c>
      <c r="BU5" s="34" t="str">
        <f aca="false">IF(BT5&lt;$C$3,1+BT5,"")</f>
        <v/>
      </c>
      <c r="BV5" s="34" t="str">
        <f aca="false">IF(BU5&lt;$C$3,1+BU5,"")</f>
        <v/>
      </c>
      <c r="BW5" s="34" t="str">
        <f aca="false">IF(BV5&lt;$C$3,1+BV5,"")</f>
        <v/>
      </c>
      <c r="BX5" s="34" t="str">
        <f aca="false">IF(BW5&lt;$C$3,1+BW5,"")</f>
        <v/>
      </c>
      <c r="BY5" s="34" t="str">
        <f aca="false">IF(BX5&lt;$C$3,1+BX5,"")</f>
        <v/>
      </c>
      <c r="BZ5" s="34" t="str">
        <f aca="false">IF(BY5&lt;$C$3,1+BY5,"")</f>
        <v/>
      </c>
      <c r="CA5" s="34" t="str">
        <f aca="false">IF(BZ5&lt;$C$3,1+BZ5,"")</f>
        <v/>
      </c>
      <c r="CB5" s="34" t="str">
        <f aca="false">IF(CA5&lt;$C$3,1+CA5,"")</f>
        <v/>
      </c>
      <c r="CC5" s="34" t="str">
        <f aca="false">IF(CB5&lt;$C$3,1+CB5,"")</f>
        <v/>
      </c>
      <c r="CD5" s="34" t="str">
        <f aca="false">IF(CC5&lt;$C$3,1+CC5,"")</f>
        <v/>
      </c>
      <c r="CE5" s="34" t="str">
        <f aca="false">IF(CD5&lt;$C$3,1+CD5,"")</f>
        <v/>
      </c>
      <c r="CF5" s="34" t="str">
        <f aca="false">IF(CE5&lt;$C$3,1+CE5,"")</f>
        <v/>
      </c>
      <c r="CG5" s="34" t="str">
        <f aca="false">IF(CF5&lt;$C$3,1+CF5,"")</f>
        <v/>
      </c>
      <c r="CH5" s="34" t="str">
        <f aca="false">IF(CG5&lt;$C$3,1+CG5,"")</f>
        <v/>
      </c>
      <c r="CI5" s="34" t="str">
        <f aca="false">IF(CH5&lt;$C$3,1+CH5,"")</f>
        <v/>
      </c>
      <c r="CJ5" s="34" t="str">
        <f aca="false">IF(CI5&lt;$C$3,1+CI5,"")</f>
        <v/>
      </c>
      <c r="CK5" s="34" t="str">
        <f aca="false">IF(CJ5&lt;$C$3,1+CJ5,"")</f>
        <v/>
      </c>
      <c r="CL5" s="34" t="str">
        <f aca="false">IF(CK5&lt;$C$3,1+CK5,"")</f>
        <v/>
      </c>
      <c r="CM5" s="34" t="str">
        <f aca="false">IF(CL5&lt;$C$3,1+CL5,"")</f>
        <v/>
      </c>
      <c r="CN5" s="34" t="str">
        <f aca="false">IF(CM5&lt;$C$3,1+CM5,"")</f>
        <v/>
      </c>
      <c r="CO5" s="34" t="str">
        <f aca="false">IF(CN5&lt;$C$3,1+CN5,"")</f>
        <v/>
      </c>
      <c r="CP5" s="34" t="str">
        <f aca="false">IF(CO5&lt;$C$3,1+CO5,"")</f>
        <v/>
      </c>
      <c r="CQ5" s="34" t="str">
        <f aca="false">IF(CP5&lt;$C$3,1+CP5,"")</f>
        <v/>
      </c>
      <c r="CR5" s="34" t="str">
        <f aca="false">IF(CQ5&lt;$C$3,1+CQ5,"")</f>
        <v/>
      </c>
      <c r="CS5" s="34" t="str">
        <f aca="false">IF(CR5&lt;$C$3,1+CR5,"")</f>
        <v/>
      </c>
      <c r="CT5" s="34" t="str">
        <f aca="false">IF(CS5&lt;$C$3,1+CS5,"")</f>
        <v/>
      </c>
      <c r="CU5" s="34" t="str">
        <f aca="false">IF(CT5&lt;$C$3,1+CT5,"")</f>
        <v/>
      </c>
      <c r="CV5" s="34" t="str">
        <f aca="false">IF(CU5&lt;$C$3,1+CU5,"")</f>
        <v/>
      </c>
      <c r="CW5" s="34" t="str">
        <f aca="false">IF(CV5&lt;$C$3,1+CV5,"")</f>
        <v/>
      </c>
      <c r="CX5" s="34" t="str">
        <f aca="false">IF(CW5&lt;$C$3,1+CW5,"")</f>
        <v/>
      </c>
      <c r="CY5" s="34" t="str">
        <f aca="false">IF(CX5&lt;$C$3,1+CX5,"")</f>
        <v/>
      </c>
      <c r="CZ5" s="34" t="str">
        <f aca="false">IF(CY5&lt;$C$3,1+CY5,"")</f>
        <v/>
      </c>
      <c r="DA5" s="34" t="str">
        <f aca="false">IF(CZ5&lt;$C$3,1+CZ5,"")</f>
        <v/>
      </c>
      <c r="DB5" s="34" t="str">
        <f aca="false">IF(DA5&lt;$C$3,1+DA5,"")</f>
        <v/>
      </c>
      <c r="DC5" s="34" t="str">
        <f aca="false">IF(DB5&lt;$C$3,1+DB5,"")</f>
        <v/>
      </c>
      <c r="DD5" s="34" t="str">
        <f aca="false">IF(DC5&lt;$C$3,1+DC5,"")</f>
        <v/>
      </c>
      <c r="DE5" s="34" t="str">
        <f aca="false">IF(DD5&lt;$C$3,1+DD5,"")</f>
        <v/>
      </c>
      <c r="DF5" s="34" t="str">
        <f aca="false">IF(DE5&lt;$C$3,1+DE5,"")</f>
        <v/>
      </c>
      <c r="DG5" s="34" t="str">
        <f aca="false">IF(DF5&lt;$C$3,1+DF5,"")</f>
        <v/>
      </c>
      <c r="DH5" s="34" t="str">
        <f aca="false">IF(DG5&lt;$C$3,1+DG5,"")</f>
        <v/>
      </c>
      <c r="DI5" s="34" t="str">
        <f aca="false">IF(DH5&lt;$C$3,1+DH5,"")</f>
        <v/>
      </c>
      <c r="DJ5" s="34" t="str">
        <f aca="false">IF(DI5&lt;$C$3,1+DI5,"")</f>
        <v/>
      </c>
      <c r="DK5" s="34" t="str">
        <f aca="false">IF(DJ5&lt;$C$3,1+DJ5,"")</f>
        <v/>
      </c>
      <c r="DL5" s="34" t="str">
        <f aca="false">IF(DK5&lt;$C$3,1+DK5,"")</f>
        <v/>
      </c>
      <c r="DM5" s="34" t="str">
        <f aca="false">IF(DL5&lt;$C$3,1+DL5,"")</f>
        <v/>
      </c>
      <c r="DN5" s="34" t="str">
        <f aca="false">IF(DM5&lt;$C$3,1+DM5,"")</f>
        <v/>
      </c>
      <c r="DO5" s="34" t="str">
        <f aca="false">IF(DN5&lt;$C$3,1+DN5,"")</f>
        <v/>
      </c>
      <c r="DP5" s="34" t="str">
        <f aca="false">IF(DO5&lt;$C$3,1+DO5,"")</f>
        <v/>
      </c>
      <c r="DQ5" s="34" t="str">
        <f aca="false">IF(DP5&lt;$C$3,1+DP5,"")</f>
        <v/>
      </c>
      <c r="DR5" s="34" t="str">
        <f aca="false">IF(DQ5&lt;$C$3,1+DQ5,"")</f>
        <v/>
      </c>
      <c r="DS5" s="34" t="str">
        <f aca="false">IF(DR5&lt;$C$3,1+DR5,"")</f>
        <v/>
      </c>
      <c r="DT5" s="34" t="str">
        <f aca="false">IF(DS5&lt;$C$3,1+DS5,"")</f>
        <v/>
      </c>
      <c r="DU5" s="34" t="str">
        <f aca="false">IF(DT5&lt;$C$3,1+DT5,"")</f>
        <v/>
      </c>
      <c r="DV5" s="34" t="str">
        <f aca="false">IF(DU5&lt;$C$3,1+DU5,"")</f>
        <v/>
      </c>
      <c r="DW5" s="34" t="str">
        <f aca="false">IF(DV5&lt;$C$3,1+DV5,"")</f>
        <v/>
      </c>
      <c r="DX5" s="34" t="str">
        <f aca="false">IF(DW5&lt;$C$3,1+DW5,"")</f>
        <v/>
      </c>
      <c r="DY5" s="34" t="str">
        <f aca="false">IF(DX5&lt;$C$3,1+DX5,"")</f>
        <v/>
      </c>
      <c r="DZ5" s="34" t="str">
        <f aca="false">IF(DY5&lt;$C$3,1+DY5,"")</f>
        <v/>
      </c>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row>
    <row r="6" customFormat="false" ht="15.75" hidden="false" customHeight="false" outlineLevel="0" collapsed="false">
      <c r="A6" s="7" t="s">
        <v>6</v>
      </c>
      <c r="B6" s="30"/>
      <c r="C6" s="15" t="n">
        <f aca="false">IF(Data!B6&lt;&gt;"",Data!B6,"")</f>
        <v>0.0410928811513784</v>
      </c>
      <c r="D6" s="15" t="n">
        <f aca="false">IF(Data!C6&lt;&gt;"",Data!C6,"")</f>
        <v>0.0432206086990217</v>
      </c>
      <c r="E6" s="15" t="n">
        <f aca="false">IF(Data!D6&lt;&gt;"",Data!D6,"")</f>
        <v>0.0410989763205711</v>
      </c>
      <c r="F6" s="15" t="n">
        <f aca="false">IF(Data!E6&lt;&gt;"",Data!E6,"")</f>
        <v>0.0432261708509075</v>
      </c>
      <c r="G6" s="15" t="n">
        <f aca="false">IF(Data!F6&lt;&gt;"",Data!F6,"")</f>
        <v>0.0451588144122756</v>
      </c>
      <c r="H6" s="15" t="n">
        <f aca="false">IF(Data!G6&lt;&gt;"",Data!G6,"")</f>
        <v>0.046896907698844</v>
      </c>
      <c r="I6" s="15" t="n">
        <f aca="false">IF(Data!H6&lt;&gt;"",Data!H6,"")</f>
        <v>0.0484404514047816</v>
      </c>
      <c r="J6" s="15" t="n">
        <f aca="false">IF(Data!I6&lt;&gt;"",Data!I6,"")</f>
        <v>0.0497894462242571</v>
      </c>
      <c r="K6" s="15" t="n">
        <f aca="false">IF(Data!J6&lt;&gt;"",Data!J6,"")</f>
        <v>0.0509438928514392</v>
      </c>
      <c r="L6" s="15" t="n">
        <f aca="false">IF(Data!K6&lt;&gt;"",Data!K6,"")</f>
        <v>0.0519037919804967</v>
      </c>
      <c r="M6" s="15" t="n">
        <f aca="false">IF(Data!L6&lt;&gt;"",Data!L6,"")</f>
        <v>0.0526691443055984</v>
      </c>
      <c r="N6" s="15" t="n">
        <f aca="false">IF(Data!M6&lt;&gt;"",Data!M6,"")</f>
        <v>0.053239950520913</v>
      </c>
      <c r="O6" s="15" t="n">
        <f aca="false">IF(Data!N6&lt;&gt;"",Data!N6,"")</f>
        <v>0.0536162113206092</v>
      </c>
      <c r="P6" s="15" t="n">
        <f aca="false">IF(Data!O6&lt;&gt;"",Data!O6,"")</f>
        <v>0.0537979273988558</v>
      </c>
      <c r="Q6" s="15" t="n">
        <f aca="false">IF(Data!P6&lt;&gt;"",Data!P6,"")</f>
        <v>0.0537850994498215</v>
      </c>
      <c r="R6" s="15" t="n">
        <f aca="false">IF(Data!Q6&lt;&gt;"",Data!Q6,"")</f>
        <v>0.0537900994498215</v>
      </c>
      <c r="S6" s="15" t="n">
        <f aca="false">IF(Data!R6&lt;&gt;"",Data!R6,"")</f>
        <v>0.0537950994498215</v>
      </c>
      <c r="T6" s="15" t="n">
        <f aca="false">IF(Data!S6&lt;&gt;"",Data!S6,"")</f>
        <v>0.0538000994498215</v>
      </c>
      <c r="U6" s="15" t="n">
        <f aca="false">IF(Data!T6&lt;&gt;"",Data!T6,"")</f>
        <v>0.0538050994498215</v>
      </c>
      <c r="V6" s="15" t="n">
        <f aca="false">IF(Data!U6&lt;&gt;"",Data!U6,"")</f>
        <v>0.0538100994498215</v>
      </c>
      <c r="W6" s="15" t="n">
        <f aca="false">IF(Data!V6&lt;&gt;"",Data!V6,"")</f>
        <v>0.0538150994498215</v>
      </c>
      <c r="X6" s="15" t="n">
        <f aca="false">IF(Data!W6&lt;&gt;"",Data!W6,"")</f>
        <v>0.0538200994498215</v>
      </c>
      <c r="Y6" s="15" t="n">
        <f aca="false">IF(Data!X6&lt;&gt;"",Data!X6,"")</f>
        <v>0.0538250994498215</v>
      </c>
      <c r="Z6" s="15"/>
      <c r="AA6" s="15"/>
      <c r="AB6" s="15"/>
      <c r="AC6" s="15" t="n">
        <f aca="false">IF(Data!AB6&lt;&gt;"",Data!AB6,"")</f>
        <v>0.0538450994498215</v>
      </c>
      <c r="AD6" s="15" t="n">
        <f aca="false">IF(Data!AC6&lt;&gt;"",Data!AC6,"")</f>
        <v>0.0538500994498215</v>
      </c>
      <c r="AE6" s="15" t="n">
        <f aca="false">IF(Data!AD6&lt;&gt;"",Data!AD6,"")</f>
        <v>0.0538550994498215</v>
      </c>
      <c r="AF6" s="15" t="n">
        <f aca="false">IF(Data!AE6&lt;&gt;"",Data!AE6,"")</f>
        <v>0.0538600994498215</v>
      </c>
      <c r="AG6" s="15" t="str">
        <f aca="false">IF(Data!AF6&lt;&gt;"",Data!AF6,"")</f>
        <v/>
      </c>
      <c r="AH6" s="15" t="str">
        <f aca="false">IF(Data!AG6&lt;&gt;"",Data!AG6,"")</f>
        <v/>
      </c>
      <c r="AI6" s="15" t="str">
        <f aca="false">IF(Data!AH6&lt;&gt;"",Data!AH6,"")</f>
        <v/>
      </c>
      <c r="AJ6" s="15" t="str">
        <f aca="false">IF(Data!AI6&lt;&gt;"",Data!AI6,"")</f>
        <v/>
      </c>
      <c r="AK6" s="15" t="str">
        <f aca="false">IF(Data!AJ6&lt;&gt;"",Data!AJ6,"")</f>
        <v/>
      </c>
      <c r="AL6" s="15" t="str">
        <f aca="false">IF(Data!AK6&lt;&gt;"",Data!AK6,"")</f>
        <v/>
      </c>
      <c r="AM6" s="15" t="str">
        <f aca="false">IF(Data!AL6&lt;&gt;"",Data!AL6,"")</f>
        <v/>
      </c>
      <c r="AN6" s="15" t="str">
        <f aca="false">IF(Data!AM6&lt;&gt;"",Data!AM6,"")</f>
        <v/>
      </c>
      <c r="AO6" s="15" t="str">
        <f aca="false">IF(Data!AN6&lt;&gt;"",Data!AN6,"")</f>
        <v/>
      </c>
      <c r="AP6" s="15" t="str">
        <f aca="false">IF(Data!AO6&lt;&gt;"",Data!AO6,"")</f>
        <v/>
      </c>
      <c r="AQ6" s="15" t="str">
        <f aca="false">IF(Data!AP6&lt;&gt;"",Data!AP6,"")</f>
        <v/>
      </c>
      <c r="AR6" s="15" t="str">
        <f aca="false">IF(Data!AQ6&lt;&gt;"",Data!AQ6,"")</f>
        <v/>
      </c>
      <c r="AS6" s="15" t="str">
        <f aca="false">IF(Data!AR6&lt;&gt;"",Data!AR6,"")</f>
        <v/>
      </c>
      <c r="AT6" s="15" t="str">
        <f aca="false">IF(Data!AS6&lt;&gt;"",Data!AS6,"")</f>
        <v/>
      </c>
      <c r="AU6" s="15" t="str">
        <f aca="false">IF(Data!AT6&lt;&gt;"",Data!AT6,"")</f>
        <v/>
      </c>
      <c r="AV6" s="15" t="str">
        <f aca="false">IF(Data!AU6&lt;&gt;"",Data!AU6,"")</f>
        <v/>
      </c>
      <c r="AW6" s="15" t="str">
        <f aca="false">IF(Data!AV6&lt;&gt;"",Data!AV6,"")</f>
        <v/>
      </c>
      <c r="AX6" s="15" t="str">
        <f aca="false">IF(Data!AW6&lt;&gt;"",Data!AW6,"")</f>
        <v/>
      </c>
      <c r="AY6" s="15" t="str">
        <f aca="false">IF(Data!AX6&lt;&gt;"",Data!AX6,"")</f>
        <v/>
      </c>
      <c r="AZ6" s="15" t="str">
        <f aca="false">IF(Data!AY6&lt;&gt;"",Data!AY6,"")</f>
        <v/>
      </c>
      <c r="BA6" s="15" t="str">
        <f aca="false">IF(Data!AZ6&lt;&gt;"",Data!AZ6,"")</f>
        <v/>
      </c>
      <c r="BB6" s="15" t="str">
        <f aca="false">IF(Data!BA6&lt;&gt;"",Data!BA6,"")</f>
        <v/>
      </c>
      <c r="BC6" s="15" t="str">
        <f aca="false">IF(Data!BB6&lt;&gt;"",Data!BB6,"")</f>
        <v/>
      </c>
      <c r="BD6" s="15" t="str">
        <f aca="false">IF(Data!BC6&lt;&gt;"",Data!BC6,"")</f>
        <v/>
      </c>
      <c r="BE6" s="15" t="str">
        <f aca="false">IF(Data!BD6&lt;&gt;"",Data!BD6,"")</f>
        <v/>
      </c>
      <c r="BF6" s="15" t="str">
        <f aca="false">IF(Data!BE6&lt;&gt;"",Data!BE6,"")</f>
        <v/>
      </c>
      <c r="BG6" s="15" t="str">
        <f aca="false">IF(Data!BF6&lt;&gt;"",Data!BF6,"")</f>
        <v/>
      </c>
      <c r="BH6" s="15" t="str">
        <f aca="false">IF(Data!BG6&lt;&gt;"",Data!BG6,"")</f>
        <v/>
      </c>
      <c r="BI6" s="15" t="str">
        <f aca="false">IF(Data!BH6&lt;&gt;"",Data!BH6,"")</f>
        <v/>
      </c>
      <c r="BJ6" s="15" t="str">
        <f aca="false">IF(Data!BI6&lt;&gt;"",Data!BI6,"")</f>
        <v/>
      </c>
      <c r="BK6" s="15" t="str">
        <f aca="false">IF(Data!BJ6&lt;&gt;"",Data!BJ6,"")</f>
        <v/>
      </c>
      <c r="BL6" s="15" t="str">
        <f aca="false">IF(Data!BK6&lt;&gt;"",Data!BK6,"")</f>
        <v/>
      </c>
      <c r="BM6" s="15" t="str">
        <f aca="false">IF(Data!BL6&lt;&gt;"",Data!BL6,"")</f>
        <v/>
      </c>
      <c r="BN6" s="15" t="str">
        <f aca="false">IF(Data!BM6&lt;&gt;"",Data!BM6,"")</f>
        <v/>
      </c>
      <c r="BO6" s="15" t="str">
        <f aca="false">IF(Data!BN6&lt;&gt;"",Data!BN6,"")</f>
        <v/>
      </c>
      <c r="BP6" s="15" t="str">
        <f aca="false">IF(Data!BO6&lt;&gt;"",Data!BO6,"")</f>
        <v/>
      </c>
      <c r="BQ6" s="15" t="str">
        <f aca="false">IF(Data!BP6&lt;&gt;"",Data!BP6,"")</f>
        <v/>
      </c>
      <c r="BR6" s="15" t="str">
        <f aca="false">IF(Data!BQ6&lt;&gt;"",Data!BQ6,"")</f>
        <v/>
      </c>
      <c r="BS6" s="15" t="str">
        <f aca="false">IF(Data!BR6&lt;&gt;"",Data!BR6,"")</f>
        <v/>
      </c>
      <c r="BT6" s="15" t="str">
        <f aca="false">IF(Data!BS6&lt;&gt;"",Data!BS6,"")</f>
        <v/>
      </c>
      <c r="BU6" s="15" t="str">
        <f aca="false">IF(Data!BT6&lt;&gt;"",Data!BT6,"")</f>
        <v/>
      </c>
      <c r="BV6" s="15" t="str">
        <f aca="false">IF(Data!BU6&lt;&gt;"",Data!BU6,"")</f>
        <v/>
      </c>
      <c r="BW6" s="15" t="str">
        <f aca="false">IF(Data!BV6&lt;&gt;"",Data!BV6,"")</f>
        <v/>
      </c>
      <c r="BX6" s="15" t="str">
        <f aca="false">IF(Data!BW6&lt;&gt;"",Data!BW6,"")</f>
        <v/>
      </c>
      <c r="BY6" s="15" t="str">
        <f aca="false">IF(Data!BX6&lt;&gt;"",Data!BX6,"")</f>
        <v/>
      </c>
      <c r="BZ6" s="15" t="str">
        <f aca="false">IF(Data!BY6&lt;&gt;"",Data!BY6,"")</f>
        <v/>
      </c>
      <c r="CA6" s="15" t="str">
        <f aca="false">IF(Data!BZ6&lt;&gt;"",Data!BZ6,"")</f>
        <v/>
      </c>
      <c r="CB6" s="15" t="str">
        <f aca="false">IF(Data!CA6&lt;&gt;"",Data!CA6,"")</f>
        <v/>
      </c>
      <c r="CC6" s="15" t="str">
        <f aca="false">IF(Data!CB6&lt;&gt;"",Data!CB6,"")</f>
        <v/>
      </c>
      <c r="CD6" s="15" t="str">
        <f aca="false">IF(Data!CC6&lt;&gt;"",Data!CC6,"")</f>
        <v/>
      </c>
      <c r="CE6" s="15" t="str">
        <f aca="false">IF(Data!CD6&lt;&gt;"",Data!CD6,"")</f>
        <v/>
      </c>
      <c r="CF6" s="15" t="str">
        <f aca="false">IF(Data!CE6&lt;&gt;"",Data!CE6,"")</f>
        <v/>
      </c>
      <c r="CG6" s="15" t="str">
        <f aca="false">IF(Data!CF6&lt;&gt;"",Data!CF6,"")</f>
        <v/>
      </c>
      <c r="CH6" s="15" t="str">
        <f aca="false">IF(Data!CG6&lt;&gt;"",Data!CG6,"")</f>
        <v/>
      </c>
      <c r="CI6" s="15" t="str">
        <f aca="false">IF(Data!CH6&lt;&gt;"",Data!CH6,"")</f>
        <v/>
      </c>
      <c r="CJ6" s="15" t="str">
        <f aca="false">IF(Data!CI6&lt;&gt;"",Data!CI6,"")</f>
        <v/>
      </c>
      <c r="CK6" s="15" t="str">
        <f aca="false">IF(Data!CJ6&lt;&gt;"",Data!CJ6,"")</f>
        <v/>
      </c>
      <c r="CL6" s="15" t="str">
        <f aca="false">IF(Data!CK6&lt;&gt;"",Data!CK6,"")</f>
        <v/>
      </c>
      <c r="CM6" s="15" t="str">
        <f aca="false">IF(Data!CL6&lt;&gt;"",Data!CL6,"")</f>
        <v/>
      </c>
      <c r="CN6" s="15" t="str">
        <f aca="false">IF(Data!CM6&lt;&gt;"",Data!CM6,"")</f>
        <v/>
      </c>
      <c r="CO6" s="15" t="str">
        <f aca="false">IF(Data!CN6&lt;&gt;"",Data!CN6,"")</f>
        <v/>
      </c>
      <c r="CP6" s="15" t="str">
        <f aca="false">IF(Data!CO6&lt;&gt;"",Data!CO6,"")</f>
        <v/>
      </c>
      <c r="CQ6" s="15" t="str">
        <f aca="false">IF(Data!CP6&lt;&gt;"",Data!CP6,"")</f>
        <v/>
      </c>
      <c r="CR6" s="15" t="str">
        <f aca="false">IF(Data!CQ6&lt;&gt;"",Data!CQ6,"")</f>
        <v/>
      </c>
      <c r="CS6" s="15" t="str">
        <f aca="false">IF(Data!CR6&lt;&gt;"",Data!CR6,"")</f>
        <v/>
      </c>
      <c r="CT6" s="15" t="str">
        <f aca="false">IF(Data!CS6&lt;&gt;"",Data!CS6,"")</f>
        <v/>
      </c>
      <c r="CU6" s="15" t="str">
        <f aca="false">IF(Data!CT6&lt;&gt;"",Data!CT6,"")</f>
        <v/>
      </c>
      <c r="CV6" s="15" t="str">
        <f aca="false">IF(Data!CU6&lt;&gt;"",Data!CU6,"")</f>
        <v/>
      </c>
      <c r="CW6" s="15" t="str">
        <f aca="false">IF(Data!CV6&lt;&gt;"",Data!CV6,"")</f>
        <v/>
      </c>
      <c r="CX6" s="15" t="str">
        <f aca="false">IF(Data!CW6&lt;&gt;"",Data!CW6,"")</f>
        <v/>
      </c>
      <c r="CY6" s="15" t="str">
        <f aca="false">IF(Data!CX6&lt;&gt;"",Data!CX6,"")</f>
        <v/>
      </c>
      <c r="CZ6" s="15" t="str">
        <f aca="false">IF(Data!CY6&lt;&gt;"",Data!CY6,"")</f>
        <v/>
      </c>
      <c r="DA6" s="15" t="str">
        <f aca="false">IF(Data!CZ6&lt;&gt;"",Data!CZ6,"")</f>
        <v/>
      </c>
      <c r="DB6" s="15" t="str">
        <f aca="false">IF(Data!DA6&lt;&gt;"",Data!DA6,"")</f>
        <v/>
      </c>
      <c r="DC6" s="15" t="str">
        <f aca="false">IF(Data!DB6&lt;&gt;"",Data!DB6,"")</f>
        <v/>
      </c>
      <c r="DD6" s="15" t="str">
        <f aca="false">IF(Data!DC6&lt;&gt;"",Data!DC6,"")</f>
        <v/>
      </c>
      <c r="DE6" s="15" t="str">
        <f aca="false">IF(Data!DD6&lt;&gt;"",Data!DD6,"")</f>
        <v/>
      </c>
      <c r="DF6" s="15" t="str">
        <f aca="false">IF(Data!DE6&lt;&gt;"",Data!DE6,"")</f>
        <v/>
      </c>
      <c r="DG6" s="15" t="str">
        <f aca="false">IF(Data!DF6&lt;&gt;"",Data!DF6,"")</f>
        <v/>
      </c>
      <c r="DH6" s="15" t="str">
        <f aca="false">IF(Data!DG6&lt;&gt;"",Data!DG6,"")</f>
        <v/>
      </c>
      <c r="DI6" s="15" t="str">
        <f aca="false">IF(Data!DH6&lt;&gt;"",Data!DH6,"")</f>
        <v/>
      </c>
      <c r="DJ6" s="15" t="str">
        <f aca="false">IF(Data!DI6&lt;&gt;"",Data!DI6,"")</f>
        <v/>
      </c>
      <c r="DK6" s="15" t="str">
        <f aca="false">IF(Data!DJ6&lt;&gt;"",Data!DJ6,"")</f>
        <v/>
      </c>
      <c r="DL6" s="15" t="str">
        <f aca="false">IF(Data!DK6&lt;&gt;"",Data!DK6,"")</f>
        <v/>
      </c>
      <c r="DM6" s="15" t="str">
        <f aca="false">IF(Data!DL6&lt;&gt;"",Data!DL6,"")</f>
        <v/>
      </c>
      <c r="DN6" s="15" t="str">
        <f aca="false">IF(Data!DM6&lt;&gt;"",Data!DM6,"")</f>
        <v/>
      </c>
      <c r="DO6" s="15" t="str">
        <f aca="false">IF(Data!DN6&lt;&gt;"",Data!DN6,"")</f>
        <v/>
      </c>
      <c r="DP6" s="15" t="str">
        <f aca="false">IF(Data!DO6&lt;&gt;"",Data!DO6,"")</f>
        <v/>
      </c>
      <c r="DQ6" s="15" t="str">
        <f aca="false">IF(Data!DP6&lt;&gt;"",Data!DP6,"")</f>
        <v/>
      </c>
      <c r="DR6" s="15" t="str">
        <f aca="false">IF(Data!DQ6&lt;&gt;"",Data!DQ6,"")</f>
        <v/>
      </c>
      <c r="DS6" s="15" t="str">
        <f aca="false">IF(Data!DR6&lt;&gt;"",Data!DR6,"")</f>
        <v/>
      </c>
      <c r="DT6" s="15" t="str">
        <f aca="false">IF(Data!DS6&lt;&gt;"",Data!DS6,"")</f>
        <v/>
      </c>
      <c r="DU6" s="15" t="str">
        <f aca="false">IF(Data!DT6&lt;&gt;"",Data!DT6,"")</f>
        <v/>
      </c>
      <c r="DV6" s="15" t="str">
        <f aca="false">IF(Data!DU6&lt;&gt;"",Data!DU6,"")</f>
        <v/>
      </c>
      <c r="DW6" s="15" t="str">
        <f aca="false">IF(Data!DV6&lt;&gt;"",Data!DV6,"")</f>
        <v/>
      </c>
      <c r="DX6" s="15" t="str">
        <f aca="false">IF(Data!DW6&lt;&gt;"",Data!DW6,"")</f>
        <v/>
      </c>
      <c r="DY6" s="15" t="str">
        <f aca="false">IF(Data!DX6&lt;&gt;"",Data!DX6,"")</f>
        <v/>
      </c>
      <c r="DZ6" s="15" t="str">
        <f aca="false">IF(Data!DY6&lt;&gt;"",Data!DY6,"")</f>
        <v/>
      </c>
      <c r="EA6" s="36"/>
      <c r="EB6" s="36"/>
      <c r="EC6" s="36"/>
      <c r="ED6" s="36"/>
      <c r="EE6" s="36"/>
      <c r="EF6" s="36"/>
      <c r="EG6" s="36"/>
      <c r="EH6" s="36"/>
      <c r="EI6" s="36"/>
      <c r="EJ6" s="36"/>
      <c r="EK6" s="36"/>
      <c r="EL6" s="36"/>
      <c r="EM6" s="36"/>
      <c r="EN6" s="36"/>
      <c r="EO6" s="36"/>
      <c r="EP6" s="36"/>
      <c r="EQ6" s="36"/>
      <c r="ER6" s="36"/>
      <c r="ES6" s="36"/>
      <c r="ET6" s="36"/>
      <c r="EU6" s="36"/>
      <c r="EV6" s="36"/>
      <c r="EW6" s="36"/>
      <c r="EX6" s="36"/>
      <c r="EY6" s="36"/>
      <c r="EZ6" s="36"/>
      <c r="FA6" s="36"/>
      <c r="FB6" s="36"/>
      <c r="FC6" s="36"/>
      <c r="FD6" s="36"/>
      <c r="FE6" s="36"/>
      <c r="FF6" s="36"/>
      <c r="FG6" s="36"/>
      <c r="FH6" s="36"/>
      <c r="FI6" s="36"/>
      <c r="FJ6" s="36"/>
      <c r="FK6" s="36"/>
      <c r="FL6" s="36"/>
      <c r="FM6" s="36"/>
      <c r="FN6" s="36"/>
      <c r="FO6" s="36"/>
      <c r="FP6" s="36"/>
      <c r="FQ6" s="36"/>
      <c r="FR6" s="36"/>
      <c r="FS6" s="36"/>
      <c r="FT6" s="36"/>
      <c r="FU6" s="36"/>
      <c r="FV6" s="36"/>
      <c r="FW6" s="36"/>
      <c r="FX6" s="36"/>
      <c r="FY6" s="36"/>
      <c r="FZ6" s="36"/>
      <c r="GA6" s="36"/>
      <c r="GB6" s="36"/>
      <c r="GC6" s="36"/>
      <c r="GD6" s="36"/>
      <c r="GE6" s="36"/>
      <c r="GF6" s="36"/>
      <c r="GG6" s="36"/>
      <c r="GH6" s="36"/>
      <c r="GI6" s="36"/>
      <c r="GJ6" s="36"/>
      <c r="GK6" s="36"/>
      <c r="GL6" s="36"/>
      <c r="GM6" s="36"/>
      <c r="GN6" s="36"/>
      <c r="GO6" s="36"/>
      <c r="GP6" s="36"/>
      <c r="GQ6" s="36"/>
      <c r="GR6" s="36"/>
      <c r="GS6" s="36"/>
      <c r="GT6" s="36"/>
      <c r="GU6" s="36"/>
      <c r="GV6" s="36"/>
      <c r="GW6" s="36"/>
      <c r="GX6" s="36"/>
      <c r="GY6" s="36"/>
      <c r="GZ6" s="36"/>
      <c r="HA6" s="36"/>
      <c r="HB6" s="36"/>
      <c r="HC6" s="36"/>
      <c r="HD6" s="36"/>
      <c r="HE6" s="36"/>
      <c r="HF6" s="36"/>
      <c r="HG6" s="36"/>
      <c r="HH6" s="36"/>
      <c r="HI6" s="36"/>
      <c r="HJ6" s="36"/>
      <c r="HK6" s="36"/>
      <c r="HL6" s="36"/>
      <c r="HM6" s="36"/>
      <c r="HN6" s="36"/>
      <c r="HO6" s="36"/>
      <c r="HP6" s="36"/>
      <c r="HQ6" s="36"/>
      <c r="HR6" s="36"/>
      <c r="HS6" s="36"/>
      <c r="HT6" s="36"/>
      <c r="HU6" s="36"/>
      <c r="HV6" s="36"/>
      <c r="HW6" s="36"/>
      <c r="HX6" s="36"/>
      <c r="HY6" s="36"/>
      <c r="HZ6" s="36"/>
      <c r="IA6" s="36"/>
      <c r="IB6" s="36"/>
      <c r="IC6" s="36"/>
      <c r="ID6" s="36"/>
      <c r="IE6" s="36"/>
      <c r="IF6" s="36"/>
      <c r="IG6" s="36"/>
      <c r="IH6" s="36"/>
      <c r="II6" s="36"/>
      <c r="IJ6" s="36"/>
      <c r="IK6" s="36"/>
      <c r="IL6" s="36"/>
      <c r="IM6" s="36"/>
      <c r="IN6" s="36"/>
      <c r="IO6" s="36"/>
      <c r="IP6" s="36"/>
      <c r="IQ6" s="36"/>
      <c r="IR6" s="36"/>
      <c r="IS6" s="36"/>
      <c r="IT6" s="36"/>
      <c r="IU6" s="36"/>
      <c r="IV6" s="36"/>
      <c r="IW6" s="36"/>
    </row>
    <row r="7" customFormat="false" ht="15.75" hidden="false" customHeight="false" outlineLevel="0" collapsed="false">
      <c r="A7" s="7" t="s">
        <v>7</v>
      </c>
      <c r="B7" s="30"/>
      <c r="C7" s="15" t="n">
        <f aca="false">IF(Data!B7&lt;&gt;"",Data!B7,"")</f>
        <v>0.12</v>
      </c>
      <c r="D7" s="15" t="n">
        <f aca="false">IF(Data!C7&lt;&gt;"",Data!C7,"")</f>
        <v>0.13</v>
      </c>
      <c r="E7" s="15" t="n">
        <f aca="false">IF(Data!D7&lt;&gt;"",Data!D7,"")</f>
        <v>0.12</v>
      </c>
      <c r="F7" s="15" t="n">
        <f aca="false">IF(Data!E7&lt;&gt;"",Data!E7,"")</f>
        <v>0.11</v>
      </c>
      <c r="G7" s="15" t="n">
        <f aca="false">IF(Data!F7&lt;&gt;"",Data!F7,"")</f>
        <v>0.105</v>
      </c>
      <c r="H7" s="15" t="n">
        <f aca="false">IF(Data!G7&lt;&gt;"",Data!G7,"")</f>
        <v>0.1052</v>
      </c>
      <c r="I7" s="15" t="n">
        <f aca="false">IF(Data!H7&lt;&gt;"",Data!H7,"")</f>
        <v>0.1054</v>
      </c>
      <c r="J7" s="15" t="n">
        <f aca="false">IF(Data!I7&lt;&gt;"",Data!I7,"")</f>
        <v>0.1056</v>
      </c>
      <c r="K7" s="15" t="n">
        <f aca="false">J7</f>
        <v>0.1056</v>
      </c>
      <c r="L7" s="15" t="n">
        <f aca="false">IF(Data!K7&lt;&gt;"",Data!K7,"")</f>
        <v>0.106</v>
      </c>
      <c r="M7" s="15" t="n">
        <f aca="false">IF(Data!L7&lt;&gt;"",Data!L7,"")</f>
        <v>0.1062</v>
      </c>
      <c r="N7" s="15" t="n">
        <f aca="false">IF(Data!M7&lt;&gt;"",Data!M7,"")</f>
        <v>0.1064</v>
      </c>
      <c r="O7" s="15" t="n">
        <f aca="false">IF(Data!N7&lt;&gt;"",Data!N7,"")</f>
        <v>0.1066</v>
      </c>
      <c r="P7" s="15" t="n">
        <f aca="false">IF(Data!O7&lt;&gt;"",Data!O7,"")</f>
        <v>0.1068</v>
      </c>
      <c r="Q7" s="15" t="n">
        <f aca="false">IF(Data!P7&lt;&gt;"",Data!P7,"")</f>
        <v>0.107</v>
      </c>
      <c r="R7" s="15" t="n">
        <f aca="false">IF(Data!Q7&lt;&gt;"",Data!Q7,"")</f>
        <v>0.1072</v>
      </c>
      <c r="S7" s="15" t="n">
        <f aca="false">IF(Data!R7&lt;&gt;"",Data!R7,"")</f>
        <v>0.1074</v>
      </c>
      <c r="T7" s="15" t="n">
        <f aca="false">IF(Data!S7&lt;&gt;"",Data!S7,"")</f>
        <v>0.1076</v>
      </c>
      <c r="U7" s="15" t="n">
        <f aca="false">IF(Data!T7&lt;&gt;"",Data!T7,"")</f>
        <v>0.1078</v>
      </c>
      <c r="V7" s="15" t="n">
        <f aca="false">IF(Data!U7&lt;&gt;"",Data!U7,"")</f>
        <v>0.108</v>
      </c>
      <c r="W7" s="15" t="n">
        <f aca="false">IF(Data!V7&lt;&gt;"",Data!V7,"")</f>
        <v>0.1082</v>
      </c>
      <c r="X7" s="15" t="n">
        <f aca="false">IF(Data!W7&lt;&gt;"",Data!W7,"")</f>
        <v>0.1084</v>
      </c>
      <c r="Y7" s="15" t="n">
        <f aca="false">IF(Data!X7&lt;&gt;"",Data!X7,"")</f>
        <v>0.1086</v>
      </c>
      <c r="Z7" s="15"/>
      <c r="AA7" s="15"/>
      <c r="AB7" s="15"/>
      <c r="AC7" s="15" t="n">
        <f aca="false">IF(Data!AB7&lt;&gt;"",Data!AB7,"")</f>
        <v>0.1094</v>
      </c>
      <c r="AD7" s="15" t="n">
        <f aca="false">IF(Data!AC7&lt;&gt;"",Data!AC7,"")</f>
        <v>0.1096</v>
      </c>
      <c r="AE7" s="15" t="n">
        <f aca="false">IF(Data!AD7&lt;&gt;"",Data!AD7,"")</f>
        <v>0.1098</v>
      </c>
      <c r="AF7" s="15" t="n">
        <f aca="false">IF(Data!AE7&lt;&gt;"",Data!AE7,"")</f>
        <v>0.11</v>
      </c>
      <c r="AG7" s="15" t="str">
        <f aca="false">IF(Data!AF7&lt;&gt;"",Data!AF7,"")</f>
        <v/>
      </c>
      <c r="AH7" s="15" t="str">
        <f aca="false">IF(Data!AG7&lt;&gt;"",Data!AG7,"")</f>
        <v/>
      </c>
      <c r="AI7" s="15" t="str">
        <f aca="false">IF(Data!AH7&lt;&gt;"",Data!AH7,"")</f>
        <v/>
      </c>
      <c r="AJ7" s="15" t="str">
        <f aca="false">IF(Data!AI7&lt;&gt;"",Data!AI7,"")</f>
        <v/>
      </c>
      <c r="AK7" s="15" t="str">
        <f aca="false">IF(Data!AJ7&lt;&gt;"",Data!AJ7,"")</f>
        <v/>
      </c>
      <c r="AL7" s="15" t="str">
        <f aca="false">IF(Data!AK7&lt;&gt;"",Data!AK7,"")</f>
        <v/>
      </c>
      <c r="AM7" s="15" t="str">
        <f aca="false">IF(Data!AL7&lt;&gt;"",Data!AL7,"")</f>
        <v/>
      </c>
      <c r="AN7" s="15" t="str">
        <f aca="false">IF(Data!AM7&lt;&gt;"",Data!AM7,"")</f>
        <v/>
      </c>
      <c r="AO7" s="15" t="str">
        <f aca="false">IF(Data!AN7&lt;&gt;"",Data!AN7,"")</f>
        <v/>
      </c>
      <c r="AP7" s="15" t="str">
        <f aca="false">IF(Data!AO7&lt;&gt;"",Data!AO7,"")</f>
        <v/>
      </c>
      <c r="AQ7" s="15" t="str">
        <f aca="false">IF(Data!AP7&lt;&gt;"",Data!AP7,"")</f>
        <v/>
      </c>
      <c r="AR7" s="15" t="str">
        <f aca="false">IF(Data!AQ7&lt;&gt;"",Data!AQ7,"")</f>
        <v/>
      </c>
      <c r="AS7" s="15" t="str">
        <f aca="false">IF(Data!AR7&lt;&gt;"",Data!AR7,"")</f>
        <v/>
      </c>
      <c r="AT7" s="15" t="str">
        <f aca="false">IF(Data!AS7&lt;&gt;"",Data!AS7,"")</f>
        <v/>
      </c>
      <c r="AU7" s="15" t="str">
        <f aca="false">IF(Data!AT7&lt;&gt;"",Data!AT7,"")</f>
        <v/>
      </c>
      <c r="AV7" s="15" t="str">
        <f aca="false">IF(Data!AU7&lt;&gt;"",Data!AU7,"")</f>
        <v/>
      </c>
      <c r="AW7" s="15" t="str">
        <f aca="false">IF(Data!AV7&lt;&gt;"",Data!AV7,"")</f>
        <v/>
      </c>
      <c r="AX7" s="15" t="str">
        <f aca="false">IF(Data!AW7&lt;&gt;"",Data!AW7,"")</f>
        <v/>
      </c>
      <c r="AY7" s="15" t="str">
        <f aca="false">IF(Data!AX7&lt;&gt;"",Data!AX7,"")</f>
        <v/>
      </c>
      <c r="AZ7" s="15" t="str">
        <f aca="false">IF(Data!AY7&lt;&gt;"",Data!AY7,"")</f>
        <v/>
      </c>
      <c r="BA7" s="15" t="str">
        <f aca="false">IF(Data!AZ7&lt;&gt;"",Data!AZ7,"")</f>
        <v/>
      </c>
      <c r="BB7" s="15" t="str">
        <f aca="false">IF(Data!BA7&lt;&gt;"",Data!BA7,"")</f>
        <v/>
      </c>
      <c r="BC7" s="15" t="str">
        <f aca="false">IF(Data!BB7&lt;&gt;"",Data!BB7,"")</f>
        <v/>
      </c>
      <c r="BD7" s="15" t="str">
        <f aca="false">IF(Data!BC7&lt;&gt;"",Data!BC7,"")</f>
        <v/>
      </c>
      <c r="BE7" s="15" t="str">
        <f aca="false">IF(Data!BD7&lt;&gt;"",Data!BD7,"")</f>
        <v/>
      </c>
      <c r="BF7" s="15" t="str">
        <f aca="false">IF(Data!BE7&lt;&gt;"",Data!BE7,"")</f>
        <v/>
      </c>
      <c r="BG7" s="15" t="str">
        <f aca="false">IF(Data!BF7&lt;&gt;"",Data!BF7,"")</f>
        <v/>
      </c>
      <c r="BH7" s="15" t="str">
        <f aca="false">IF(Data!BG7&lt;&gt;"",Data!BG7,"")</f>
        <v/>
      </c>
      <c r="BI7" s="15" t="str">
        <f aca="false">IF(Data!BH7&lt;&gt;"",Data!BH7,"")</f>
        <v/>
      </c>
      <c r="BJ7" s="15" t="str">
        <f aca="false">IF(Data!BI7&lt;&gt;"",Data!BI7,"")</f>
        <v/>
      </c>
      <c r="BK7" s="15" t="str">
        <f aca="false">IF(Data!BJ7&lt;&gt;"",Data!BJ7,"")</f>
        <v/>
      </c>
      <c r="BL7" s="15" t="str">
        <f aca="false">IF(Data!BK7&lt;&gt;"",Data!BK7,"")</f>
        <v/>
      </c>
      <c r="BM7" s="15" t="str">
        <f aca="false">IF(Data!BL7&lt;&gt;"",Data!BL7,"")</f>
        <v/>
      </c>
      <c r="BN7" s="15" t="str">
        <f aca="false">IF(Data!BM7&lt;&gt;"",Data!BM7,"")</f>
        <v/>
      </c>
      <c r="BO7" s="15" t="str">
        <f aca="false">IF(Data!BN7&lt;&gt;"",Data!BN7,"")</f>
        <v/>
      </c>
      <c r="BP7" s="15" t="str">
        <f aca="false">IF(Data!BO7&lt;&gt;"",Data!BO7,"")</f>
        <v/>
      </c>
      <c r="BQ7" s="15" t="str">
        <f aca="false">IF(Data!BP7&lt;&gt;"",Data!BP7,"")</f>
        <v/>
      </c>
      <c r="BR7" s="15" t="str">
        <f aca="false">IF(Data!BQ7&lt;&gt;"",Data!BQ7,"")</f>
        <v/>
      </c>
      <c r="BS7" s="15" t="str">
        <f aca="false">IF(Data!BR7&lt;&gt;"",Data!BR7,"")</f>
        <v/>
      </c>
      <c r="BT7" s="15" t="str">
        <f aca="false">IF(Data!BS7&lt;&gt;"",Data!BS7,"")</f>
        <v/>
      </c>
      <c r="BU7" s="15" t="str">
        <f aca="false">IF(Data!BT7&lt;&gt;"",Data!BT7,"")</f>
        <v/>
      </c>
      <c r="BV7" s="15" t="str">
        <f aca="false">IF(Data!BU7&lt;&gt;"",Data!BU7,"")</f>
        <v/>
      </c>
      <c r="BW7" s="15" t="str">
        <f aca="false">IF(Data!BV7&lt;&gt;"",Data!BV7,"")</f>
        <v/>
      </c>
      <c r="BX7" s="15" t="str">
        <f aca="false">IF(Data!BW7&lt;&gt;"",Data!BW7,"")</f>
        <v/>
      </c>
      <c r="BY7" s="15" t="str">
        <f aca="false">IF(Data!BX7&lt;&gt;"",Data!BX7,"")</f>
        <v/>
      </c>
      <c r="BZ7" s="15" t="str">
        <f aca="false">IF(Data!BY7&lt;&gt;"",Data!BY7,"")</f>
        <v/>
      </c>
      <c r="CA7" s="15" t="str">
        <f aca="false">IF(Data!BZ7&lt;&gt;"",Data!BZ7,"")</f>
        <v/>
      </c>
      <c r="CB7" s="15" t="str">
        <f aca="false">IF(Data!CA7&lt;&gt;"",Data!CA7,"")</f>
        <v/>
      </c>
      <c r="CC7" s="15" t="str">
        <f aca="false">IF(Data!CB7&lt;&gt;"",Data!CB7,"")</f>
        <v/>
      </c>
      <c r="CD7" s="15" t="str">
        <f aca="false">IF(Data!CC7&lt;&gt;"",Data!CC7,"")</f>
        <v/>
      </c>
      <c r="CE7" s="15" t="str">
        <f aca="false">IF(Data!CD7&lt;&gt;"",Data!CD7,"")</f>
        <v/>
      </c>
      <c r="CF7" s="15" t="str">
        <f aca="false">IF(Data!CE7&lt;&gt;"",Data!CE7,"")</f>
        <v/>
      </c>
      <c r="CG7" s="15" t="str">
        <f aca="false">IF(Data!CF7&lt;&gt;"",Data!CF7,"")</f>
        <v/>
      </c>
      <c r="CH7" s="15" t="str">
        <f aca="false">IF(Data!CG7&lt;&gt;"",Data!CG7,"")</f>
        <v/>
      </c>
      <c r="CI7" s="15" t="str">
        <f aca="false">IF(Data!CH7&lt;&gt;"",Data!CH7,"")</f>
        <v/>
      </c>
      <c r="CJ7" s="15" t="str">
        <f aca="false">IF(Data!CI7&lt;&gt;"",Data!CI7,"")</f>
        <v/>
      </c>
      <c r="CK7" s="15" t="str">
        <f aca="false">IF(Data!CJ7&lt;&gt;"",Data!CJ7,"")</f>
        <v/>
      </c>
      <c r="CL7" s="15" t="str">
        <f aca="false">IF(Data!CK7&lt;&gt;"",Data!CK7,"")</f>
        <v/>
      </c>
      <c r="CM7" s="15" t="str">
        <f aca="false">IF(Data!CL7&lt;&gt;"",Data!CL7,"")</f>
        <v/>
      </c>
      <c r="CN7" s="15" t="str">
        <f aca="false">IF(Data!CM7&lt;&gt;"",Data!CM7,"")</f>
        <v/>
      </c>
      <c r="CO7" s="15" t="str">
        <f aca="false">IF(Data!CN7&lt;&gt;"",Data!CN7,"")</f>
        <v/>
      </c>
      <c r="CP7" s="15" t="str">
        <f aca="false">IF(Data!CO7&lt;&gt;"",Data!CO7,"")</f>
        <v/>
      </c>
      <c r="CQ7" s="15" t="str">
        <f aca="false">IF(Data!CP7&lt;&gt;"",Data!CP7,"")</f>
        <v/>
      </c>
      <c r="CR7" s="15" t="str">
        <f aca="false">IF(Data!CQ7&lt;&gt;"",Data!CQ7,"")</f>
        <v/>
      </c>
      <c r="CS7" s="15" t="str">
        <f aca="false">IF(Data!CR7&lt;&gt;"",Data!CR7,"")</f>
        <v/>
      </c>
      <c r="CT7" s="15" t="str">
        <f aca="false">IF(Data!CS7&lt;&gt;"",Data!CS7,"")</f>
        <v/>
      </c>
      <c r="CU7" s="15" t="str">
        <f aca="false">IF(Data!CT7&lt;&gt;"",Data!CT7,"")</f>
        <v/>
      </c>
      <c r="CV7" s="15" t="str">
        <f aca="false">IF(Data!CU7&lt;&gt;"",Data!CU7,"")</f>
        <v/>
      </c>
      <c r="CW7" s="15" t="str">
        <f aca="false">IF(Data!CV7&lt;&gt;"",Data!CV7,"")</f>
        <v/>
      </c>
      <c r="CX7" s="15" t="str">
        <f aca="false">IF(Data!CW7&lt;&gt;"",Data!CW7,"")</f>
        <v/>
      </c>
      <c r="CY7" s="15" t="str">
        <f aca="false">IF(Data!CX7&lt;&gt;"",Data!CX7,"")</f>
        <v/>
      </c>
      <c r="CZ7" s="15" t="str">
        <f aca="false">IF(Data!CY7&lt;&gt;"",Data!CY7,"")</f>
        <v/>
      </c>
      <c r="DA7" s="15" t="str">
        <f aca="false">IF(Data!CZ7&lt;&gt;"",Data!CZ7,"")</f>
        <v/>
      </c>
      <c r="DB7" s="15" t="str">
        <f aca="false">IF(Data!DA7&lt;&gt;"",Data!DA7,"")</f>
        <v/>
      </c>
      <c r="DC7" s="15" t="str">
        <f aca="false">IF(Data!DB7&lt;&gt;"",Data!DB7,"")</f>
        <v/>
      </c>
      <c r="DD7" s="15" t="str">
        <f aca="false">IF(Data!DC7&lt;&gt;"",Data!DC7,"")</f>
        <v/>
      </c>
      <c r="DE7" s="15" t="str">
        <f aca="false">IF(Data!DD7&lt;&gt;"",Data!DD7,"")</f>
        <v/>
      </c>
      <c r="DF7" s="15" t="str">
        <f aca="false">IF(Data!DE7&lt;&gt;"",Data!DE7,"")</f>
        <v/>
      </c>
      <c r="DG7" s="15" t="str">
        <f aca="false">IF(Data!DF7&lt;&gt;"",Data!DF7,"")</f>
        <v/>
      </c>
      <c r="DH7" s="15" t="str">
        <f aca="false">IF(Data!DG7&lt;&gt;"",Data!DG7,"")</f>
        <v/>
      </c>
      <c r="DI7" s="15" t="str">
        <f aca="false">IF(Data!DH7&lt;&gt;"",Data!DH7,"")</f>
        <v/>
      </c>
      <c r="DJ7" s="15" t="str">
        <f aca="false">IF(Data!DI7&lt;&gt;"",Data!DI7,"")</f>
        <v/>
      </c>
      <c r="DK7" s="15" t="str">
        <f aca="false">IF(Data!DJ7&lt;&gt;"",Data!DJ7,"")</f>
        <v/>
      </c>
      <c r="DL7" s="15" t="str">
        <f aca="false">IF(Data!DK7&lt;&gt;"",Data!DK7,"")</f>
        <v/>
      </c>
      <c r="DM7" s="15" t="str">
        <f aca="false">IF(Data!DL7&lt;&gt;"",Data!DL7,"")</f>
        <v/>
      </c>
      <c r="DN7" s="15" t="str">
        <f aca="false">IF(Data!DM7&lt;&gt;"",Data!DM7,"")</f>
        <v/>
      </c>
      <c r="DO7" s="15" t="str">
        <f aca="false">IF(Data!DN7&lt;&gt;"",Data!DN7,"")</f>
        <v/>
      </c>
      <c r="DP7" s="15" t="str">
        <f aca="false">IF(Data!DO7&lt;&gt;"",Data!DO7,"")</f>
        <v/>
      </c>
      <c r="DQ7" s="15" t="str">
        <f aca="false">IF(Data!DP7&lt;&gt;"",Data!DP7,"")</f>
        <v/>
      </c>
      <c r="DR7" s="15" t="str">
        <f aca="false">IF(Data!DQ7&lt;&gt;"",Data!DQ7,"")</f>
        <v/>
      </c>
      <c r="DS7" s="15" t="str">
        <f aca="false">IF(Data!DR7&lt;&gt;"",Data!DR7,"")</f>
        <v/>
      </c>
      <c r="DT7" s="15" t="str">
        <f aca="false">IF(Data!DS7&lt;&gt;"",Data!DS7,"")</f>
        <v/>
      </c>
      <c r="DU7" s="15" t="str">
        <f aca="false">IF(Data!DT7&lt;&gt;"",Data!DT7,"")</f>
        <v/>
      </c>
      <c r="DV7" s="15" t="str">
        <f aca="false">IF(Data!DU7&lt;&gt;"",Data!DU7,"")</f>
        <v/>
      </c>
      <c r="DW7" s="15" t="str">
        <f aca="false">IF(Data!DV7&lt;&gt;"",Data!DV7,"")</f>
        <v/>
      </c>
      <c r="DX7" s="15" t="str">
        <f aca="false">IF(Data!DW7&lt;&gt;"",Data!DW7,"")</f>
        <v/>
      </c>
      <c r="DY7" s="15" t="str">
        <f aca="false">IF(Data!DX7&lt;&gt;"",Data!DX7,"")</f>
        <v/>
      </c>
      <c r="DZ7" s="15" t="str">
        <f aca="false">IF(Data!DY7&lt;&gt;"",Data!DY7,"")</f>
        <v/>
      </c>
      <c r="EA7" s="36"/>
      <c r="EB7" s="36"/>
      <c r="EC7" s="36"/>
      <c r="ED7" s="36"/>
      <c r="EE7" s="36"/>
      <c r="EF7" s="36"/>
      <c r="EG7" s="36"/>
      <c r="EH7" s="36"/>
      <c r="EI7" s="36"/>
      <c r="EJ7" s="36"/>
      <c r="EK7" s="36"/>
      <c r="EL7" s="36"/>
      <c r="EM7" s="36"/>
      <c r="EN7" s="36"/>
      <c r="EO7" s="36"/>
      <c r="EP7" s="36"/>
      <c r="EQ7" s="36"/>
      <c r="ER7" s="36"/>
      <c r="ES7" s="36"/>
      <c r="ET7" s="36"/>
      <c r="EU7" s="36"/>
      <c r="EV7" s="36"/>
      <c r="EW7" s="36"/>
      <c r="EX7" s="36"/>
      <c r="EY7" s="36"/>
      <c r="EZ7" s="36"/>
      <c r="FA7" s="36"/>
      <c r="FB7" s="36"/>
      <c r="FC7" s="36"/>
      <c r="FD7" s="36"/>
      <c r="FE7" s="36"/>
      <c r="FF7" s="36"/>
      <c r="FG7" s="36"/>
      <c r="FH7" s="36"/>
      <c r="FI7" s="36"/>
      <c r="FJ7" s="36"/>
      <c r="FK7" s="36"/>
      <c r="FL7" s="36"/>
      <c r="FM7" s="36"/>
      <c r="FN7" s="36"/>
      <c r="FO7" s="36"/>
      <c r="FP7" s="36"/>
      <c r="FQ7" s="36"/>
      <c r="FR7" s="36"/>
      <c r="FS7" s="36"/>
      <c r="FT7" s="36"/>
      <c r="FU7" s="36"/>
      <c r="FV7" s="36"/>
      <c r="FW7" s="36"/>
      <c r="FX7" s="36"/>
      <c r="FY7" s="36"/>
      <c r="FZ7" s="36"/>
      <c r="GA7" s="36"/>
      <c r="GB7" s="36"/>
      <c r="GC7" s="36"/>
      <c r="GD7" s="36"/>
      <c r="GE7" s="36"/>
      <c r="GF7" s="36"/>
      <c r="GG7" s="36"/>
      <c r="GH7" s="36"/>
      <c r="GI7" s="36"/>
      <c r="GJ7" s="36"/>
      <c r="GK7" s="36"/>
      <c r="GL7" s="36"/>
      <c r="GM7" s="36"/>
      <c r="GN7" s="36"/>
      <c r="GO7" s="36"/>
      <c r="GP7" s="36"/>
      <c r="GQ7" s="36"/>
      <c r="GR7" s="36"/>
      <c r="GS7" s="36"/>
      <c r="GT7" s="36"/>
      <c r="GU7" s="36"/>
      <c r="GV7" s="36"/>
      <c r="GW7" s="36"/>
      <c r="GX7" s="36"/>
      <c r="GY7" s="36"/>
      <c r="GZ7" s="36"/>
      <c r="HA7" s="36"/>
      <c r="HB7" s="36"/>
      <c r="HC7" s="36"/>
      <c r="HD7" s="36"/>
      <c r="HE7" s="36"/>
      <c r="HF7" s="36"/>
      <c r="HG7" s="36"/>
      <c r="HH7" s="36"/>
      <c r="HI7" s="36"/>
      <c r="HJ7" s="36"/>
      <c r="HK7" s="36"/>
      <c r="HL7" s="36"/>
      <c r="HM7" s="36"/>
      <c r="HN7" s="36"/>
      <c r="HO7" s="36"/>
      <c r="HP7" s="36"/>
      <c r="HQ7" s="36"/>
      <c r="HR7" s="36"/>
      <c r="HS7" s="36"/>
      <c r="HT7" s="36"/>
      <c r="HU7" s="36"/>
      <c r="HV7" s="36"/>
      <c r="HW7" s="36"/>
      <c r="HX7" s="36"/>
      <c r="HY7" s="36"/>
      <c r="HZ7" s="36"/>
      <c r="IA7" s="36"/>
      <c r="IB7" s="36"/>
      <c r="IC7" s="36"/>
      <c r="ID7" s="36"/>
      <c r="IE7" s="36"/>
      <c r="IF7" s="36"/>
      <c r="IG7" s="36"/>
      <c r="IH7" s="36"/>
      <c r="II7" s="36"/>
      <c r="IJ7" s="36"/>
      <c r="IK7" s="36"/>
      <c r="IL7" s="36"/>
      <c r="IM7" s="36"/>
      <c r="IN7" s="36"/>
      <c r="IO7" s="36"/>
      <c r="IP7" s="36"/>
      <c r="IQ7" s="36"/>
      <c r="IR7" s="36"/>
      <c r="IS7" s="36"/>
      <c r="IT7" s="36"/>
      <c r="IU7" s="36"/>
      <c r="IV7" s="36"/>
      <c r="IW7" s="36"/>
    </row>
    <row r="8" customFormat="false" ht="15.75" hidden="false" customHeight="false" outlineLevel="0" collapsed="false">
      <c r="A8" s="16" t="s">
        <v>27</v>
      </c>
      <c r="B8" s="37"/>
      <c r="C8" s="38" t="str">
        <f aca="false">IF(Data!B8&lt;&gt;"",Data!B8,"")</f>
        <v/>
      </c>
      <c r="D8" s="38" t="str">
        <f aca="false">IF(Data!C8&lt;&gt;"",Data!C8,"")</f>
        <v/>
      </c>
      <c r="E8" s="38" t="str">
        <f aca="false">IF(Data!D8&lt;&gt;"",Data!D8,"")</f>
        <v/>
      </c>
      <c r="F8" s="38" t="str">
        <f aca="false">IF(Data!E8&lt;&gt;"",Data!E8,"")</f>
        <v/>
      </c>
      <c r="G8" s="38" t="str">
        <f aca="false">IF(Data!F8&lt;&gt;"",Data!F8,"")</f>
        <v/>
      </c>
      <c r="H8" s="38" t="str">
        <f aca="false">IF(Data!G8&lt;&gt;"",Data!G8,"")</f>
        <v/>
      </c>
      <c r="I8" s="38" t="str">
        <f aca="false">IF(Data!H8&lt;&gt;"",Data!H8,"")</f>
        <v/>
      </c>
      <c r="J8" s="38" t="str">
        <f aca="false">IF(Data!I8&lt;&gt;"",Data!I8,"")</f>
        <v/>
      </c>
      <c r="K8" s="38" t="str">
        <f aca="false">IF(Data!J8&lt;&gt;"",Data!J8,"")</f>
        <v/>
      </c>
      <c r="L8" s="38" t="str">
        <f aca="false">IF(Data!K8&lt;&gt;"",Data!K8,"")</f>
        <v/>
      </c>
      <c r="M8" s="38" t="str">
        <f aca="false">IF(Data!L8&lt;&gt;"",Data!L8,"")</f>
        <v/>
      </c>
      <c r="N8" s="38" t="str">
        <f aca="false">IF(Data!M8&lt;&gt;"",Data!M8,"")</f>
        <v/>
      </c>
      <c r="O8" s="38" t="str">
        <f aca="false">IF(Data!N8&lt;&gt;"",Data!N8,"")</f>
        <v/>
      </c>
      <c r="P8" s="38" t="str">
        <f aca="false">IF(Data!O8&lt;&gt;"",Data!O8,"")</f>
        <v/>
      </c>
      <c r="Q8" s="38" t="str">
        <f aca="false">IF(Data!P8&lt;&gt;"",Data!P8,"")</f>
        <v/>
      </c>
      <c r="R8" s="38" t="str">
        <f aca="false">IF(Data!Q8&lt;&gt;"",Data!Q8,"")</f>
        <v/>
      </c>
      <c r="S8" s="38" t="str">
        <f aca="false">IF(Data!R8&lt;&gt;"",Data!R8,"")</f>
        <v/>
      </c>
      <c r="T8" s="38" t="str">
        <f aca="false">IF(Data!S8&lt;&gt;"",Data!S8,"")</f>
        <v/>
      </c>
      <c r="U8" s="38" t="str">
        <f aca="false">IF(Data!T8&lt;&gt;"",Data!T8,"")</f>
        <v/>
      </c>
      <c r="V8" s="38" t="str">
        <f aca="false">IF(Data!U8&lt;&gt;"",Data!U8,"")</f>
        <v/>
      </c>
      <c r="W8" s="38" t="str">
        <f aca="false">IF(Data!V8&lt;&gt;"",Data!V8,"")</f>
        <v/>
      </c>
      <c r="X8" s="38" t="str">
        <f aca="false">IF(Data!W8&lt;&gt;"",Data!W8,"")</f>
        <v/>
      </c>
      <c r="Y8" s="38" t="str">
        <f aca="false">IF(Data!X8&lt;&gt;"",Data!X8,"")</f>
        <v/>
      </c>
      <c r="Z8" s="38" t="str">
        <f aca="false">IF(Data!Y8&lt;&gt;"",Data!Y8,"")</f>
        <v/>
      </c>
      <c r="AA8" s="38" t="str">
        <f aca="false">IF(Data!Z8&lt;&gt;"",Data!Z8,"")</f>
        <v/>
      </c>
      <c r="AB8" s="38" t="str">
        <f aca="false">IF(Data!AA8&lt;&gt;"",Data!AA8,"")</f>
        <v/>
      </c>
      <c r="AC8" s="38" t="str">
        <f aca="false">IF(Data!AB8&lt;&gt;"",Data!AB8,"")</f>
        <v/>
      </c>
      <c r="AD8" s="38" t="str">
        <f aca="false">IF(Data!AC8&lt;&gt;"",Data!AC8,"")</f>
        <v/>
      </c>
      <c r="AE8" s="38" t="str">
        <f aca="false">IF(Data!AD8&lt;&gt;"",Data!AD8,"")</f>
        <v/>
      </c>
      <c r="AF8" s="38" t="str">
        <f aca="false">IF(Data!AE8&lt;&gt;"",Data!AE8,"")</f>
        <v/>
      </c>
      <c r="AG8" s="38" t="str">
        <f aca="false">IF(Data!AF8&lt;&gt;"",Data!AF8,"")</f>
        <v/>
      </c>
      <c r="AH8" s="38" t="str">
        <f aca="false">IF(Data!AG8&lt;&gt;"",Data!AG8,"")</f>
        <v/>
      </c>
      <c r="AI8" s="38" t="str">
        <f aca="false">IF(Data!AH8&lt;&gt;"",Data!AH8,"")</f>
        <v/>
      </c>
      <c r="AJ8" s="38" t="str">
        <f aca="false">IF(Data!AI8&lt;&gt;"",Data!AI8,"")</f>
        <v/>
      </c>
      <c r="AK8" s="38" t="str">
        <f aca="false">IF(Data!AJ8&lt;&gt;"",Data!AJ8,"")</f>
        <v/>
      </c>
      <c r="AL8" s="38" t="str">
        <f aca="false">IF(Data!AK8&lt;&gt;"",Data!AK8,"")</f>
        <v/>
      </c>
      <c r="AM8" s="38" t="str">
        <f aca="false">IF(Data!AL8&lt;&gt;"",Data!AL8,"")</f>
        <v/>
      </c>
      <c r="AN8" s="38" t="str">
        <f aca="false">IF(Data!AM8&lt;&gt;"",Data!AM8,"")</f>
        <v/>
      </c>
      <c r="AO8" s="38" t="str">
        <f aca="false">IF(Data!AN8&lt;&gt;"",Data!AN8,"")</f>
        <v/>
      </c>
      <c r="AP8" s="38" t="str">
        <f aca="false">IF(Data!AO8&lt;&gt;"",Data!AO8,"")</f>
        <v/>
      </c>
      <c r="AQ8" s="38" t="str">
        <f aca="false">IF(Data!AP8&lt;&gt;"",Data!AP8,"")</f>
        <v/>
      </c>
      <c r="AR8" s="38" t="str">
        <f aca="false">IF(Data!AQ8&lt;&gt;"",Data!AQ8,"")</f>
        <v/>
      </c>
      <c r="AS8" s="38" t="str">
        <f aca="false">IF(Data!AR8&lt;&gt;"",Data!AR8,"")</f>
        <v/>
      </c>
      <c r="AT8" s="38" t="str">
        <f aca="false">IF(Data!AS8&lt;&gt;"",Data!AS8,"")</f>
        <v/>
      </c>
      <c r="AU8" s="38" t="str">
        <f aca="false">IF(Data!AT8&lt;&gt;"",Data!AT8,"")</f>
        <v/>
      </c>
      <c r="AV8" s="38" t="str">
        <f aca="false">IF(Data!AU8&lt;&gt;"",Data!AU8,"")</f>
        <v/>
      </c>
      <c r="AW8" s="38" t="str">
        <f aca="false">IF(Data!AV8&lt;&gt;"",Data!AV8,"")</f>
        <v/>
      </c>
      <c r="AX8" s="38" t="str">
        <f aca="false">IF(Data!AW8&lt;&gt;"",Data!AW8,"")</f>
        <v/>
      </c>
      <c r="AY8" s="38" t="str">
        <f aca="false">IF(Data!AX8&lt;&gt;"",Data!AX8,"")</f>
        <v/>
      </c>
      <c r="AZ8" s="38" t="str">
        <f aca="false">IF(Data!AY8&lt;&gt;"",Data!AY8,"")</f>
        <v/>
      </c>
      <c r="BA8" s="38" t="str">
        <f aca="false">IF(Data!AZ8&lt;&gt;"",Data!AZ8,"")</f>
        <v/>
      </c>
      <c r="BB8" s="38" t="str">
        <f aca="false">IF(Data!BA8&lt;&gt;"",Data!BA8,"")</f>
        <v/>
      </c>
      <c r="BC8" s="38" t="str">
        <f aca="false">IF(Data!BB8&lt;&gt;"",Data!BB8,"")</f>
        <v/>
      </c>
      <c r="BD8" s="38" t="str">
        <f aca="false">IF(Data!BC8&lt;&gt;"",Data!BC8,"")</f>
        <v/>
      </c>
      <c r="BE8" s="38" t="str">
        <f aca="false">IF(Data!BD8&lt;&gt;"",Data!BD8,"")</f>
        <v/>
      </c>
      <c r="BF8" s="38" t="str">
        <f aca="false">IF(Data!BE8&lt;&gt;"",Data!BE8,"")</f>
        <v/>
      </c>
      <c r="BG8" s="38" t="str">
        <f aca="false">IF(Data!BF8&lt;&gt;"",Data!BF8,"")</f>
        <v/>
      </c>
      <c r="BH8" s="38" t="str">
        <f aca="false">IF(Data!BG8&lt;&gt;"",Data!BG8,"")</f>
        <v/>
      </c>
      <c r="BI8" s="38" t="str">
        <f aca="false">IF(Data!BH8&lt;&gt;"",Data!BH8,"")</f>
        <v/>
      </c>
      <c r="BJ8" s="38" t="str">
        <f aca="false">IF(Data!BI8&lt;&gt;"",Data!BI8,"")</f>
        <v/>
      </c>
      <c r="BK8" s="38" t="str">
        <f aca="false">IF(Data!BJ8&lt;&gt;"",Data!BJ8,"")</f>
        <v/>
      </c>
      <c r="BL8" s="38" t="str">
        <f aca="false">IF(Data!BK8&lt;&gt;"",Data!BK8,"")</f>
        <v/>
      </c>
      <c r="BM8" s="38" t="str">
        <f aca="false">IF(Data!BL8&lt;&gt;"",Data!BL8,"")</f>
        <v/>
      </c>
      <c r="BN8" s="38" t="str">
        <f aca="false">IF(Data!BM8&lt;&gt;"",Data!BM8,"")</f>
        <v/>
      </c>
      <c r="BO8" s="38" t="str">
        <f aca="false">IF(Data!BN8&lt;&gt;"",Data!BN8,"")</f>
        <v/>
      </c>
      <c r="BP8" s="38" t="str">
        <f aca="false">IF(Data!BO8&lt;&gt;"",Data!BO8,"")</f>
        <v/>
      </c>
      <c r="BQ8" s="38" t="str">
        <f aca="false">IF(Data!BP8&lt;&gt;"",Data!BP8,"")</f>
        <v/>
      </c>
      <c r="BR8" s="38" t="str">
        <f aca="false">IF(Data!BQ8&lt;&gt;"",Data!BQ8,"")</f>
        <v/>
      </c>
      <c r="BS8" s="38" t="str">
        <f aca="false">IF(Data!BR8&lt;&gt;"",Data!BR8,"")</f>
        <v/>
      </c>
      <c r="BT8" s="38" t="str">
        <f aca="false">IF(Data!BS8&lt;&gt;"",Data!BS8,"")</f>
        <v/>
      </c>
      <c r="BU8" s="38" t="str">
        <f aca="false">IF(Data!BT8&lt;&gt;"",Data!BT8,"")</f>
        <v/>
      </c>
      <c r="BV8" s="38" t="str">
        <f aca="false">IF(Data!BU8&lt;&gt;"",Data!BU8,"")</f>
        <v/>
      </c>
      <c r="BW8" s="38" t="str">
        <f aca="false">IF(Data!BV8&lt;&gt;"",Data!BV8,"")</f>
        <v/>
      </c>
      <c r="BX8" s="38" t="str">
        <f aca="false">IF(Data!BW8&lt;&gt;"",Data!BW8,"")</f>
        <v/>
      </c>
      <c r="BY8" s="38" t="str">
        <f aca="false">IF(Data!BX8&lt;&gt;"",Data!BX8,"")</f>
        <v/>
      </c>
      <c r="BZ8" s="38" t="str">
        <f aca="false">IF(Data!BY8&lt;&gt;"",Data!BY8,"")</f>
        <v/>
      </c>
      <c r="CA8" s="38" t="str">
        <f aca="false">IF(Data!BZ8&lt;&gt;"",Data!BZ8,"")</f>
        <v/>
      </c>
      <c r="CB8" s="38" t="str">
        <f aca="false">IF(Data!CA8&lt;&gt;"",Data!CA8,"")</f>
        <v/>
      </c>
      <c r="CC8" s="38" t="str">
        <f aca="false">IF(Data!CB8&lt;&gt;"",Data!CB8,"")</f>
        <v/>
      </c>
      <c r="CD8" s="38" t="str">
        <f aca="false">IF(Data!CC8&lt;&gt;"",Data!CC8,"")</f>
        <v/>
      </c>
      <c r="CE8" s="38" t="str">
        <f aca="false">IF(Data!CD8&lt;&gt;"",Data!CD8,"")</f>
        <v/>
      </c>
      <c r="CF8" s="38" t="str">
        <f aca="false">IF(Data!CE8&lt;&gt;"",Data!CE8,"")</f>
        <v/>
      </c>
      <c r="CG8" s="38" t="str">
        <f aca="false">IF(Data!CF8&lt;&gt;"",Data!CF8,"")</f>
        <v/>
      </c>
      <c r="CH8" s="38" t="str">
        <f aca="false">IF(Data!CG8&lt;&gt;"",Data!CG8,"")</f>
        <v/>
      </c>
      <c r="CI8" s="38" t="str">
        <f aca="false">IF(Data!CH8&lt;&gt;"",Data!CH8,"")</f>
        <v/>
      </c>
      <c r="CJ8" s="38" t="str">
        <f aca="false">IF(Data!CI8&lt;&gt;"",Data!CI8,"")</f>
        <v/>
      </c>
      <c r="CK8" s="38" t="str">
        <f aca="false">IF(Data!CJ8&lt;&gt;"",Data!CJ8,"")</f>
        <v/>
      </c>
      <c r="CL8" s="38" t="str">
        <f aca="false">IF(Data!CK8&lt;&gt;"",Data!CK8,"")</f>
        <v/>
      </c>
      <c r="CM8" s="38" t="str">
        <f aca="false">IF(Data!CL8&lt;&gt;"",Data!CL8,"")</f>
        <v/>
      </c>
      <c r="CN8" s="38" t="str">
        <f aca="false">IF(Data!CM8&lt;&gt;"",Data!CM8,"")</f>
        <v/>
      </c>
      <c r="CO8" s="38" t="str">
        <f aca="false">IF(Data!CN8&lt;&gt;"",Data!CN8,"")</f>
        <v/>
      </c>
      <c r="CP8" s="38" t="str">
        <f aca="false">IF(Data!CO8&lt;&gt;"",Data!CO8,"")</f>
        <v/>
      </c>
      <c r="CQ8" s="38" t="str">
        <f aca="false">IF(Data!CP8&lt;&gt;"",Data!CP8,"")</f>
        <v/>
      </c>
      <c r="CR8" s="38" t="str">
        <f aca="false">IF(Data!CQ8&lt;&gt;"",Data!CQ8,"")</f>
        <v/>
      </c>
      <c r="CS8" s="38" t="str">
        <f aca="false">IF(Data!CR8&lt;&gt;"",Data!CR8,"")</f>
        <v/>
      </c>
      <c r="CT8" s="38" t="str">
        <f aca="false">IF(Data!CS8&lt;&gt;"",Data!CS8,"")</f>
        <v/>
      </c>
      <c r="CU8" s="38" t="str">
        <f aca="false">IF(Data!CT8&lt;&gt;"",Data!CT8,"")</f>
        <v/>
      </c>
      <c r="CV8" s="38" t="str">
        <f aca="false">IF(Data!CU8&lt;&gt;"",Data!CU8,"")</f>
        <v/>
      </c>
      <c r="CW8" s="38" t="str">
        <f aca="false">IF(Data!CV8&lt;&gt;"",Data!CV8,"")</f>
        <v/>
      </c>
      <c r="CX8" s="38" t="str">
        <f aca="false">IF(Data!CW8&lt;&gt;"",Data!CW8,"")</f>
        <v/>
      </c>
      <c r="CY8" s="38" t="str">
        <f aca="false">IF(Data!CX8&lt;&gt;"",Data!CX8,"")</f>
        <v/>
      </c>
      <c r="CZ8" s="38" t="str">
        <f aca="false">IF(Data!CY8&lt;&gt;"",Data!CY8,"")</f>
        <v/>
      </c>
      <c r="DA8" s="38" t="str">
        <f aca="false">IF(Data!CZ8&lt;&gt;"",Data!CZ8,"")</f>
        <v/>
      </c>
      <c r="DB8" s="38" t="str">
        <f aca="false">IF(Data!DA8&lt;&gt;"",Data!DA8,"")</f>
        <v/>
      </c>
      <c r="DC8" s="38" t="str">
        <f aca="false">IF(Data!DB8&lt;&gt;"",Data!DB8,"")</f>
        <v/>
      </c>
      <c r="DD8" s="38" t="str">
        <f aca="false">IF(Data!DC8&lt;&gt;"",Data!DC8,"")</f>
        <v/>
      </c>
      <c r="DE8" s="38" t="str">
        <f aca="false">IF(Data!DD8&lt;&gt;"",Data!DD8,"")</f>
        <v/>
      </c>
      <c r="DF8" s="38" t="str">
        <f aca="false">IF(Data!DE8&lt;&gt;"",Data!DE8,"")</f>
        <v/>
      </c>
      <c r="DG8" s="38" t="str">
        <f aca="false">IF(Data!DF8&lt;&gt;"",Data!DF8,"")</f>
        <v/>
      </c>
      <c r="DH8" s="38" t="str">
        <f aca="false">IF(Data!DG8&lt;&gt;"",Data!DG8,"")</f>
        <v/>
      </c>
      <c r="DI8" s="38" t="str">
        <f aca="false">IF(Data!DH8&lt;&gt;"",Data!DH8,"")</f>
        <v/>
      </c>
      <c r="DJ8" s="38" t="str">
        <f aca="false">IF(Data!DI8&lt;&gt;"",Data!DI8,"")</f>
        <v/>
      </c>
      <c r="DK8" s="38" t="str">
        <f aca="false">IF(Data!DJ8&lt;&gt;"",Data!DJ8,"")</f>
        <v/>
      </c>
      <c r="DL8" s="38" t="str">
        <f aca="false">IF(Data!DK8&lt;&gt;"",Data!DK8,"")</f>
        <v/>
      </c>
      <c r="DM8" s="38" t="str">
        <f aca="false">IF(Data!DL8&lt;&gt;"",Data!DL8,"")</f>
        <v/>
      </c>
      <c r="DN8" s="38" t="str">
        <f aca="false">IF(Data!DM8&lt;&gt;"",Data!DM8,"")</f>
        <v/>
      </c>
      <c r="DO8" s="38" t="str">
        <f aca="false">IF(Data!DN8&lt;&gt;"",Data!DN8,"")</f>
        <v/>
      </c>
      <c r="DP8" s="38" t="str">
        <f aca="false">IF(Data!DO8&lt;&gt;"",Data!DO8,"")</f>
        <v/>
      </c>
      <c r="DQ8" s="38" t="str">
        <f aca="false">IF(Data!DP8&lt;&gt;"",Data!DP8,"")</f>
        <v/>
      </c>
      <c r="DR8" s="38" t="str">
        <f aca="false">IF(Data!DQ8&lt;&gt;"",Data!DQ8,"")</f>
        <v/>
      </c>
      <c r="DS8" s="38" t="str">
        <f aca="false">IF(Data!DR8&lt;&gt;"",Data!DR8,"")</f>
        <v/>
      </c>
      <c r="DT8" s="38" t="str">
        <f aca="false">IF(Data!DS8&lt;&gt;"",Data!DS8,"")</f>
        <v/>
      </c>
      <c r="DU8" s="38" t="str">
        <f aca="false">IF(Data!DT8&lt;&gt;"",Data!DT8,"")</f>
        <v/>
      </c>
      <c r="DV8" s="38" t="str">
        <f aca="false">IF(Data!DU8&lt;&gt;"",Data!DU8,"")</f>
        <v/>
      </c>
      <c r="DW8" s="38" t="str">
        <f aca="false">IF(Data!DV8&lt;&gt;"",Data!DV8,"")</f>
        <v/>
      </c>
      <c r="DX8" s="38" t="str">
        <f aca="false">IF(Data!DW8&lt;&gt;"",Data!DW8,"")</f>
        <v/>
      </c>
      <c r="DY8" s="38" t="str">
        <f aca="false">IF(Data!DX8&lt;&gt;"",Data!DX8,"")</f>
        <v/>
      </c>
      <c r="DZ8" s="38" t="str">
        <f aca="false">IF(Data!DY8&lt;&gt;"",Data!DY8,"")</f>
        <v/>
      </c>
      <c r="EA8" s="39"/>
      <c r="EB8" s="39"/>
      <c r="EC8" s="39"/>
      <c r="ED8" s="39"/>
      <c r="EE8" s="39"/>
      <c r="EF8" s="39"/>
      <c r="EG8" s="39"/>
      <c r="EH8" s="39"/>
      <c r="EI8" s="39"/>
      <c r="EJ8" s="39"/>
      <c r="EK8" s="39"/>
      <c r="EL8" s="39"/>
      <c r="EM8" s="39"/>
      <c r="EN8" s="39"/>
      <c r="EO8" s="39"/>
      <c r="EP8" s="39"/>
      <c r="EQ8" s="39"/>
      <c r="ER8" s="39"/>
      <c r="ES8" s="39"/>
      <c r="ET8" s="39"/>
      <c r="EU8" s="39"/>
      <c r="EV8" s="39"/>
      <c r="EW8" s="39"/>
      <c r="EX8" s="39"/>
      <c r="EY8" s="39"/>
      <c r="EZ8" s="39"/>
      <c r="FA8" s="39"/>
      <c r="FB8" s="39"/>
      <c r="FC8" s="39"/>
      <c r="FD8" s="39"/>
      <c r="FE8" s="39"/>
      <c r="FF8" s="39"/>
      <c r="FG8" s="39"/>
      <c r="FH8" s="39"/>
      <c r="FI8" s="39"/>
      <c r="FJ8" s="39"/>
      <c r="FK8" s="39"/>
      <c r="FL8" s="39"/>
      <c r="FM8" s="39"/>
      <c r="FN8" s="39"/>
      <c r="FO8" s="39"/>
      <c r="FP8" s="39"/>
      <c r="FQ8" s="39"/>
      <c r="FR8" s="39"/>
      <c r="FS8" s="39"/>
      <c r="FT8" s="39"/>
      <c r="FU8" s="39"/>
      <c r="FV8" s="39"/>
      <c r="FW8" s="39"/>
      <c r="FX8" s="39"/>
      <c r="FY8" s="39"/>
      <c r="FZ8" s="39"/>
      <c r="GA8" s="39"/>
      <c r="GB8" s="39"/>
      <c r="GC8" s="39"/>
      <c r="GD8" s="39"/>
      <c r="GE8" s="39"/>
      <c r="GF8" s="39"/>
      <c r="GG8" s="39"/>
      <c r="GH8" s="39"/>
      <c r="GI8" s="39"/>
      <c r="GJ8" s="39"/>
      <c r="GK8" s="39"/>
      <c r="GL8" s="39"/>
      <c r="GM8" s="39"/>
      <c r="GN8" s="39"/>
      <c r="GO8" s="39"/>
      <c r="GP8" s="39"/>
      <c r="GQ8" s="39"/>
      <c r="GR8" s="39"/>
      <c r="GS8" s="39"/>
      <c r="GT8" s="39"/>
      <c r="GU8" s="39"/>
      <c r="GV8" s="39"/>
      <c r="GW8" s="39"/>
      <c r="GX8" s="39"/>
      <c r="GY8" s="39"/>
      <c r="GZ8" s="39"/>
      <c r="HA8" s="39"/>
      <c r="HB8" s="39"/>
      <c r="HC8" s="39"/>
      <c r="HD8" s="39"/>
      <c r="HE8" s="39"/>
      <c r="HF8" s="39"/>
      <c r="HG8" s="39"/>
      <c r="HH8" s="39"/>
      <c r="HI8" s="39"/>
      <c r="HJ8" s="39"/>
      <c r="HK8" s="39"/>
      <c r="HL8" s="39"/>
      <c r="HM8" s="39"/>
      <c r="HN8" s="39"/>
      <c r="HO8" s="39"/>
      <c r="HP8" s="39"/>
      <c r="HQ8" s="39"/>
      <c r="HR8" s="39"/>
      <c r="HS8" s="39"/>
      <c r="HT8" s="39"/>
      <c r="HU8" s="39"/>
      <c r="HV8" s="39"/>
      <c r="HW8" s="39"/>
      <c r="HX8" s="39"/>
      <c r="HY8" s="39"/>
      <c r="HZ8" s="39"/>
      <c r="IA8" s="39"/>
      <c r="IB8" s="39"/>
      <c r="IC8" s="39"/>
      <c r="ID8" s="39"/>
      <c r="IE8" s="39"/>
      <c r="IF8" s="39"/>
      <c r="IG8" s="39"/>
      <c r="IH8" s="39"/>
      <c r="II8" s="39"/>
      <c r="IJ8" s="39"/>
      <c r="IK8" s="39"/>
      <c r="IL8" s="39"/>
      <c r="IM8" s="39"/>
      <c r="IN8" s="39"/>
      <c r="IO8" s="39"/>
      <c r="IP8" s="39"/>
      <c r="IQ8" s="39"/>
      <c r="IR8" s="39"/>
      <c r="IS8" s="39"/>
      <c r="IT8" s="39"/>
      <c r="IU8" s="39"/>
      <c r="IV8" s="39"/>
      <c r="IW8" s="39"/>
    </row>
    <row r="9" customFormat="false" ht="15.75" hidden="false" customHeight="false" outlineLevel="0" collapsed="false">
      <c r="B9" s="0"/>
      <c r="C9" s="0"/>
      <c r="D9" s="0"/>
      <c r="E9" s="0"/>
      <c r="F9" s="0"/>
      <c r="G9" s="0"/>
      <c r="H9" s="0"/>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row>
    <row r="10" customFormat="false" ht="15.75" hidden="false" customHeight="false" outlineLevel="0" collapsed="false">
      <c r="A10" s="7"/>
      <c r="C10" s="40" t="n">
        <v>0.0410928811513784</v>
      </c>
      <c r="D10" s="40" t="n">
        <v>0.0508004871615576</v>
      </c>
      <c r="E10" s="40" t="n">
        <v>0.0481390457822979</v>
      </c>
      <c r="F10" s="40" t="n">
        <v>0.0668519399071072</v>
      </c>
      <c r="G10" s="40" t="n">
        <v>0.0736599577716536</v>
      </c>
      <c r="H10" s="28" t="n">
        <v>0.0855456843238172</v>
      </c>
      <c r="I10" s="28" t="n">
        <v>0.107184193438716</v>
      </c>
      <c r="J10" s="28" t="n">
        <v>0.122910351733914</v>
      </c>
      <c r="K10" s="28" t="n">
        <v>0.139895294211703</v>
      </c>
      <c r="L10" s="28" t="n">
        <v>0.158166131303066</v>
      </c>
      <c r="M10" s="28" t="n">
        <v>0.177717183055718</v>
      </c>
      <c r="N10" s="28" t="n">
        <v>0.198490240055581</v>
      </c>
      <c r="O10" s="28" t="n">
        <v>0.220346485020001</v>
      </c>
      <c r="P10" s="28" t="n">
        <v>0.24302738180583</v>
      </c>
      <c r="Q10" s="28" t="n">
        <v>0.266101450642932</v>
      </c>
      <c r="R10" s="28" t="n">
        <v>0.307859165362395</v>
      </c>
      <c r="S10" s="28" t="n">
        <v>0.356606273839945</v>
      </c>
      <c r="T10" s="28" t="n">
        <v>0.415670312361541</v>
      </c>
      <c r="U10" s="28" t="n">
        <v>0.487879253900738</v>
      </c>
      <c r="V10" s="28" t="n">
        <v>0.57702233286998</v>
      </c>
      <c r="W10" s="28" t="n">
        <v>0.688243720568697</v>
      </c>
      <c r="X10" s="28" t="n">
        <v>0.828626817399397</v>
      </c>
      <c r="Y10" s="28" t="n">
        <v>1.00807693794323</v>
      </c>
      <c r="Z10" s="28" t="n">
        <v>1.24068048872277</v>
      </c>
      <c r="AA10" s="28" t="n">
        <v>1.54684197390504</v>
      </c>
      <c r="AB10" s="28" t="n">
        <v>1.95672139212538</v>
      </c>
      <c r="AC10" s="28" t="n">
        <v>2.51590327317925</v>
      </c>
      <c r="AD10" s="28" t="n">
        <v>3.2950072705604</v>
      </c>
      <c r="AE10" s="28" t="n">
        <v>4.40648500356361</v>
      </c>
      <c r="AF10" s="28" t="n">
        <v>6.03498885286421</v>
      </c>
    </row>
    <row r="11" customFormat="false" ht="15.75" hidden="false" customHeight="false" outlineLevel="0" collapsed="false">
      <c r="C11" s="40"/>
      <c r="D11" s="40" t="n">
        <v>0.0399610785570351</v>
      </c>
      <c r="E11" s="40" t="n">
        <v>0.0362097356493369</v>
      </c>
      <c r="F11" s="40" t="n">
        <v>0.0543423360835598</v>
      </c>
      <c r="G11" s="40" t="n">
        <v>0.0621109249266311</v>
      </c>
      <c r="H11" s="28" t="n">
        <v>0.0716343720303263</v>
      </c>
      <c r="I11" s="28" t="n">
        <v>0.0865565348731319</v>
      </c>
      <c r="J11" s="28" t="n">
        <v>0.0991025293247023</v>
      </c>
      <c r="K11" s="28" t="n">
        <v>0.112602800209325</v>
      </c>
      <c r="L11" s="28" t="n">
        <v>0.127065411240723</v>
      </c>
      <c r="M11" s="28" t="n">
        <v>0.142470414251382</v>
      </c>
      <c r="N11" s="28" t="n">
        <v>0.158754232898172</v>
      </c>
      <c r="O11" s="28" t="n">
        <v>0.175787618660662</v>
      </c>
      <c r="P11" s="28" t="n">
        <v>0.193345141027665</v>
      </c>
      <c r="Q11" s="28" t="n">
        <v>0.211063877359548</v>
      </c>
      <c r="R11" s="28" t="n">
        <v>0.243455668801571</v>
      </c>
      <c r="S11" s="28" t="n">
        <v>0.281085636151114</v>
      </c>
      <c r="T11" s="28" t="n">
        <v>0.326486052580874</v>
      </c>
      <c r="U11" s="28" t="n">
        <v>0.381740683763545</v>
      </c>
      <c r="V11" s="28" t="n">
        <v>0.449627579997259</v>
      </c>
      <c r="W11" s="28" t="n">
        <v>0.533898120553685</v>
      </c>
      <c r="X11" s="28" t="n">
        <v>0.639688766111172</v>
      </c>
      <c r="Y11" s="28" t="n">
        <v>0.774139263289053</v>
      </c>
      <c r="Z11" s="28" t="n">
        <v>0.947338354302139</v>
      </c>
      <c r="AA11" s="28" t="n">
        <v>1.17380036736966</v>
      </c>
      <c r="AB11" s="28" t="n">
        <v>1.47482273452937</v>
      </c>
      <c r="AC11" s="28" t="n">
        <v>1.88234327112708</v>
      </c>
      <c r="AD11" s="28" t="n">
        <v>2.44542379945227</v>
      </c>
      <c r="AE11" s="28" t="n">
        <v>3.24147833244456</v>
      </c>
      <c r="AF11" s="28" t="n">
        <v>4.39637351649338</v>
      </c>
    </row>
    <row r="12" customFormat="false" ht="15.75" hidden="false" customHeight="false" outlineLevel="0" collapsed="false">
      <c r="C12" s="40"/>
      <c r="D12" s="40"/>
      <c r="E12" s="40" t="n">
        <v>0.0272366212185495</v>
      </c>
      <c r="F12" s="40" t="n">
        <v>0.0441735796316752</v>
      </c>
      <c r="G12" s="40" t="n">
        <v>0.0523726473914186</v>
      </c>
      <c r="H12" s="28" t="n">
        <v>0.0599852967071363</v>
      </c>
      <c r="I12" s="28" t="n">
        <v>0.0698986808491252</v>
      </c>
      <c r="J12" s="28" t="n">
        <v>0.0799062990220338</v>
      </c>
      <c r="K12" s="28" t="n">
        <v>0.0906348614971527</v>
      </c>
      <c r="L12" s="28" t="n">
        <v>0.102080126767703</v>
      </c>
      <c r="M12" s="28" t="n">
        <v>0.114214160881655</v>
      </c>
      <c r="N12" s="28" t="n">
        <v>0.126973026260787</v>
      </c>
      <c r="O12" s="28" t="n">
        <v>0.140239527177306</v>
      </c>
      <c r="P12" s="28" t="n">
        <v>0.153819472033298</v>
      </c>
      <c r="Q12" s="28" t="n">
        <v>0.16740968611187</v>
      </c>
      <c r="R12" s="28" t="n">
        <v>0.192525249660345</v>
      </c>
      <c r="S12" s="28" t="n">
        <v>0.221558454369588</v>
      </c>
      <c r="T12" s="28" t="n">
        <v>0.256436746526966</v>
      </c>
      <c r="U12" s="28" t="n">
        <v>0.298692654945126</v>
      </c>
      <c r="V12" s="28" t="n">
        <v>0.35035898816718</v>
      </c>
      <c r="W12" s="28" t="n">
        <v>0.414166078980309</v>
      </c>
      <c r="X12" s="28" t="n">
        <v>0.49383112988437</v>
      </c>
      <c r="Y12" s="28" t="n">
        <v>0.594489940607555</v>
      </c>
      <c r="Z12" s="28" t="n">
        <v>0.723353003202114</v>
      </c>
      <c r="AA12" s="28" t="n">
        <v>0.890722727777314</v>
      </c>
      <c r="AB12" s="28" t="n">
        <v>1.11160541661075</v>
      </c>
      <c r="AC12" s="28" t="n">
        <v>1.40832766828907</v>
      </c>
      <c r="AD12" s="28" t="n">
        <v>1.81489662021611</v>
      </c>
      <c r="AE12" s="28" t="n">
        <v>2.38448145658279</v>
      </c>
      <c r="AF12" s="28" t="n">
        <v>3.20267370292676</v>
      </c>
    </row>
    <row r="13" customFormat="false" ht="15.75" hidden="false" customHeight="false" outlineLevel="0" collapsed="false">
      <c r="C13" s="40"/>
      <c r="D13" s="40"/>
      <c r="E13" s="40"/>
      <c r="F13" s="40" t="n">
        <v>0.0359076417781436</v>
      </c>
      <c r="G13" s="40" t="n">
        <v>0.0441612195926229</v>
      </c>
      <c r="H13" s="28" t="n">
        <v>0.0502305767337483</v>
      </c>
      <c r="I13" s="28" t="n">
        <v>0.0564466402404988</v>
      </c>
      <c r="J13" s="28" t="n">
        <v>0.0644283921601902</v>
      </c>
      <c r="K13" s="28" t="n">
        <v>0.0729526983639593</v>
      </c>
      <c r="L13" s="28" t="n">
        <v>0.0820077799234373</v>
      </c>
      <c r="M13" s="28" t="n">
        <v>0.0915619893045554</v>
      </c>
      <c r="N13" s="28" t="n">
        <v>0.101554138768467</v>
      </c>
      <c r="O13" s="28" t="n">
        <v>0.111880035310562</v>
      </c>
      <c r="P13" s="28" t="n">
        <v>0.122374060453979</v>
      </c>
      <c r="Q13" s="28" t="n">
        <v>0.132784460110776</v>
      </c>
      <c r="R13" s="28" t="n">
        <v>0.152249368187802</v>
      </c>
      <c r="S13" s="28" t="n">
        <v>0.174637698940442</v>
      </c>
      <c r="T13" s="28" t="n">
        <v>0.201416888867086</v>
      </c>
      <c r="U13" s="28" t="n">
        <v>0.233711799430397</v>
      </c>
      <c r="V13" s="28" t="n">
        <v>0.273006875134925</v>
      </c>
      <c r="W13" s="28" t="n">
        <v>0.321285156051932</v>
      </c>
      <c r="X13" s="28" t="n">
        <v>0.381230995075019</v>
      </c>
      <c r="Y13" s="28" t="n">
        <v>0.456530635046233</v>
      </c>
      <c r="Z13" s="28" t="n">
        <v>0.552325961326631</v>
      </c>
      <c r="AA13" s="28" t="n">
        <v>0.675913042655577</v>
      </c>
      <c r="AB13" s="28" t="n">
        <v>0.837840761000113</v>
      </c>
      <c r="AC13" s="28" t="n">
        <v>1.05367966177655</v>
      </c>
      <c r="AD13" s="28" t="n">
        <v>1.34694433856807</v>
      </c>
      <c r="AE13" s="28" t="n">
        <v>1.75406133672942</v>
      </c>
      <c r="AF13" s="28" t="n">
        <v>2.3330863060061</v>
      </c>
    </row>
    <row r="14" customFormat="false" ht="15.75" hidden="false" customHeight="false" outlineLevel="0" collapsed="false">
      <c r="C14" s="40"/>
      <c r="D14" s="40"/>
      <c r="E14" s="40"/>
      <c r="F14" s="40"/>
      <c r="G14" s="40" t="n">
        <v>0.0372372490802786</v>
      </c>
      <c r="H14" s="28" t="n">
        <v>0.0420621548531043</v>
      </c>
      <c r="I14" s="28" t="n">
        <v>0.0455834524447992</v>
      </c>
      <c r="J14" s="28" t="n">
        <v>0.0519485668483111</v>
      </c>
      <c r="K14" s="28" t="n">
        <v>0.0587201890163425</v>
      </c>
      <c r="L14" s="28" t="n">
        <v>0.0658823238266073</v>
      </c>
      <c r="M14" s="28" t="n">
        <v>0.0734024381976094</v>
      </c>
      <c r="N14" s="28" t="n">
        <v>0.0812238898663632</v>
      </c>
      <c r="O14" s="28" t="n">
        <v>0.0892554513911548</v>
      </c>
      <c r="P14" s="28" t="n">
        <v>0.0973570541755102</v>
      </c>
      <c r="Q14" s="28" t="n">
        <v>0.105320744912741</v>
      </c>
      <c r="R14" s="28" t="n">
        <v>0.12039911728191</v>
      </c>
      <c r="S14" s="28" t="n">
        <v>0.13765363176048</v>
      </c>
      <c r="T14" s="28" t="n">
        <v>0.158201832110009</v>
      </c>
      <c r="U14" s="28" t="n">
        <v>0.182867587430393</v>
      </c>
      <c r="V14" s="28" t="n">
        <v>0.212732529742812</v>
      </c>
      <c r="W14" s="28" t="n">
        <v>0.249233717433971</v>
      </c>
      <c r="X14" s="28" t="n">
        <v>0.294305204372029</v>
      </c>
      <c r="Y14" s="28" t="n">
        <v>0.350586623085188</v>
      </c>
      <c r="Z14" s="28" t="n">
        <v>0.421735952162969</v>
      </c>
      <c r="AA14" s="28" t="n">
        <v>0.512907582780505</v>
      </c>
      <c r="AB14" s="28" t="n">
        <v>0.631498488855475</v>
      </c>
      <c r="AC14" s="28" t="n">
        <v>0.788339854879321</v>
      </c>
      <c r="AD14" s="28" t="n">
        <v>0.999648702296078</v>
      </c>
      <c r="AE14" s="28" t="n">
        <v>1.2903145732231</v>
      </c>
      <c r="AF14" s="28" t="n">
        <v>1.69960858213525</v>
      </c>
    </row>
    <row r="15" customFormat="false" ht="15.75" hidden="false" customHeight="false" outlineLevel="0" collapsed="false">
      <c r="H15" s="28" t="n">
        <v>0.035222069622343</v>
      </c>
      <c r="I15" s="28" t="n">
        <v>0.0368108912759784</v>
      </c>
      <c r="J15" s="28" t="n">
        <v>0.0418860925612377</v>
      </c>
      <c r="K15" s="28" t="n">
        <v>0.0472643325804441</v>
      </c>
      <c r="L15" s="28" t="n">
        <v>0.052927668531525</v>
      </c>
      <c r="M15" s="28" t="n">
        <v>0.0588444831122276</v>
      </c>
      <c r="N15" s="28" t="n">
        <v>0.0649635786884504</v>
      </c>
      <c r="O15" s="28" t="n">
        <v>0.0712060519191373</v>
      </c>
      <c r="P15" s="28" t="n">
        <v>0.0774542902521219</v>
      </c>
      <c r="Q15" s="28" t="n">
        <v>0.0835373303451383</v>
      </c>
      <c r="R15" s="28" t="n">
        <v>0.0952118725667366</v>
      </c>
      <c r="S15" s="28" t="n">
        <v>0.10850190108902</v>
      </c>
      <c r="T15" s="28" t="n">
        <v>0.124258793906201</v>
      </c>
      <c r="U15" s="28" t="n">
        <v>0.143084579444058</v>
      </c>
      <c r="V15" s="28" t="n">
        <v>0.165765529488628</v>
      </c>
      <c r="W15" s="28" t="n">
        <v>0.193340541061026</v>
      </c>
      <c r="X15" s="28" t="n">
        <v>0.227199662250488</v>
      </c>
      <c r="Y15" s="28" t="n">
        <v>0.269228329603398</v>
      </c>
      <c r="Z15" s="28" t="n">
        <v>0.32202218581144</v>
      </c>
      <c r="AA15" s="28" t="n">
        <v>0.389213067172302</v>
      </c>
      <c r="AB15" s="28" t="n">
        <v>0.475973908157345</v>
      </c>
      <c r="AC15" s="28" t="n">
        <v>0.589818470770621</v>
      </c>
      <c r="AD15" s="28" t="n">
        <v>0.74189964602738</v>
      </c>
      <c r="AE15" s="28" t="n">
        <v>0.949175301347363</v>
      </c>
      <c r="AF15" s="28" t="n">
        <v>1.23813222212631</v>
      </c>
    </row>
    <row r="16" customFormat="false" ht="15.75" hidden="false" customHeight="false" outlineLevel="0" collapsed="false">
      <c r="I16" s="28" t="n">
        <v>0.0297266144588947</v>
      </c>
      <c r="J16" s="28" t="n">
        <v>0.0337727266889099</v>
      </c>
      <c r="K16" s="28" t="n">
        <v>0.0380434254673994</v>
      </c>
      <c r="L16" s="28" t="n">
        <v>0.0425203291789722</v>
      </c>
      <c r="M16" s="28" t="n">
        <v>0.0471738170797985</v>
      </c>
      <c r="N16" s="28" t="n">
        <v>0.0519584393576083</v>
      </c>
      <c r="O16" s="28" t="n">
        <v>0.0568066347868287</v>
      </c>
      <c r="P16" s="28" t="n">
        <v>0.0616202608970169</v>
      </c>
      <c r="Q16" s="28" t="n">
        <v>0.0662593638791148</v>
      </c>
      <c r="R16" s="28" t="n">
        <v>0.0752937470167528</v>
      </c>
      <c r="S16" s="28" t="n">
        <v>0.085523806305497</v>
      </c>
      <c r="T16" s="28" t="n">
        <v>0.0975984137294132</v>
      </c>
      <c r="U16" s="28" t="n">
        <v>0.111956400597651</v>
      </c>
      <c r="V16" s="28" t="n">
        <v>0.129167884196487</v>
      </c>
      <c r="W16" s="28" t="n">
        <v>0.149981973557303</v>
      </c>
      <c r="X16" s="28" t="n">
        <v>0.175395085645457</v>
      </c>
      <c r="Y16" s="28" t="n">
        <v>0.20675031130159</v>
      </c>
      <c r="Z16" s="28" t="n">
        <v>0.245884391935136</v>
      </c>
      <c r="AA16" s="28" t="n">
        <v>0.295349136459343</v>
      </c>
      <c r="AB16" s="28" t="n">
        <v>0.358751707636193</v>
      </c>
      <c r="AC16" s="28" t="n">
        <v>0.441289155063013</v>
      </c>
      <c r="AD16" s="28" t="n">
        <v>0.550608512281676</v>
      </c>
      <c r="AE16" s="28" t="n">
        <v>0.698227991362911</v>
      </c>
      <c r="AF16" s="28" t="n">
        <v>0.90195555352017</v>
      </c>
    </row>
    <row r="17" customFormat="false" ht="15.75" hidden="false" customHeight="false" outlineLevel="0" collapsed="false">
      <c r="J17" s="28" t="n">
        <v>0.027230925547334</v>
      </c>
      <c r="K17" s="28" t="n">
        <v>0.0306214462846853</v>
      </c>
      <c r="L17" s="28" t="n">
        <v>0.0341594187624433</v>
      </c>
      <c r="M17" s="28" t="n">
        <v>0.0378178021146704</v>
      </c>
      <c r="N17" s="28" t="n">
        <v>0.041556814987445</v>
      </c>
      <c r="O17" s="28" t="n">
        <v>0.0453190939369699</v>
      </c>
      <c r="P17" s="28" t="n">
        <v>0.0490231921389585</v>
      </c>
      <c r="Q17" s="28" t="n">
        <v>0.0525549868965911</v>
      </c>
      <c r="R17" s="28" t="n">
        <v>0.0595424518706856</v>
      </c>
      <c r="S17" s="28" t="n">
        <v>0.0674119197135462</v>
      </c>
      <c r="T17" s="28" t="n">
        <v>0.0766581588558484</v>
      </c>
      <c r="U17" s="28" t="n">
        <v>0.0876001850337909</v>
      </c>
      <c r="V17" s="28" t="n">
        <v>0.100650251950853</v>
      </c>
      <c r="W17" s="28" t="n">
        <v>0.11634700238603</v>
      </c>
      <c r="X17" s="28" t="n">
        <v>0.135402648770932</v>
      </c>
      <c r="Y17" s="28" t="n">
        <v>0.158771148958482</v>
      </c>
      <c r="Z17" s="28" t="n">
        <v>0.187748350459038</v>
      </c>
      <c r="AA17" s="28" t="n">
        <v>0.224121746582221</v>
      </c>
      <c r="AB17" s="28" t="n">
        <v>0.270398829696645</v>
      </c>
      <c r="AC17" s="28" t="n">
        <v>0.330162800974675</v>
      </c>
      <c r="AD17" s="28" t="n">
        <v>0.408639814590034</v>
      </c>
      <c r="AE17" s="28" t="n">
        <v>0.513627279629636</v>
      </c>
      <c r="AF17" s="28" t="n">
        <v>0.657057304533089</v>
      </c>
    </row>
    <row r="18" customFormat="false" ht="15.75" hidden="false" customHeight="false" outlineLevel="0" collapsed="false">
      <c r="K18" s="28" t="n">
        <v>0.0246474380538995</v>
      </c>
      <c r="L18" s="28" t="n">
        <v>0.0274425413142149</v>
      </c>
      <c r="M18" s="28" t="n">
        <v>0.0303173719091903</v>
      </c>
      <c r="N18" s="28" t="n">
        <v>0.0332375046912923</v>
      </c>
      <c r="O18" s="28" t="n">
        <v>0.0361545844596326</v>
      </c>
      <c r="P18" s="28" t="n">
        <v>0.039001350083696</v>
      </c>
      <c r="Q18" s="28" t="n">
        <v>0.0416850764329698</v>
      </c>
      <c r="R18" s="28" t="n">
        <v>0.04708629488162</v>
      </c>
      <c r="S18" s="28" t="n">
        <v>0.0531356953785804</v>
      </c>
      <c r="T18" s="28" t="n">
        <v>0.0602107462059857</v>
      </c>
      <c r="U18" s="28" t="n">
        <v>0.0685426860544803</v>
      </c>
      <c r="V18" s="28" t="n">
        <v>0.0784287308009166</v>
      </c>
      <c r="W18" s="28" t="n">
        <v>0.0902550129402254</v>
      </c>
      <c r="X18" s="28" t="n">
        <v>0.10452902501068</v>
      </c>
      <c r="Y18" s="28" t="n">
        <v>0.121926190015863</v>
      </c>
      <c r="Z18" s="28" t="n">
        <v>0.143357790312239</v>
      </c>
      <c r="AA18" s="28" t="n">
        <v>0.170071793312928</v>
      </c>
      <c r="AB18" s="28" t="n">
        <v>0.203805377214987</v>
      </c>
      <c r="AC18" s="28" t="n">
        <v>0.247020516812559</v>
      </c>
      <c r="AD18" s="28" t="n">
        <v>0.30327627405577</v>
      </c>
      <c r="AE18" s="28" t="n">
        <v>0.377832148872732</v>
      </c>
      <c r="AF18" s="28" t="n">
        <v>0.478653631828471</v>
      </c>
    </row>
    <row r="19" customFormat="false" ht="15.75" hidden="false" customHeight="false" outlineLevel="0" collapsed="false">
      <c r="L19" s="28" t="n">
        <v>0.0220464252925282</v>
      </c>
      <c r="M19" s="28" t="n">
        <v>0.0243045070861907</v>
      </c>
      <c r="N19" s="28" t="n">
        <v>0.0265836474339392</v>
      </c>
      <c r="O19" s="28" t="n">
        <v>0.0288433387319417</v>
      </c>
      <c r="P19" s="28" t="n">
        <v>0.0310282795138956</v>
      </c>
      <c r="Q19" s="28" t="n">
        <v>0.0330633817993635</v>
      </c>
      <c r="R19" s="28" t="n">
        <v>0.0372359400061995</v>
      </c>
      <c r="S19" s="28" t="n">
        <v>0.0418828322255587</v>
      </c>
      <c r="T19" s="28" t="n">
        <v>0.0472922127636651</v>
      </c>
      <c r="U19" s="28" t="n">
        <v>0.0536311631048588</v>
      </c>
      <c r="V19" s="28" t="n">
        <v>0.061113267933459</v>
      </c>
      <c r="W19" s="28" t="n">
        <v>0.0700144154450372</v>
      </c>
      <c r="X19" s="28" t="n">
        <v>0.080695002415854</v>
      </c>
      <c r="Y19" s="28" t="n">
        <v>0.0936315943375312</v>
      </c>
      <c r="Z19" s="28" t="n">
        <v>0.109462778197307</v>
      </c>
      <c r="AA19" s="28" t="n">
        <v>0.129056708337155</v>
      </c>
      <c r="AB19" s="28" t="n">
        <v>0.153612468768236</v>
      </c>
      <c r="AC19" s="28" t="n">
        <v>0.184815295806217</v>
      </c>
      <c r="AD19" s="28" t="n">
        <v>0.225079630327812</v>
      </c>
      <c r="AE19" s="28" t="n">
        <v>0.277939156239375</v>
      </c>
      <c r="AF19" s="28" t="n">
        <v>0.348689981348572</v>
      </c>
    </row>
    <row r="20" customFormat="false" ht="15.75" hidden="false" customHeight="false" outlineLevel="0" collapsed="false">
      <c r="M20" s="28" t="n">
        <v>0.0194841777998451</v>
      </c>
      <c r="N20" s="28" t="n">
        <v>0.021261834107454</v>
      </c>
      <c r="O20" s="28" t="n">
        <v>0.0230105863928378</v>
      </c>
      <c r="P20" s="28" t="n">
        <v>0.0246851487839879</v>
      </c>
      <c r="Q20" s="28" t="n">
        <v>0.0262249061188203</v>
      </c>
      <c r="R20" s="28" t="n">
        <v>0.029446258866431</v>
      </c>
      <c r="S20" s="28" t="n">
        <v>0.0330130550232984</v>
      </c>
      <c r="T20" s="28" t="n">
        <v>0.0371454188664652</v>
      </c>
      <c r="U20" s="28" t="n">
        <v>0.0419636553737298</v>
      </c>
      <c r="V20" s="28" t="n">
        <v>0.0476207058225542</v>
      </c>
      <c r="W20" s="28" t="n">
        <v>0.0543129762039567</v>
      </c>
      <c r="X20" s="28" t="n">
        <v>0.0622954573069955</v>
      </c>
      <c r="Y20" s="28" t="n">
        <v>0.0719031362912874</v>
      </c>
      <c r="Z20" s="28" t="n">
        <v>0.0835817836238643</v>
      </c>
      <c r="AA20" s="28" t="n">
        <v>0.097932959030869</v>
      </c>
      <c r="AB20" s="28" t="n">
        <v>0.115781000891751</v>
      </c>
      <c r="AC20" s="28" t="n">
        <v>0.138274723106737</v>
      </c>
      <c r="AD20" s="28" t="n">
        <v>0.167045180656593</v>
      </c>
      <c r="AE20" s="28" t="n">
        <v>0.204456330149598</v>
      </c>
      <c r="AF20" s="28" t="n">
        <v>0.254013957082933</v>
      </c>
    </row>
    <row r="21" customFormat="false" ht="15.75" hidden="false" customHeight="false" outlineLevel="0" collapsed="false">
      <c r="N21" s="28" t="n">
        <v>0.0170054011864356</v>
      </c>
      <c r="O21" s="28" t="n">
        <v>0.018357343824274</v>
      </c>
      <c r="P21" s="28" t="n">
        <v>0.0196387482655855</v>
      </c>
      <c r="Q21" s="28" t="n">
        <v>0.0208008274868657</v>
      </c>
      <c r="R21" s="28" t="n">
        <v>0.0232861628062701</v>
      </c>
      <c r="S21" s="28" t="n">
        <v>0.0260216834454249</v>
      </c>
      <c r="T21" s="28" t="n">
        <v>0.0291756731633679</v>
      </c>
      <c r="U21" s="28" t="n">
        <v>0.0328344244349537</v>
      </c>
      <c r="V21" s="28" t="n">
        <v>0.0371070260145046</v>
      </c>
      <c r="W21" s="28" t="n">
        <v>0.0421327431698304</v>
      </c>
      <c r="X21" s="28" t="n">
        <v>0.0480912557767674</v>
      </c>
      <c r="Y21" s="28" t="n">
        <v>0.055217056220211</v>
      </c>
      <c r="Z21" s="28" t="n">
        <v>0.063820000449416</v>
      </c>
      <c r="AA21" s="28" t="n">
        <v>0.0743151176573183</v>
      </c>
      <c r="AB21" s="28" t="n">
        <v>0.087266614975904</v>
      </c>
      <c r="AC21" s="28" t="n">
        <v>0.103454094353166</v>
      </c>
      <c r="AD21" s="28" t="n">
        <v>0.123974312290959</v>
      </c>
      <c r="AE21" s="28" t="n">
        <v>0.150401229908892</v>
      </c>
      <c r="AF21" s="28" t="n">
        <v>0.185044291044396</v>
      </c>
    </row>
    <row r="22" customFormat="false" ht="15.75" hidden="false" customHeight="false" outlineLevel="0" collapsed="false">
      <c r="O22" s="28" t="n">
        <v>0.0146450884184117</v>
      </c>
      <c r="P22" s="28" t="n">
        <v>0.0156239865845658</v>
      </c>
      <c r="Q22" s="28" t="n">
        <v>0.0164986071705264</v>
      </c>
      <c r="R22" s="28" t="n">
        <v>0.0184147460191719</v>
      </c>
      <c r="S22" s="28" t="n">
        <v>0.0205109163285866</v>
      </c>
      <c r="T22" s="28" t="n">
        <v>0.0229158784720057</v>
      </c>
      <c r="U22" s="28" t="n">
        <v>0.0256912658912359</v>
      </c>
      <c r="V22" s="28" t="n">
        <v>0.028914552102018</v>
      </c>
      <c r="W22" s="28" t="n">
        <v>0.0326840503151358</v>
      </c>
      <c r="X22" s="28" t="n">
        <v>0.0371258031029295</v>
      </c>
      <c r="Y22" s="28" t="n">
        <v>0.0424032031826043</v>
      </c>
      <c r="Z22" s="28" t="n">
        <v>0.0487306238365621</v>
      </c>
      <c r="AA22" s="28" t="n">
        <v>0.0563930342458076</v>
      </c>
      <c r="AB22" s="28" t="n">
        <v>0.0657747128691062</v>
      </c>
      <c r="AC22" s="28" t="n">
        <v>0.0774020688522525</v>
      </c>
      <c r="AD22" s="28" t="n">
        <v>0.0920088208926708</v>
      </c>
      <c r="AE22" s="28" t="n">
        <v>0.110637464448062</v>
      </c>
      <c r="AF22" s="28" t="n">
        <v>0.134801213450424</v>
      </c>
    </row>
    <row r="23" customFormat="false" ht="15.75" hidden="false" customHeight="false" outlineLevel="0" collapsed="false">
      <c r="P23" s="28" t="n">
        <v>0.0124299651634347</v>
      </c>
      <c r="Q23" s="28" t="n">
        <v>0.0130862120143644</v>
      </c>
      <c r="R23" s="28" t="n">
        <v>0.0145624194836988</v>
      </c>
      <c r="S23" s="28" t="n">
        <v>0.0161671972345912</v>
      </c>
      <c r="T23" s="28" t="n">
        <v>0.0179991557762267</v>
      </c>
      <c r="U23" s="28" t="n">
        <v>0.0201021079081727</v>
      </c>
      <c r="V23" s="28" t="n">
        <v>0.0225308092039905</v>
      </c>
      <c r="W23" s="28" t="n">
        <v>0.0253543221882419</v>
      </c>
      <c r="X23" s="28" t="n">
        <v>0.0286606210167494</v>
      </c>
      <c r="Y23" s="28" t="n">
        <v>0.0325629753417946</v>
      </c>
      <c r="Z23" s="28" t="n">
        <v>0.0372089263989067</v>
      </c>
      <c r="AA23" s="28" t="n">
        <v>0.0427931006731798</v>
      </c>
      <c r="AB23" s="28" t="n">
        <v>0.0495758069017339</v>
      </c>
      <c r="AC23" s="28" t="n">
        <v>0.0579105186707913</v>
      </c>
      <c r="AD23" s="28" t="n">
        <v>0.0682853001208131</v>
      </c>
      <c r="AE23" s="28" t="n">
        <v>0.0813866252750132</v>
      </c>
      <c r="AF23" s="28" t="n">
        <v>0.098200096015645</v>
      </c>
    </row>
    <row r="24" customFormat="false" ht="15.75" hidden="false" customHeight="false" outlineLevel="0" collapsed="false">
      <c r="Q24" s="28" t="n">
        <v>0.0103796001150219</v>
      </c>
      <c r="R24" s="28" t="n">
        <v>0.0115159916405268</v>
      </c>
      <c r="S24" s="28" t="n">
        <v>0.0127433734424573</v>
      </c>
      <c r="T24" s="28" t="n">
        <v>0.0141373418894955</v>
      </c>
      <c r="U24" s="28" t="n">
        <v>0.0157288762672325</v>
      </c>
      <c r="V24" s="28" t="n">
        <v>0.0175564664323884</v>
      </c>
      <c r="W24" s="28" t="n">
        <v>0.019668359564588</v>
      </c>
      <c r="X24" s="28" t="n">
        <v>0.0221256142200711</v>
      </c>
      <c r="Y24" s="28" t="n">
        <v>0.0250063033809986</v>
      </c>
      <c r="Z24" s="28" t="n">
        <v>0.0284113786107634</v>
      </c>
      <c r="AA24" s="28" t="n">
        <v>0.0324729727654447</v>
      </c>
      <c r="AB24" s="28" t="n">
        <v>0.0373663452526052</v>
      </c>
      <c r="AC24" s="28" t="n">
        <v>0.0433273712505228</v>
      </c>
      <c r="AD24" s="28" t="n">
        <v>0.0506786432795267</v>
      </c>
      <c r="AE24" s="28" t="n">
        <v>0.0598692568263342</v>
      </c>
      <c r="AF24" s="28" t="n">
        <v>0.0715368846514756</v>
      </c>
    </row>
    <row r="25" customFormat="false" ht="15.75" hidden="false" customHeight="false" outlineLevel="0" collapsed="false">
      <c r="R25" s="28" t="n">
        <v>0.0091068701607681</v>
      </c>
      <c r="S25" s="28" t="n">
        <v>0.0100446332371371</v>
      </c>
      <c r="T25" s="28" t="n">
        <v>0.0111041005581198</v>
      </c>
      <c r="U25" s="28" t="n">
        <v>0.0123070450999483</v>
      </c>
      <c r="V25" s="28" t="n">
        <v>0.0136803570080824</v>
      </c>
      <c r="W25" s="28" t="n">
        <v>0.0152575314413776</v>
      </c>
      <c r="X25" s="28" t="n">
        <v>0.0170806768049206</v>
      </c>
      <c r="Y25" s="28" t="n">
        <v>0.0192032577557477</v>
      </c>
      <c r="Z25" s="28" t="n">
        <v>0.0216938921029407</v>
      </c>
      <c r="AA25" s="28" t="n">
        <v>0.0246416815710251</v>
      </c>
      <c r="AB25" s="28" t="n">
        <v>0.0281638130530975</v>
      </c>
      <c r="AC25" s="28" t="n">
        <v>0.0324165823855326</v>
      </c>
      <c r="AD25" s="28" t="n">
        <v>0.0376116804071964</v>
      </c>
      <c r="AE25" s="28" t="n">
        <v>0.044040748720392</v>
      </c>
      <c r="AF25" s="28" t="n">
        <v>0.0521132470667158</v>
      </c>
    </row>
    <row r="26" customFormat="false" ht="15.75" hidden="false" customHeight="false" outlineLevel="0" collapsed="false">
      <c r="S26" s="28" t="n">
        <v>0.00791742134248741</v>
      </c>
      <c r="T26" s="28" t="n">
        <v>0.00872165716643335</v>
      </c>
      <c r="U26" s="28" t="n">
        <v>0.00962963637826442</v>
      </c>
      <c r="V26" s="28" t="n">
        <v>0.0106600134252146</v>
      </c>
      <c r="W26" s="28" t="n">
        <v>0.0118358760383738</v>
      </c>
      <c r="X26" s="28" t="n">
        <v>0.0131860529254593</v>
      </c>
      <c r="Y26" s="28" t="n">
        <v>0.0147468861276752</v>
      </c>
      <c r="Z26" s="28" t="n">
        <v>0.0165646644966302</v>
      </c>
      <c r="AA26" s="28" t="n">
        <v>0.0186990108677068</v>
      </c>
      <c r="AB26" s="28" t="n">
        <v>0.0212276678472997</v>
      </c>
      <c r="AC26" s="28" t="n">
        <v>0.0242533710961138</v>
      </c>
      <c r="AD26" s="28" t="n">
        <v>0.0279138984690336</v>
      </c>
      <c r="AE26" s="28" t="n">
        <v>0.0323970540252232</v>
      </c>
      <c r="AF26" s="28" t="n">
        <v>0.0379634999911972</v>
      </c>
    </row>
    <row r="27" customFormat="false" ht="15.75" hidden="false" customHeight="false" outlineLevel="0" collapsed="false">
      <c r="T27" s="28" t="n">
        <v>0.00685037958100752</v>
      </c>
      <c r="U27" s="28" t="n">
        <v>0.00753470033013716</v>
      </c>
      <c r="V27" s="28" t="n">
        <v>0.00830650005395468</v>
      </c>
      <c r="W27" s="28" t="n">
        <v>0.00918156139045137</v>
      </c>
      <c r="X27" s="28" t="n">
        <v>0.0101794556350909</v>
      </c>
      <c r="Y27" s="28" t="n">
        <v>0.0113246748665615</v>
      </c>
      <c r="Z27" s="28" t="n">
        <v>0.012648173439045</v>
      </c>
      <c r="AA27" s="28" t="n">
        <v>0.0141894945936545</v>
      </c>
      <c r="AB27" s="28" t="n">
        <v>0.0159997469584723</v>
      </c>
      <c r="AC27" s="28" t="n">
        <v>0.0181458366748844</v>
      </c>
      <c r="AD27" s="28" t="n">
        <v>0.0207165890835984</v>
      </c>
      <c r="AE27" s="28" t="n">
        <v>0.0238317726198704</v>
      </c>
      <c r="AF27" s="28" t="n">
        <v>0.0276556809007997</v>
      </c>
    </row>
    <row r="28" customFormat="false" ht="15.75" hidden="false" customHeight="false" outlineLevel="0" collapsed="false">
      <c r="U28" s="28" t="n">
        <v>0.00589551950197326</v>
      </c>
      <c r="V28" s="28" t="n">
        <v>0.00647259439497</v>
      </c>
      <c r="W28" s="28" t="n">
        <v>0.00712250358936761</v>
      </c>
      <c r="X28" s="28" t="n">
        <v>0.00785840293623524</v>
      </c>
      <c r="Y28" s="28" t="n">
        <v>0.00869663329078331</v>
      </c>
      <c r="Z28" s="28" t="n">
        <v>0.00965768376272923</v>
      </c>
      <c r="AA28" s="28" t="n">
        <v>0.010767508412494</v>
      </c>
      <c r="AB28" s="28" t="n">
        <v>0.0120593512474668</v>
      </c>
      <c r="AC28" s="28" t="n">
        <v>0.0135763142915972</v>
      </c>
      <c r="AD28" s="28" t="n">
        <v>0.0153750313212172</v>
      </c>
      <c r="AE28" s="28" t="n">
        <v>0.0175310195106943</v>
      </c>
      <c r="AF28" s="28" t="n">
        <v>0.0201466325882546</v>
      </c>
    </row>
    <row r="29" customFormat="false" ht="15.75" hidden="false" customHeight="false" outlineLevel="0" collapsed="false">
      <c r="V29" s="28" t="n">
        <v>0.00504357767166345</v>
      </c>
      <c r="W29" s="28" t="n">
        <v>0.00552521027995442</v>
      </c>
      <c r="X29" s="28" t="n">
        <v>0.00606658144816204</v>
      </c>
      <c r="Y29" s="28" t="n">
        <v>0.00667846375154469</v>
      </c>
      <c r="Z29" s="28" t="n">
        <v>0.00737425495549864</v>
      </c>
      <c r="AA29" s="28" t="n">
        <v>0.00817077991382284</v>
      </c>
      <c r="AB29" s="28" t="n">
        <v>0.00908939078144426</v>
      </c>
      <c r="AC29" s="28" t="n">
        <v>0.0101574985516836</v>
      </c>
      <c r="AD29" s="28" t="n">
        <v>0.0114107388612329</v>
      </c>
      <c r="AE29" s="28" t="n">
        <v>0.0128960883433444</v>
      </c>
      <c r="AF29" s="28" t="n">
        <v>0.0146764350551349</v>
      </c>
    </row>
    <row r="30" customFormat="false" ht="15.75" hidden="false" customHeight="false" outlineLevel="0" collapsed="false">
      <c r="W30" s="28" t="n">
        <v>0.00428612611487985</v>
      </c>
      <c r="X30" s="28" t="n">
        <v>0.0046833193418325</v>
      </c>
      <c r="Y30" s="28" t="n">
        <v>0.00512863732313118</v>
      </c>
      <c r="Z30" s="28" t="n">
        <v>0.00563071203041016</v>
      </c>
      <c r="AA30" s="28" t="n">
        <v>0.00620028718274918</v>
      </c>
      <c r="AB30" s="28" t="n">
        <v>0.00685086810081583</v>
      </c>
      <c r="AC30" s="28" t="n">
        <v>0.00759961611166538</v>
      </c>
      <c r="AD30" s="28" t="n">
        <v>0.00846859812113498</v>
      </c>
      <c r="AE30" s="28" t="n">
        <v>0.00948656148935833</v>
      </c>
      <c r="AF30" s="28" t="n">
        <v>0.0106915011719214</v>
      </c>
    </row>
    <row r="31" customFormat="false" ht="15.75" hidden="false" customHeight="false" outlineLevel="0" collapsed="false">
      <c r="X31" s="28" t="n">
        <v>0.00361545958708384</v>
      </c>
      <c r="Y31" s="28" t="n">
        <v>0.00393846875130983</v>
      </c>
      <c r="Z31" s="28" t="n">
        <v>0.00429940626690223</v>
      </c>
      <c r="AA31" s="28" t="n">
        <v>0.0047050050979255</v>
      </c>
      <c r="AB31" s="28" t="n">
        <v>0.0051636457121627</v>
      </c>
      <c r="AC31" s="28" t="n">
        <v>0.00568586495492152</v>
      </c>
      <c r="AD31" s="28" t="n">
        <v>0.00628505787481861</v>
      </c>
      <c r="AE31" s="28" t="n">
        <v>0.00697846094841796</v>
      </c>
      <c r="AF31" s="28" t="n">
        <v>0.0077885533428094</v>
      </c>
    </row>
    <row r="32" customFormat="false" ht="15.75" hidden="false" customHeight="false" outlineLevel="0" collapsed="false">
      <c r="Y32" s="28" t="n">
        <v>0.00302449464209213</v>
      </c>
      <c r="Z32" s="28" t="n">
        <v>0.00328286975928542</v>
      </c>
      <c r="AA32" s="28" t="n">
        <v>0.0035703302635878</v>
      </c>
      <c r="AB32" s="28" t="n">
        <v>0.00389195013659088</v>
      </c>
      <c r="AC32" s="28" t="n">
        <v>0.00425403860018399</v>
      </c>
      <c r="AD32" s="28" t="n">
        <v>0.00466452084805334</v>
      </c>
      <c r="AE32" s="28" t="n">
        <v>0.00513346350658487</v>
      </c>
      <c r="AF32" s="28" t="n">
        <v>0.00567381158158597</v>
      </c>
    </row>
    <row r="33" customFormat="false" ht="15.75" hidden="false" customHeight="false" outlineLevel="0" collapsed="false">
      <c r="Z33" s="28" t="n">
        <v>0.00250667957094361</v>
      </c>
      <c r="AA33" s="28" t="n">
        <v>0.00270929742386706</v>
      </c>
      <c r="AB33" s="28" t="n">
        <v>0.00293344600115209</v>
      </c>
      <c r="AC33" s="28" t="n">
        <v>0.00318277774012048</v>
      </c>
      <c r="AD33" s="28" t="n">
        <v>0.00346182249635246</v>
      </c>
      <c r="AE33" s="28" t="n">
        <v>0.00377625493188622</v>
      </c>
      <c r="AF33" s="28" t="n">
        <v>0.00413326280843409</v>
      </c>
    </row>
    <row r="34" customFormat="false" ht="15.75" hidden="false" customHeight="false" outlineLevel="0" collapsed="false">
      <c r="AA34" s="28" t="n">
        <v>0.00205591415613089</v>
      </c>
      <c r="AB34" s="28" t="n">
        <v>0.00221100094802672</v>
      </c>
      <c r="AC34" s="28" t="n">
        <v>0.00238128402092268</v>
      </c>
      <c r="AD34" s="28" t="n">
        <v>0.00256922744835697</v>
      </c>
      <c r="AE34" s="28" t="n">
        <v>0.0027778713713077</v>
      </c>
      <c r="AF34" s="28" t="n">
        <v>0.00301100260344019</v>
      </c>
    </row>
    <row r="35" customFormat="false" ht="15.75" hidden="false" customHeight="false" outlineLevel="0" collapsed="false">
      <c r="AB35" s="28" t="n">
        <v>0.00166647867056531</v>
      </c>
      <c r="AC35" s="28" t="n">
        <v>0.00178162411934144</v>
      </c>
      <c r="AD35" s="28" t="n">
        <v>0.0019067787815077</v>
      </c>
      <c r="AE35" s="28" t="n">
        <v>0.00204344502548628</v>
      </c>
      <c r="AF35" s="28" t="n">
        <v>0.00219345758983043</v>
      </c>
    </row>
    <row r="36" customFormat="false" ht="15.75" hidden="false" customHeight="false" outlineLevel="0" collapsed="false">
      <c r="AC36" s="28" t="n">
        <v>0.00133297182307101</v>
      </c>
      <c r="AD36" s="28" t="n">
        <v>0.00141513563695308</v>
      </c>
      <c r="AE36" s="28" t="n">
        <v>0.00150318967800835</v>
      </c>
      <c r="AF36" s="28" t="n">
        <v>0.00159789174306514</v>
      </c>
    </row>
    <row r="37" customFormat="false" ht="15.75" hidden="false" customHeight="false" outlineLevel="0" collapsed="false">
      <c r="AD37" s="28" t="n">
        <v>0.00105025758121303</v>
      </c>
      <c r="AE37" s="28" t="n">
        <v>0.00110576951172598</v>
      </c>
      <c r="AF37" s="28" t="n">
        <v>0.0011640334576759</v>
      </c>
    </row>
    <row r="38" customFormat="false" ht="15.75" hidden="false" customHeight="false" outlineLevel="0" collapsed="false">
      <c r="AE38" s="28" t="n">
        <v>0.000813421107762501</v>
      </c>
      <c r="AF38" s="28" t="n">
        <v>0.000847976026204214</v>
      </c>
    </row>
    <row r="39" customFormat="false" ht="15.75" hidden="false" customHeight="false" outlineLevel="0" collapsed="false">
      <c r="AF39" s="28" t="n">
        <v>0.000617734255210128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4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1" activeCellId="0" sqref="A11"/>
    </sheetView>
  </sheetViews>
  <sheetFormatPr defaultColWidth="8.90234375" defaultRowHeight="15.75" customHeight="true" zeroHeight="false" outlineLevelRow="0" outlineLevelCol="0"/>
  <sheetData>
    <row r="1" customFormat="false" ht="15.75" hidden="false" customHeight="false" outlineLevel="0" collapsed="false">
      <c r="A1" s="5" t="s">
        <v>2</v>
      </c>
      <c r="B1" s="6"/>
      <c r="C1" s="6"/>
      <c r="D1" s="6"/>
      <c r="E1" s="6"/>
      <c r="F1" s="6"/>
      <c r="G1" s="6"/>
      <c r="H1" s="6"/>
      <c r="I1" s="6"/>
      <c r="J1" s="6"/>
      <c r="K1" s="6"/>
      <c r="L1" s="6"/>
      <c r="M1" s="6"/>
      <c r="N1" s="6"/>
      <c r="O1" s="6"/>
      <c r="P1" s="6"/>
      <c r="Q1" s="6"/>
      <c r="R1" s="6"/>
      <c r="S1" s="6"/>
      <c r="T1" s="6"/>
      <c r="U1" s="6"/>
      <c r="V1" s="6"/>
      <c r="W1" s="6"/>
      <c r="X1" s="6"/>
      <c r="Y1" s="6"/>
      <c r="Z1" s="6"/>
    </row>
    <row r="2" customFormat="false" ht="15.75" hidden="false" customHeight="false" outlineLevel="0" collapsed="false">
      <c r="A2" s="5" t="s">
        <v>3</v>
      </c>
      <c r="B2" s="6"/>
      <c r="C2" s="6"/>
      <c r="D2" s="6"/>
      <c r="E2" s="6"/>
      <c r="F2" s="6"/>
      <c r="G2" s="6"/>
      <c r="H2" s="6"/>
      <c r="I2" s="6"/>
      <c r="J2" s="6"/>
      <c r="K2" s="6"/>
      <c r="L2" s="6"/>
      <c r="M2" s="6"/>
      <c r="N2" s="6"/>
      <c r="O2" s="6"/>
      <c r="P2" s="6"/>
      <c r="Q2" s="6"/>
      <c r="R2" s="6"/>
      <c r="S2" s="6"/>
      <c r="T2" s="6"/>
      <c r="U2" s="6"/>
      <c r="V2" s="6"/>
      <c r="W2" s="6"/>
      <c r="X2" s="6"/>
      <c r="Y2" s="6"/>
      <c r="Z2" s="6"/>
    </row>
    <row r="3" customFormat="false" ht="15.75" hidden="false" customHeight="false" outlineLevel="0" collapsed="false">
      <c r="A3" s="7" t="s">
        <v>4</v>
      </c>
      <c r="B3" s="8" t="n">
        <v>30</v>
      </c>
    </row>
    <row r="4" customFormat="false" ht="15.75" hidden="false" customHeight="false" outlineLevel="0" collapsed="false">
      <c r="A4" s="9" t="s">
        <v>5</v>
      </c>
      <c r="B4" s="10" t="n">
        <f aca="false">B3</f>
        <v>30</v>
      </c>
    </row>
    <row r="5" customFormat="false" ht="15.75" hidden="false" customHeight="false" outlineLevel="0" collapsed="false">
      <c r="A5" s="11" t="s">
        <v>4</v>
      </c>
      <c r="B5" s="12" t="n">
        <f aca="false">Data!B5</f>
        <v>1</v>
      </c>
      <c r="C5" s="12" t="n">
        <f aca="false">IF(B5&lt;$B$3,B5+1,"")</f>
        <v>2</v>
      </c>
      <c r="D5" s="12" t="n">
        <f aca="false">IF(C5&lt;$B$3,C5+1,"")</f>
        <v>3</v>
      </c>
      <c r="E5" s="12" t="n">
        <f aca="false">IF(D5&lt;$B$3,D5+1,"")</f>
        <v>4</v>
      </c>
      <c r="F5" s="12" t="n">
        <f aca="false">IF(E5&lt;$B$3,E5+1,"")</f>
        <v>5</v>
      </c>
      <c r="G5" s="12" t="n">
        <f aca="false">IF(F5&lt;$B$3,F5+1,"")</f>
        <v>6</v>
      </c>
      <c r="H5" s="12" t="n">
        <f aca="false">IF(G5&lt;$B$3,G5+1,"")</f>
        <v>7</v>
      </c>
      <c r="I5" s="12" t="n">
        <f aca="false">IF(H5&lt;$B$3,H5+1,"")</f>
        <v>8</v>
      </c>
      <c r="J5" s="12" t="n">
        <f aca="false">IF(I5&lt;$B$3,I5+1,"")</f>
        <v>9</v>
      </c>
      <c r="K5" s="12" t="n">
        <f aca="false">IF(J5&lt;$B$3,J5+1,"")</f>
        <v>10</v>
      </c>
      <c r="L5" s="12" t="n">
        <f aca="false">IF(K5&lt;$B$3,K5+1,"")</f>
        <v>11</v>
      </c>
      <c r="M5" s="12" t="n">
        <f aca="false">IF(L5&lt;$B$3,L5+1,"")</f>
        <v>12</v>
      </c>
      <c r="N5" s="12" t="n">
        <f aca="false">IF(M5&lt;$B$3,M5+1,"")</f>
        <v>13</v>
      </c>
      <c r="O5" s="12" t="n">
        <f aca="false">IF(N5&lt;$B$3,N5+1,"")</f>
        <v>14</v>
      </c>
      <c r="P5" s="12" t="n">
        <f aca="false">IF(O5&lt;$B$3,O5+1,"")</f>
        <v>15</v>
      </c>
      <c r="Q5" s="12" t="n">
        <f aca="false">IF(P5&lt;$B$3,P5+1,"")</f>
        <v>16</v>
      </c>
      <c r="R5" s="12" t="n">
        <f aca="false">IF(Q5&lt;$B$3,Q5+1,"")</f>
        <v>17</v>
      </c>
      <c r="S5" s="12" t="n">
        <f aca="false">IF(R5&lt;$B$3,R5+1,"")</f>
        <v>18</v>
      </c>
      <c r="T5" s="12" t="n">
        <f aca="false">IF(S5&lt;$B$3,S5+1,"")</f>
        <v>19</v>
      </c>
      <c r="U5" s="12" t="n">
        <f aca="false">IF(T5&lt;$B$3,T5+1,"")</f>
        <v>20</v>
      </c>
      <c r="V5" s="12" t="n">
        <f aca="false">IF(U5&lt;$B$3,U5+1,"")</f>
        <v>21</v>
      </c>
      <c r="W5" s="12" t="n">
        <f aca="false">IF(V5&lt;$B$3,V5+1,"")</f>
        <v>22</v>
      </c>
      <c r="X5" s="12" t="n">
        <f aca="false">IF(W5&lt;$B$3,W5+1,"")</f>
        <v>23</v>
      </c>
      <c r="Y5" s="12" t="n">
        <f aca="false">IF(X5&lt;$B$3,X5+1,"")</f>
        <v>24</v>
      </c>
      <c r="Z5" s="12" t="n">
        <f aca="false">IF(Y5&lt;$B$3,Y5+1,"")</f>
        <v>25</v>
      </c>
      <c r="AA5" s="12" t="n">
        <f aca="false">IF(Z5&lt;$B$3,Z5+1,"")</f>
        <v>26</v>
      </c>
      <c r="AB5" s="12" t="n">
        <f aca="false">IF(AA5&lt;$B$3,AA5+1,"")</f>
        <v>27</v>
      </c>
      <c r="AC5" s="12" t="n">
        <f aca="false">IF(AB5&lt;$B$3,AB5+1,"")</f>
        <v>28</v>
      </c>
      <c r="AD5" s="12" t="n">
        <f aca="false">IF(AC5&lt;$B$3,AC5+1,"")</f>
        <v>29</v>
      </c>
      <c r="AE5" s="12" t="n">
        <f aca="false">IF(AD5&lt;$B$3,AD5+1,"")</f>
        <v>30</v>
      </c>
    </row>
    <row r="6" customFormat="false" ht="15.75" hidden="false" customHeight="false" outlineLevel="0" collapsed="false">
      <c r="A6" s="13" t="s">
        <v>6</v>
      </c>
      <c r="B6" s="0" t="n">
        <v>0.0410928811513784</v>
      </c>
      <c r="C6" s="0" t="n">
        <v>0.0432206086990217</v>
      </c>
      <c r="D6" s="0" t="n">
        <v>0.0410989763205711</v>
      </c>
      <c r="E6" s="0" t="n">
        <v>0.0432261708509075</v>
      </c>
      <c r="F6" s="0" t="n">
        <v>0.0451588144122756</v>
      </c>
      <c r="G6" s="0" t="n">
        <v>0.046896907698844</v>
      </c>
      <c r="H6" s="0" t="n">
        <v>0.0484404514047816</v>
      </c>
      <c r="I6" s="0" t="n">
        <v>0.0497894462242571</v>
      </c>
      <c r="J6" s="0" t="n">
        <v>0.0509438928514392</v>
      </c>
      <c r="K6" s="0" t="n">
        <v>0.0519037919804967</v>
      </c>
      <c r="L6" s="0" t="n">
        <v>0.0526691443055984</v>
      </c>
      <c r="M6" s="0" t="n">
        <v>0.053239950520913</v>
      </c>
      <c r="N6" s="0" t="n">
        <v>0.0536162113206092</v>
      </c>
      <c r="O6" s="0" t="n">
        <v>0.0537979273988558</v>
      </c>
      <c r="P6" s="0" t="n">
        <v>0.0537850994498215</v>
      </c>
      <c r="Q6" s="0" t="n">
        <v>0.0537900994498215</v>
      </c>
      <c r="R6" s="0" t="n">
        <v>0.0537950994498215</v>
      </c>
      <c r="S6" s="0" t="n">
        <v>0.0538000994498215</v>
      </c>
      <c r="T6" s="0" t="n">
        <v>0.0538050994498215</v>
      </c>
      <c r="U6" s="0" t="n">
        <v>0.0538100994498215</v>
      </c>
      <c r="V6" s="0" t="n">
        <v>0.0538150994498215</v>
      </c>
      <c r="W6" s="0" t="n">
        <v>0.0538200994498215</v>
      </c>
      <c r="X6" s="0" t="n">
        <v>0.0538250994498215</v>
      </c>
      <c r="Y6" s="0" t="n">
        <v>0.0538300994498215</v>
      </c>
      <c r="Z6" s="0" t="n">
        <v>0.0538350994498215</v>
      </c>
      <c r="AA6" s="0" t="n">
        <v>0.0538400994498215</v>
      </c>
      <c r="AB6" s="0" t="n">
        <v>0.0538450994498215</v>
      </c>
      <c r="AC6" s="0" t="n">
        <v>0.0538500994498215</v>
      </c>
      <c r="AD6" s="0" t="n">
        <v>0.0538550994498215</v>
      </c>
      <c r="AE6" s="0" t="n">
        <v>0.0538600994498215</v>
      </c>
    </row>
    <row r="7" customFormat="false" ht="15.75" hidden="false" customHeight="false" outlineLevel="0" collapsed="false">
      <c r="A7" s="13" t="s">
        <v>7</v>
      </c>
      <c r="B7" s="15" t="n">
        <v>0.12</v>
      </c>
      <c r="C7" s="15" t="n">
        <v>0.13</v>
      </c>
      <c r="D7" s="15" t="n">
        <v>0.12</v>
      </c>
      <c r="E7" s="15" t="n">
        <v>0.11</v>
      </c>
      <c r="F7" s="15" t="n">
        <v>0.105</v>
      </c>
      <c r="G7" s="15" t="n">
        <f aca="false">F7+0.0002</f>
        <v>0.1052</v>
      </c>
      <c r="H7" s="15" t="n">
        <f aca="false">G7+0.0002</f>
        <v>0.1054</v>
      </c>
      <c r="I7" s="15" t="n">
        <f aca="false">H7+0.0002</f>
        <v>0.1056</v>
      </c>
      <c r="J7" s="15" t="n">
        <f aca="false">I7+0.0002</f>
        <v>0.1058</v>
      </c>
      <c r="K7" s="15" t="n">
        <f aca="false">J7+0.0002</f>
        <v>0.106</v>
      </c>
      <c r="L7" s="15" t="n">
        <f aca="false">K7+0.0002</f>
        <v>0.1062</v>
      </c>
      <c r="M7" s="15" t="n">
        <f aca="false">L7+0.0002</f>
        <v>0.1064</v>
      </c>
      <c r="N7" s="15" t="n">
        <f aca="false">M7+0.0002</f>
        <v>0.1066</v>
      </c>
      <c r="O7" s="15" t="n">
        <f aca="false">N7+0.0002</f>
        <v>0.1068</v>
      </c>
      <c r="P7" s="15" t="n">
        <f aca="false">O7+0.0002</f>
        <v>0.107</v>
      </c>
      <c r="Q7" s="15" t="n">
        <f aca="false">P7+0.0002</f>
        <v>0.1072</v>
      </c>
      <c r="R7" s="15" t="n">
        <f aca="false">Q7+0.0002</f>
        <v>0.1074</v>
      </c>
      <c r="S7" s="15" t="n">
        <f aca="false">R7+0.0002</f>
        <v>0.1076</v>
      </c>
      <c r="T7" s="15" t="n">
        <f aca="false">S7+0.0002</f>
        <v>0.1078</v>
      </c>
      <c r="U7" s="15" t="n">
        <f aca="false">T7+0.0002</f>
        <v>0.108</v>
      </c>
      <c r="V7" s="15" t="n">
        <f aca="false">U7+0.0002</f>
        <v>0.1082</v>
      </c>
      <c r="W7" s="15" t="n">
        <f aca="false">V7+0.0002</f>
        <v>0.1084</v>
      </c>
      <c r="X7" s="15" t="n">
        <f aca="false">W7+0.0002</f>
        <v>0.1086</v>
      </c>
      <c r="Y7" s="15" t="n">
        <f aca="false">X7+0.0002</f>
        <v>0.1088</v>
      </c>
      <c r="Z7" s="15" t="n">
        <f aca="false">Y7+0.0002</f>
        <v>0.109</v>
      </c>
      <c r="AA7" s="15" t="n">
        <f aca="false">Z7+0.0002</f>
        <v>0.1092</v>
      </c>
      <c r="AB7" s="15" t="n">
        <f aca="false">AA7+0.0002</f>
        <v>0.1094</v>
      </c>
      <c r="AC7" s="15" t="n">
        <f aca="false">AB7+0.0002</f>
        <v>0.1096</v>
      </c>
      <c r="AD7" s="15" t="n">
        <f aca="false">AC7+0.0002</f>
        <v>0.1098</v>
      </c>
      <c r="AE7" s="15" t="n">
        <f aca="false">AD7+0.0002</f>
        <v>0.11</v>
      </c>
    </row>
    <row r="8" customFormat="false" ht="15.75" hidden="false" customHeight="false" outlineLevel="0" collapsed="false">
      <c r="A8" s="16" t="s">
        <v>27</v>
      </c>
      <c r="B8" s="17" t="n">
        <v>0.952380952380952</v>
      </c>
      <c r="C8" s="17" t="n">
        <v>0.898452415713933</v>
      </c>
      <c r="D8" s="17" t="n">
        <v>0.846788669093383</v>
      </c>
      <c r="E8" s="17" t="n">
        <v>0.795089758858024</v>
      </c>
      <c r="F8" s="39" t="n">
        <v>0.747258172866057</v>
      </c>
      <c r="G8" s="39" t="n">
        <v>0.702968658874863</v>
      </c>
      <c r="H8" s="39" t="n">
        <v>0.660681753385158</v>
      </c>
      <c r="I8" s="39" t="n">
        <v>0.620354607234887</v>
      </c>
      <c r="J8" s="39" t="n">
        <v>0.581941526995633</v>
      </c>
      <c r="K8" s="39" t="n">
        <v>0.545394322637146</v>
      </c>
      <c r="L8" s="39" t="n">
        <v>0.510662644871912</v>
      </c>
      <c r="M8" s="39" t="n">
        <v>0.477694310955708</v>
      </c>
      <c r="N8" s="39" t="n">
        <v>0.446435617874388</v>
      </c>
      <c r="O8" s="39" t="n">
        <v>0.416831641999256</v>
      </c>
      <c r="P8" s="39" t="n">
        <v>0.388826524442215</v>
      </c>
      <c r="Q8" s="39" t="n">
        <v>0.362363741486506</v>
      </c>
      <c r="R8" s="39" t="n">
        <v>0.337386359608119</v>
      </c>
      <c r="S8" s="39" t="n">
        <v>0.313837274736376</v>
      </c>
      <c r="T8" s="39" t="n">
        <v>0.291659435528785</v>
      </c>
      <c r="U8" s="39" t="n">
        <v>0.270796050554641</v>
      </c>
      <c r="V8" s="39" t="n">
        <v>0.251190779393446</v>
      </c>
      <c r="W8" s="39" t="n">
        <v>0.232787907757711</v>
      </c>
      <c r="X8" s="39" t="n">
        <v>0.215532506844769</v>
      </c>
      <c r="Y8" s="39"/>
      <c r="Z8" s="39"/>
    </row>
    <row r="9" customFormat="false" ht="15.75" hidden="false" customHeight="false" outlineLevel="0" collapsed="false">
      <c r="A9" s="4"/>
    </row>
    <row r="10" customFormat="false" ht="15.75" hidden="false" customHeight="false" outlineLevel="0" collapsed="false">
      <c r="A10" s="7" t="s">
        <v>8</v>
      </c>
      <c r="B10" s="15"/>
    </row>
    <row r="11" customFormat="false" ht="15.75" hidden="false" customHeight="false" outlineLevel="0" collapsed="false">
      <c r="A11" s="15" t="n">
        <v>0.055</v>
      </c>
    </row>
    <row r="12" customFormat="false" ht="15.75" hidden="false" customHeight="false" outlineLevel="0" collapsed="false">
      <c r="A12" s="4"/>
    </row>
    <row r="13" customFormat="false" ht="15.75" hidden="false" customHeight="false" outlineLevel="0" collapsed="false">
      <c r="A13" s="7" t="s">
        <v>28</v>
      </c>
    </row>
    <row r="14" customFormat="false" ht="15.75" hidden="false" customHeight="false" outlineLevel="0" collapsed="false">
      <c r="A14" s="0" t="n">
        <v>1</v>
      </c>
      <c r="B14" s="0" t="e">
        <f aca="false" t="array" ref="B14:AE43">BDTtree(B6:AE6,B7:AE7,1)</f>
        <v>#NAME?</v>
      </c>
      <c r="C14" s="0" t="e">
        <v>#NAME?</v>
      </c>
      <c r="D14" s="0" t="e">
        <v>#NAME?</v>
      </c>
      <c r="E14" s="0" t="e">
        <v>#NAME?</v>
      </c>
      <c r="F14" s="0" t="e">
        <v>#NAME?</v>
      </c>
      <c r="G14" s="0" t="e">
        <v>#NAME?</v>
      </c>
      <c r="H14" s="0" t="e">
        <v>#NAME?</v>
      </c>
      <c r="I14" s="0" t="e">
        <v>#NAME?</v>
      </c>
      <c r="J14" s="0" t="e">
        <v>#NAME?</v>
      </c>
      <c r="K14" s="0" t="e">
        <v>#NAME?</v>
      </c>
      <c r="L14" s="0" t="e">
        <v>#NAME?</v>
      </c>
      <c r="M14" s="0" t="e">
        <v>#NAME?</v>
      </c>
      <c r="N14" s="0" t="e">
        <v>#NAME?</v>
      </c>
      <c r="O14" s="0" t="e">
        <v>#NAME?</v>
      </c>
      <c r="P14" s="0" t="e">
        <v>#NAME?</v>
      </c>
      <c r="Q14" s="0" t="e">
        <v>#NAME?</v>
      </c>
      <c r="R14" s="0" t="e">
        <v>#NAME?</v>
      </c>
      <c r="S14" s="0" t="e">
        <v>#NAME?</v>
      </c>
      <c r="T14" s="0" t="e">
        <v>#NAME?</v>
      </c>
      <c r="U14" s="0" t="e">
        <v>#NAME?</v>
      </c>
      <c r="V14" s="0" t="e">
        <v>#NAME?</v>
      </c>
      <c r="W14" s="0" t="e">
        <v>#NAME?</v>
      </c>
      <c r="X14" s="0" t="e">
        <v>#NAME?</v>
      </c>
      <c r="Y14" s="0" t="e">
        <v>#NAME?</v>
      </c>
      <c r="Z14" s="0" t="e">
        <v>#NAME?</v>
      </c>
      <c r="AA14" s="0" t="e">
        <v>#NAME?</v>
      </c>
      <c r="AB14" s="0" t="e">
        <v>#NAME?</v>
      </c>
      <c r="AC14" s="0" t="e">
        <v>#NAME?</v>
      </c>
      <c r="AD14" s="0" t="e">
        <v>#NAME?</v>
      </c>
      <c r="AE14" s="0" t="e">
        <v>#NAME?</v>
      </c>
    </row>
    <row r="15" customFormat="false" ht="15.75" hidden="false" customHeight="false" outlineLevel="0" collapsed="false">
      <c r="A15" s="0" t="n">
        <v>2</v>
      </c>
      <c r="B15" s="0" t="e">
        <v>#NAME?</v>
      </c>
      <c r="C15" s="0" t="e">
        <v>#NAME?</v>
      </c>
      <c r="D15" s="0" t="e">
        <v>#NAME?</v>
      </c>
      <c r="E15" s="0" t="e">
        <v>#NAME?</v>
      </c>
      <c r="F15" s="0" t="e">
        <v>#NAME?</v>
      </c>
      <c r="G15" s="0" t="e">
        <v>#NAME?</v>
      </c>
      <c r="H15" s="0" t="e">
        <v>#NAME?</v>
      </c>
      <c r="I15" s="0" t="e">
        <v>#NAME?</v>
      </c>
      <c r="J15" s="0" t="e">
        <v>#NAME?</v>
      </c>
      <c r="K15" s="0" t="e">
        <v>#NAME?</v>
      </c>
      <c r="L15" s="0" t="e">
        <v>#NAME?</v>
      </c>
      <c r="M15" s="0" t="e">
        <v>#NAME?</v>
      </c>
      <c r="N15" s="0" t="e">
        <v>#NAME?</v>
      </c>
      <c r="O15" s="0" t="e">
        <v>#NAME?</v>
      </c>
      <c r="P15" s="0" t="e">
        <v>#NAME?</v>
      </c>
      <c r="Q15" s="0" t="e">
        <v>#NAME?</v>
      </c>
      <c r="R15" s="0" t="e">
        <v>#NAME?</v>
      </c>
      <c r="S15" s="0" t="e">
        <v>#NAME?</v>
      </c>
      <c r="T15" s="0" t="e">
        <v>#NAME?</v>
      </c>
      <c r="U15" s="0" t="e">
        <v>#NAME?</v>
      </c>
      <c r="V15" s="0" t="e">
        <v>#NAME?</v>
      </c>
      <c r="W15" s="0" t="e">
        <v>#NAME?</v>
      </c>
      <c r="X15" s="0" t="e">
        <v>#NAME?</v>
      </c>
      <c r="Y15" s="0" t="e">
        <v>#NAME?</v>
      </c>
      <c r="Z15" s="0" t="e">
        <v>#NAME?</v>
      </c>
      <c r="AA15" s="0" t="e">
        <v>#NAME?</v>
      </c>
      <c r="AB15" s="0" t="e">
        <v>#NAME?</v>
      </c>
      <c r="AC15" s="0" t="e">
        <v>#NAME?</v>
      </c>
      <c r="AD15" s="0" t="e">
        <v>#NAME?</v>
      </c>
      <c r="AE15" s="0" t="e">
        <v>#NAME?</v>
      </c>
    </row>
    <row r="16" customFormat="false" ht="15.75" hidden="false" customHeight="false" outlineLevel="0" collapsed="false">
      <c r="A16" s="0" t="n">
        <v>3</v>
      </c>
      <c r="B16" s="0" t="e">
        <v>#NAME?</v>
      </c>
      <c r="C16" s="0" t="e">
        <v>#NAME?</v>
      </c>
      <c r="D16" s="0" t="e">
        <v>#NAME?</v>
      </c>
      <c r="E16" s="0" t="e">
        <v>#NAME?</v>
      </c>
      <c r="F16" s="0" t="e">
        <v>#NAME?</v>
      </c>
      <c r="G16" s="0" t="e">
        <v>#NAME?</v>
      </c>
      <c r="H16" s="0" t="e">
        <v>#NAME?</v>
      </c>
      <c r="I16" s="0" t="e">
        <v>#NAME?</v>
      </c>
      <c r="J16" s="0" t="e">
        <v>#NAME?</v>
      </c>
      <c r="K16" s="0" t="e">
        <v>#NAME?</v>
      </c>
      <c r="L16" s="0" t="e">
        <v>#NAME?</v>
      </c>
      <c r="M16" s="0" t="e">
        <v>#NAME?</v>
      </c>
      <c r="N16" s="0" t="e">
        <v>#NAME?</v>
      </c>
      <c r="O16" s="0" t="e">
        <v>#NAME?</v>
      </c>
      <c r="P16" s="0" t="e">
        <v>#NAME?</v>
      </c>
      <c r="Q16" s="0" t="e">
        <v>#NAME?</v>
      </c>
      <c r="R16" s="0" t="e">
        <v>#NAME?</v>
      </c>
      <c r="S16" s="0" t="e">
        <v>#NAME?</v>
      </c>
      <c r="T16" s="0" t="e">
        <v>#NAME?</v>
      </c>
      <c r="U16" s="0" t="e">
        <v>#NAME?</v>
      </c>
      <c r="V16" s="0" t="e">
        <v>#NAME?</v>
      </c>
      <c r="W16" s="0" t="e">
        <v>#NAME?</v>
      </c>
      <c r="X16" s="0" t="e">
        <v>#NAME?</v>
      </c>
      <c r="Y16" s="0" t="e">
        <v>#NAME?</v>
      </c>
      <c r="Z16" s="0" t="e">
        <v>#NAME?</v>
      </c>
      <c r="AA16" s="0" t="e">
        <v>#NAME?</v>
      </c>
      <c r="AB16" s="0" t="e">
        <v>#NAME?</v>
      </c>
      <c r="AC16" s="0" t="e">
        <v>#NAME?</v>
      </c>
      <c r="AD16" s="0" t="e">
        <v>#NAME?</v>
      </c>
      <c r="AE16" s="0" t="e">
        <v>#NAME?</v>
      </c>
    </row>
    <row r="17" customFormat="false" ht="15.75" hidden="false" customHeight="false" outlineLevel="0" collapsed="false">
      <c r="A17" s="0" t="n">
        <v>4</v>
      </c>
      <c r="B17" s="0" t="e">
        <v>#NAME?</v>
      </c>
      <c r="C17" s="0" t="e">
        <v>#NAME?</v>
      </c>
      <c r="D17" s="0" t="e">
        <v>#NAME?</v>
      </c>
      <c r="E17" s="0" t="e">
        <v>#NAME?</v>
      </c>
      <c r="F17" s="0" t="e">
        <v>#NAME?</v>
      </c>
      <c r="G17" s="0" t="e">
        <v>#NAME?</v>
      </c>
      <c r="H17" s="0" t="e">
        <v>#NAME?</v>
      </c>
      <c r="I17" s="0" t="e">
        <v>#NAME?</v>
      </c>
      <c r="J17" s="0" t="e">
        <v>#NAME?</v>
      </c>
      <c r="K17" s="0" t="e">
        <v>#NAME?</v>
      </c>
      <c r="L17" s="0" t="e">
        <v>#NAME?</v>
      </c>
      <c r="M17" s="0" t="e">
        <v>#NAME?</v>
      </c>
      <c r="N17" s="0" t="e">
        <v>#NAME?</v>
      </c>
      <c r="O17" s="0" t="e">
        <v>#NAME?</v>
      </c>
      <c r="P17" s="0" t="e">
        <v>#NAME?</v>
      </c>
      <c r="Q17" s="0" t="e">
        <v>#NAME?</v>
      </c>
      <c r="R17" s="0" t="e">
        <v>#NAME?</v>
      </c>
      <c r="S17" s="0" t="e">
        <v>#NAME?</v>
      </c>
      <c r="T17" s="0" t="e">
        <v>#NAME?</v>
      </c>
      <c r="U17" s="0" t="e">
        <v>#NAME?</v>
      </c>
      <c r="V17" s="0" t="e">
        <v>#NAME?</v>
      </c>
      <c r="W17" s="0" t="e">
        <v>#NAME?</v>
      </c>
      <c r="X17" s="0" t="e">
        <v>#NAME?</v>
      </c>
      <c r="Y17" s="0" t="e">
        <v>#NAME?</v>
      </c>
      <c r="Z17" s="0" t="e">
        <v>#NAME?</v>
      </c>
      <c r="AA17" s="0" t="e">
        <v>#NAME?</v>
      </c>
      <c r="AB17" s="0" t="e">
        <v>#NAME?</v>
      </c>
      <c r="AC17" s="0" t="e">
        <v>#NAME?</v>
      </c>
      <c r="AD17" s="0" t="e">
        <v>#NAME?</v>
      </c>
      <c r="AE17" s="0" t="e">
        <v>#NAME?</v>
      </c>
    </row>
    <row r="18" customFormat="false" ht="15.75" hidden="false" customHeight="false" outlineLevel="0" collapsed="false">
      <c r="A18" s="0" t="n">
        <v>5</v>
      </c>
      <c r="B18" s="0" t="e">
        <v>#NAME?</v>
      </c>
      <c r="C18" s="0" t="e">
        <v>#NAME?</v>
      </c>
      <c r="D18" s="0" t="e">
        <v>#NAME?</v>
      </c>
      <c r="E18" s="0" t="e">
        <v>#NAME?</v>
      </c>
      <c r="F18" s="0" t="e">
        <v>#NAME?</v>
      </c>
      <c r="G18" s="0" t="e">
        <v>#NAME?</v>
      </c>
      <c r="H18" s="0" t="e">
        <v>#NAME?</v>
      </c>
      <c r="I18" s="0" t="e">
        <v>#NAME?</v>
      </c>
      <c r="J18" s="0" t="e">
        <v>#NAME?</v>
      </c>
      <c r="K18" s="0" t="e">
        <v>#NAME?</v>
      </c>
      <c r="L18" s="0" t="e">
        <v>#NAME?</v>
      </c>
      <c r="M18" s="0" t="e">
        <v>#NAME?</v>
      </c>
      <c r="N18" s="0" t="e">
        <v>#NAME?</v>
      </c>
      <c r="O18" s="0" t="e">
        <v>#NAME?</v>
      </c>
      <c r="P18" s="0" t="e">
        <v>#NAME?</v>
      </c>
      <c r="Q18" s="0" t="e">
        <v>#NAME?</v>
      </c>
      <c r="R18" s="0" t="e">
        <v>#NAME?</v>
      </c>
      <c r="S18" s="0" t="e">
        <v>#NAME?</v>
      </c>
      <c r="T18" s="0" t="e">
        <v>#NAME?</v>
      </c>
      <c r="U18" s="0" t="e">
        <v>#NAME?</v>
      </c>
      <c r="V18" s="0" t="e">
        <v>#NAME?</v>
      </c>
      <c r="W18" s="0" t="e">
        <v>#NAME?</v>
      </c>
      <c r="X18" s="0" t="e">
        <v>#NAME?</v>
      </c>
      <c r="Y18" s="0" t="e">
        <v>#NAME?</v>
      </c>
      <c r="Z18" s="0" t="e">
        <v>#NAME?</v>
      </c>
      <c r="AA18" s="0" t="e">
        <v>#NAME?</v>
      </c>
      <c r="AB18" s="0" t="e">
        <v>#NAME?</v>
      </c>
      <c r="AC18" s="0" t="e">
        <v>#NAME?</v>
      </c>
      <c r="AD18" s="0" t="e">
        <v>#NAME?</v>
      </c>
      <c r="AE18" s="0" t="e">
        <v>#NAME?</v>
      </c>
    </row>
    <row r="19" customFormat="false" ht="15.75" hidden="false" customHeight="false" outlineLevel="0" collapsed="false">
      <c r="A19" s="0" t="n">
        <v>6</v>
      </c>
      <c r="B19" s="0" t="e">
        <v>#NAME?</v>
      </c>
      <c r="C19" s="0" t="e">
        <v>#NAME?</v>
      </c>
      <c r="D19" s="0" t="e">
        <v>#NAME?</v>
      </c>
      <c r="E19" s="0" t="e">
        <v>#NAME?</v>
      </c>
      <c r="F19" s="0" t="e">
        <v>#NAME?</v>
      </c>
      <c r="G19" s="0" t="e">
        <v>#NAME?</v>
      </c>
      <c r="H19" s="0" t="e">
        <v>#NAME?</v>
      </c>
      <c r="I19" s="0" t="e">
        <v>#NAME?</v>
      </c>
      <c r="J19" s="0" t="e">
        <v>#NAME?</v>
      </c>
      <c r="K19" s="0" t="e">
        <v>#NAME?</v>
      </c>
      <c r="L19" s="0" t="e">
        <v>#NAME?</v>
      </c>
      <c r="M19" s="0" t="e">
        <v>#NAME?</v>
      </c>
      <c r="N19" s="0" t="e">
        <v>#NAME?</v>
      </c>
      <c r="O19" s="0" t="e">
        <v>#NAME?</v>
      </c>
      <c r="P19" s="0" t="e">
        <v>#NAME?</v>
      </c>
      <c r="Q19" s="0" t="e">
        <v>#NAME?</v>
      </c>
      <c r="R19" s="0" t="e">
        <v>#NAME?</v>
      </c>
      <c r="S19" s="0" t="e">
        <v>#NAME?</v>
      </c>
      <c r="T19" s="0" t="e">
        <v>#NAME?</v>
      </c>
      <c r="U19" s="0" t="e">
        <v>#NAME?</v>
      </c>
      <c r="V19" s="0" t="e">
        <v>#NAME?</v>
      </c>
      <c r="W19" s="0" t="e">
        <v>#NAME?</v>
      </c>
      <c r="X19" s="0" t="e">
        <v>#NAME?</v>
      </c>
      <c r="Y19" s="0" t="e">
        <v>#NAME?</v>
      </c>
      <c r="Z19" s="0" t="e">
        <v>#NAME?</v>
      </c>
      <c r="AA19" s="0" t="e">
        <v>#NAME?</v>
      </c>
      <c r="AB19" s="0" t="e">
        <v>#NAME?</v>
      </c>
      <c r="AC19" s="0" t="e">
        <v>#NAME?</v>
      </c>
      <c r="AD19" s="0" t="e">
        <v>#NAME?</v>
      </c>
      <c r="AE19" s="0" t="e">
        <v>#NAME?</v>
      </c>
    </row>
    <row r="20" customFormat="false" ht="15.75" hidden="false" customHeight="false" outlineLevel="0" collapsed="false">
      <c r="A20" s="0" t="n">
        <v>7</v>
      </c>
      <c r="B20" s="0" t="e">
        <v>#NAME?</v>
      </c>
      <c r="C20" s="0" t="e">
        <v>#NAME?</v>
      </c>
      <c r="D20" s="0" t="e">
        <v>#NAME?</v>
      </c>
      <c r="E20" s="0" t="e">
        <v>#NAME?</v>
      </c>
      <c r="F20" s="0" t="e">
        <v>#NAME?</v>
      </c>
      <c r="G20" s="0" t="e">
        <v>#NAME?</v>
      </c>
      <c r="H20" s="0" t="e">
        <v>#NAME?</v>
      </c>
      <c r="I20" s="0" t="e">
        <v>#NAME?</v>
      </c>
      <c r="J20" s="0" t="e">
        <v>#NAME?</v>
      </c>
      <c r="K20" s="0" t="e">
        <v>#NAME?</v>
      </c>
      <c r="L20" s="0" t="e">
        <v>#NAME?</v>
      </c>
      <c r="M20" s="0" t="e">
        <v>#NAME?</v>
      </c>
      <c r="N20" s="0" t="e">
        <v>#NAME?</v>
      </c>
      <c r="O20" s="0" t="e">
        <v>#NAME?</v>
      </c>
      <c r="P20" s="0" t="e">
        <v>#NAME?</v>
      </c>
      <c r="Q20" s="0" t="e">
        <v>#NAME?</v>
      </c>
      <c r="R20" s="0" t="e">
        <v>#NAME?</v>
      </c>
      <c r="S20" s="0" t="e">
        <v>#NAME?</v>
      </c>
      <c r="T20" s="0" t="e">
        <v>#NAME?</v>
      </c>
      <c r="U20" s="0" t="e">
        <v>#NAME?</v>
      </c>
      <c r="V20" s="0" t="e">
        <v>#NAME?</v>
      </c>
      <c r="W20" s="0" t="e">
        <v>#NAME?</v>
      </c>
      <c r="X20" s="0" t="e">
        <v>#NAME?</v>
      </c>
      <c r="Y20" s="0" t="e">
        <v>#NAME?</v>
      </c>
      <c r="Z20" s="0" t="e">
        <v>#NAME?</v>
      </c>
      <c r="AA20" s="0" t="e">
        <v>#NAME?</v>
      </c>
      <c r="AB20" s="0" t="e">
        <v>#NAME?</v>
      </c>
      <c r="AC20" s="0" t="e">
        <v>#NAME?</v>
      </c>
      <c r="AD20" s="0" t="e">
        <v>#NAME?</v>
      </c>
      <c r="AE20" s="0" t="e">
        <v>#NAME?</v>
      </c>
    </row>
    <row r="21" customFormat="false" ht="15.75" hidden="false" customHeight="false" outlineLevel="0" collapsed="false">
      <c r="A21" s="0" t="n">
        <v>8</v>
      </c>
      <c r="B21" s="0" t="e">
        <v>#NAME?</v>
      </c>
      <c r="C21" s="0" t="e">
        <v>#NAME?</v>
      </c>
      <c r="D21" s="0" t="e">
        <v>#NAME?</v>
      </c>
      <c r="E21" s="0" t="e">
        <v>#NAME?</v>
      </c>
      <c r="F21" s="0" t="e">
        <v>#NAME?</v>
      </c>
      <c r="G21" s="0" t="e">
        <v>#NAME?</v>
      </c>
      <c r="H21" s="0" t="e">
        <v>#NAME?</v>
      </c>
      <c r="I21" s="0" t="e">
        <v>#NAME?</v>
      </c>
      <c r="J21" s="0" t="e">
        <v>#NAME?</v>
      </c>
      <c r="K21" s="0" t="e">
        <v>#NAME?</v>
      </c>
      <c r="L21" s="0" t="e">
        <v>#NAME?</v>
      </c>
      <c r="M21" s="0" t="e">
        <v>#NAME?</v>
      </c>
      <c r="N21" s="0" t="e">
        <v>#NAME?</v>
      </c>
      <c r="O21" s="0" t="e">
        <v>#NAME?</v>
      </c>
      <c r="P21" s="0" t="e">
        <v>#NAME?</v>
      </c>
      <c r="Q21" s="0" t="e">
        <v>#NAME?</v>
      </c>
      <c r="R21" s="0" t="e">
        <v>#NAME?</v>
      </c>
      <c r="S21" s="0" t="e">
        <v>#NAME?</v>
      </c>
      <c r="T21" s="0" t="e">
        <v>#NAME?</v>
      </c>
      <c r="U21" s="0" t="e">
        <v>#NAME?</v>
      </c>
      <c r="V21" s="0" t="e">
        <v>#NAME?</v>
      </c>
      <c r="W21" s="0" t="e">
        <v>#NAME?</v>
      </c>
      <c r="X21" s="0" t="e">
        <v>#NAME?</v>
      </c>
      <c r="Y21" s="0" t="e">
        <v>#NAME?</v>
      </c>
      <c r="Z21" s="0" t="e">
        <v>#NAME?</v>
      </c>
      <c r="AA21" s="0" t="e">
        <v>#NAME?</v>
      </c>
      <c r="AB21" s="0" t="e">
        <v>#NAME?</v>
      </c>
      <c r="AC21" s="0" t="e">
        <v>#NAME?</v>
      </c>
      <c r="AD21" s="0" t="e">
        <v>#NAME?</v>
      </c>
      <c r="AE21" s="0" t="e">
        <v>#NAME?</v>
      </c>
    </row>
    <row r="22" customFormat="false" ht="15.75" hidden="false" customHeight="false" outlineLevel="0" collapsed="false">
      <c r="A22" s="0" t="n">
        <v>9</v>
      </c>
      <c r="B22" s="0" t="e">
        <v>#NAME?</v>
      </c>
      <c r="C22" s="0" t="e">
        <v>#NAME?</v>
      </c>
      <c r="D22" s="0" t="e">
        <v>#NAME?</v>
      </c>
      <c r="E22" s="0" t="e">
        <v>#NAME?</v>
      </c>
      <c r="F22" s="0" t="e">
        <v>#NAME?</v>
      </c>
      <c r="G22" s="0" t="e">
        <v>#NAME?</v>
      </c>
      <c r="H22" s="0" t="e">
        <v>#NAME?</v>
      </c>
      <c r="I22" s="0" t="e">
        <v>#NAME?</v>
      </c>
      <c r="J22" s="0" t="e">
        <v>#NAME?</v>
      </c>
      <c r="K22" s="0" t="e">
        <v>#NAME?</v>
      </c>
      <c r="L22" s="0" t="e">
        <v>#NAME?</v>
      </c>
      <c r="M22" s="0" t="e">
        <v>#NAME?</v>
      </c>
      <c r="N22" s="0" t="e">
        <v>#NAME?</v>
      </c>
      <c r="O22" s="0" t="e">
        <v>#NAME?</v>
      </c>
      <c r="P22" s="0" t="e">
        <v>#NAME?</v>
      </c>
      <c r="Q22" s="0" t="e">
        <v>#NAME?</v>
      </c>
      <c r="R22" s="0" t="e">
        <v>#NAME?</v>
      </c>
      <c r="S22" s="0" t="e">
        <v>#NAME?</v>
      </c>
      <c r="T22" s="0" t="e">
        <v>#NAME?</v>
      </c>
      <c r="U22" s="0" t="e">
        <v>#NAME?</v>
      </c>
      <c r="V22" s="0" t="e">
        <v>#NAME?</v>
      </c>
      <c r="W22" s="0" t="e">
        <v>#NAME?</v>
      </c>
      <c r="X22" s="0" t="e">
        <v>#NAME?</v>
      </c>
      <c r="Y22" s="0" t="e">
        <v>#NAME?</v>
      </c>
      <c r="Z22" s="0" t="e">
        <v>#NAME?</v>
      </c>
      <c r="AA22" s="0" t="e">
        <v>#NAME?</v>
      </c>
      <c r="AB22" s="0" t="e">
        <v>#NAME?</v>
      </c>
      <c r="AC22" s="0" t="e">
        <v>#NAME?</v>
      </c>
      <c r="AD22" s="0" t="e">
        <v>#NAME?</v>
      </c>
      <c r="AE22" s="0" t="e">
        <v>#NAME?</v>
      </c>
    </row>
    <row r="23" customFormat="false" ht="15.75" hidden="false" customHeight="false" outlineLevel="0" collapsed="false">
      <c r="A23" s="0" t="n">
        <v>10</v>
      </c>
      <c r="B23" s="0" t="e">
        <v>#NAME?</v>
      </c>
      <c r="C23" s="0" t="e">
        <v>#NAME?</v>
      </c>
      <c r="D23" s="0" t="e">
        <v>#NAME?</v>
      </c>
      <c r="E23" s="0" t="e">
        <v>#NAME?</v>
      </c>
      <c r="F23" s="0" t="e">
        <v>#NAME?</v>
      </c>
      <c r="G23" s="0" t="e">
        <v>#NAME?</v>
      </c>
      <c r="H23" s="0" t="e">
        <v>#NAME?</v>
      </c>
      <c r="I23" s="0" t="e">
        <v>#NAME?</v>
      </c>
      <c r="J23" s="0" t="e">
        <v>#NAME?</v>
      </c>
      <c r="K23" s="0" t="e">
        <v>#NAME?</v>
      </c>
      <c r="L23" s="0" t="e">
        <v>#NAME?</v>
      </c>
      <c r="M23" s="0" t="e">
        <v>#NAME?</v>
      </c>
      <c r="N23" s="0" t="e">
        <v>#NAME?</v>
      </c>
      <c r="O23" s="0" t="e">
        <v>#NAME?</v>
      </c>
      <c r="P23" s="0" t="e">
        <v>#NAME?</v>
      </c>
      <c r="Q23" s="0" t="e">
        <v>#NAME?</v>
      </c>
      <c r="R23" s="0" t="e">
        <v>#NAME?</v>
      </c>
      <c r="S23" s="0" t="e">
        <v>#NAME?</v>
      </c>
      <c r="T23" s="0" t="e">
        <v>#NAME?</v>
      </c>
      <c r="U23" s="0" t="e">
        <v>#NAME?</v>
      </c>
      <c r="V23" s="0" t="e">
        <v>#NAME?</v>
      </c>
      <c r="W23" s="0" t="e">
        <v>#NAME?</v>
      </c>
      <c r="X23" s="0" t="e">
        <v>#NAME?</v>
      </c>
      <c r="Y23" s="0" t="e">
        <v>#NAME?</v>
      </c>
      <c r="Z23" s="0" t="e">
        <v>#NAME?</v>
      </c>
      <c r="AA23" s="0" t="e">
        <v>#NAME?</v>
      </c>
      <c r="AB23" s="0" t="e">
        <v>#NAME?</v>
      </c>
      <c r="AC23" s="0" t="e">
        <v>#NAME?</v>
      </c>
      <c r="AD23" s="0" t="e">
        <v>#NAME?</v>
      </c>
      <c r="AE23" s="0" t="e">
        <v>#NAME?</v>
      </c>
    </row>
    <row r="24" customFormat="false" ht="15.75" hidden="false" customHeight="false" outlineLevel="0" collapsed="false">
      <c r="A24" s="0" t="n">
        <v>11</v>
      </c>
      <c r="B24" s="0" t="e">
        <v>#NAME?</v>
      </c>
      <c r="C24" s="0" t="e">
        <v>#NAME?</v>
      </c>
      <c r="D24" s="0" t="e">
        <v>#NAME?</v>
      </c>
      <c r="E24" s="0" t="e">
        <v>#NAME?</v>
      </c>
      <c r="F24" s="0" t="e">
        <v>#NAME?</v>
      </c>
      <c r="G24" s="0" t="e">
        <v>#NAME?</v>
      </c>
      <c r="H24" s="0" t="e">
        <v>#NAME?</v>
      </c>
      <c r="I24" s="0" t="e">
        <v>#NAME?</v>
      </c>
      <c r="J24" s="0" t="e">
        <v>#NAME?</v>
      </c>
      <c r="K24" s="0" t="e">
        <v>#NAME?</v>
      </c>
      <c r="L24" s="0" t="e">
        <v>#NAME?</v>
      </c>
      <c r="M24" s="0" t="e">
        <v>#NAME?</v>
      </c>
      <c r="N24" s="0" t="e">
        <v>#NAME?</v>
      </c>
      <c r="O24" s="0" t="e">
        <v>#NAME?</v>
      </c>
      <c r="P24" s="0" t="e">
        <v>#NAME?</v>
      </c>
      <c r="Q24" s="0" t="e">
        <v>#NAME?</v>
      </c>
      <c r="R24" s="0" t="e">
        <v>#NAME?</v>
      </c>
      <c r="S24" s="0" t="e">
        <v>#NAME?</v>
      </c>
      <c r="T24" s="0" t="e">
        <v>#NAME?</v>
      </c>
      <c r="U24" s="0" t="e">
        <v>#NAME?</v>
      </c>
      <c r="V24" s="0" t="e">
        <v>#NAME?</v>
      </c>
      <c r="W24" s="0" t="e">
        <v>#NAME?</v>
      </c>
      <c r="X24" s="0" t="e">
        <v>#NAME?</v>
      </c>
      <c r="Y24" s="0" t="e">
        <v>#NAME?</v>
      </c>
      <c r="Z24" s="0" t="e">
        <v>#NAME?</v>
      </c>
      <c r="AA24" s="0" t="e">
        <v>#NAME?</v>
      </c>
      <c r="AB24" s="0" t="e">
        <v>#NAME?</v>
      </c>
      <c r="AC24" s="0" t="e">
        <v>#NAME?</v>
      </c>
      <c r="AD24" s="0" t="e">
        <v>#NAME?</v>
      </c>
      <c r="AE24" s="0" t="e">
        <v>#NAME?</v>
      </c>
    </row>
    <row r="25" customFormat="false" ht="15.75" hidden="false" customHeight="false" outlineLevel="0" collapsed="false">
      <c r="A25" s="0" t="n">
        <v>12</v>
      </c>
      <c r="B25" s="0" t="e">
        <v>#NAME?</v>
      </c>
      <c r="C25" s="0" t="e">
        <v>#NAME?</v>
      </c>
      <c r="D25" s="0" t="e">
        <v>#NAME?</v>
      </c>
      <c r="E25" s="0" t="e">
        <v>#NAME?</v>
      </c>
      <c r="F25" s="0" t="e">
        <v>#NAME?</v>
      </c>
      <c r="G25" s="0" t="e">
        <v>#NAME?</v>
      </c>
      <c r="H25" s="0" t="e">
        <v>#NAME?</v>
      </c>
      <c r="I25" s="0" t="e">
        <v>#NAME?</v>
      </c>
      <c r="J25" s="0" t="e">
        <v>#NAME?</v>
      </c>
      <c r="K25" s="0" t="e">
        <v>#NAME?</v>
      </c>
      <c r="L25" s="0" t="e">
        <v>#NAME?</v>
      </c>
      <c r="M25" s="0" t="e">
        <v>#NAME?</v>
      </c>
      <c r="N25" s="0" t="e">
        <v>#NAME?</v>
      </c>
      <c r="O25" s="0" t="e">
        <v>#NAME?</v>
      </c>
      <c r="P25" s="0" t="e">
        <v>#NAME?</v>
      </c>
      <c r="Q25" s="0" t="e">
        <v>#NAME?</v>
      </c>
      <c r="R25" s="0" t="e">
        <v>#NAME?</v>
      </c>
      <c r="S25" s="0" t="e">
        <v>#NAME?</v>
      </c>
      <c r="T25" s="0" t="e">
        <v>#NAME?</v>
      </c>
      <c r="U25" s="0" t="e">
        <v>#NAME?</v>
      </c>
      <c r="V25" s="0" t="e">
        <v>#NAME?</v>
      </c>
      <c r="W25" s="0" t="e">
        <v>#NAME?</v>
      </c>
      <c r="X25" s="0" t="e">
        <v>#NAME?</v>
      </c>
      <c r="Y25" s="0" t="e">
        <v>#NAME?</v>
      </c>
      <c r="Z25" s="0" t="e">
        <v>#NAME?</v>
      </c>
      <c r="AA25" s="0" t="e">
        <v>#NAME?</v>
      </c>
      <c r="AB25" s="0" t="e">
        <v>#NAME?</v>
      </c>
      <c r="AC25" s="0" t="e">
        <v>#NAME?</v>
      </c>
      <c r="AD25" s="0" t="e">
        <v>#NAME?</v>
      </c>
      <c r="AE25" s="0" t="e">
        <v>#NAME?</v>
      </c>
    </row>
    <row r="26" customFormat="false" ht="15.75" hidden="false" customHeight="false" outlineLevel="0" collapsed="false">
      <c r="A26" s="0" t="n">
        <v>13</v>
      </c>
      <c r="B26" s="0" t="e">
        <v>#NAME?</v>
      </c>
      <c r="C26" s="0" t="e">
        <v>#NAME?</v>
      </c>
      <c r="D26" s="0" t="e">
        <v>#NAME?</v>
      </c>
      <c r="E26" s="0" t="e">
        <v>#NAME?</v>
      </c>
      <c r="F26" s="0" t="e">
        <v>#NAME?</v>
      </c>
      <c r="G26" s="0" t="e">
        <v>#NAME?</v>
      </c>
      <c r="H26" s="0" t="e">
        <v>#NAME?</v>
      </c>
      <c r="I26" s="0" t="e">
        <v>#NAME?</v>
      </c>
      <c r="J26" s="0" t="e">
        <v>#NAME?</v>
      </c>
      <c r="K26" s="0" t="e">
        <v>#NAME?</v>
      </c>
      <c r="L26" s="0" t="e">
        <v>#NAME?</v>
      </c>
      <c r="M26" s="0" t="e">
        <v>#NAME?</v>
      </c>
      <c r="N26" s="0" t="e">
        <v>#NAME?</v>
      </c>
      <c r="O26" s="0" t="e">
        <v>#NAME?</v>
      </c>
      <c r="P26" s="0" t="e">
        <v>#NAME?</v>
      </c>
      <c r="Q26" s="0" t="e">
        <v>#NAME?</v>
      </c>
      <c r="R26" s="0" t="e">
        <v>#NAME?</v>
      </c>
      <c r="S26" s="0" t="e">
        <v>#NAME?</v>
      </c>
      <c r="T26" s="0" t="e">
        <v>#NAME?</v>
      </c>
      <c r="U26" s="0" t="e">
        <v>#NAME?</v>
      </c>
      <c r="V26" s="0" t="e">
        <v>#NAME?</v>
      </c>
      <c r="W26" s="0" t="e">
        <v>#NAME?</v>
      </c>
      <c r="X26" s="0" t="e">
        <v>#NAME?</v>
      </c>
      <c r="Y26" s="0" t="e">
        <v>#NAME?</v>
      </c>
      <c r="Z26" s="0" t="e">
        <v>#NAME?</v>
      </c>
      <c r="AA26" s="0" t="e">
        <v>#NAME?</v>
      </c>
      <c r="AB26" s="0" t="e">
        <v>#NAME?</v>
      </c>
      <c r="AC26" s="0" t="e">
        <v>#NAME?</v>
      </c>
      <c r="AD26" s="0" t="e">
        <v>#NAME?</v>
      </c>
      <c r="AE26" s="0" t="e">
        <v>#NAME?</v>
      </c>
    </row>
    <row r="27" customFormat="false" ht="15.75" hidden="false" customHeight="false" outlineLevel="0" collapsed="false">
      <c r="A27" s="0" t="n">
        <v>14</v>
      </c>
      <c r="B27" s="0" t="e">
        <v>#NAME?</v>
      </c>
      <c r="C27" s="0" t="e">
        <v>#NAME?</v>
      </c>
      <c r="D27" s="0" t="e">
        <v>#NAME?</v>
      </c>
      <c r="E27" s="0" t="e">
        <v>#NAME?</v>
      </c>
      <c r="F27" s="0" t="e">
        <v>#NAME?</v>
      </c>
      <c r="G27" s="0" t="e">
        <v>#NAME?</v>
      </c>
      <c r="H27" s="0" t="e">
        <v>#NAME?</v>
      </c>
      <c r="I27" s="0" t="e">
        <v>#NAME?</v>
      </c>
      <c r="J27" s="0" t="e">
        <v>#NAME?</v>
      </c>
      <c r="K27" s="0" t="e">
        <v>#NAME?</v>
      </c>
      <c r="L27" s="0" t="e">
        <v>#NAME?</v>
      </c>
      <c r="M27" s="0" t="e">
        <v>#NAME?</v>
      </c>
      <c r="N27" s="0" t="e">
        <v>#NAME?</v>
      </c>
      <c r="O27" s="0" t="e">
        <v>#NAME?</v>
      </c>
      <c r="P27" s="0" t="e">
        <v>#NAME?</v>
      </c>
      <c r="Q27" s="0" t="e">
        <v>#NAME?</v>
      </c>
      <c r="R27" s="0" t="e">
        <v>#NAME?</v>
      </c>
      <c r="S27" s="0" t="e">
        <v>#NAME?</v>
      </c>
      <c r="T27" s="0" t="e">
        <v>#NAME?</v>
      </c>
      <c r="U27" s="0" t="e">
        <v>#NAME?</v>
      </c>
      <c r="V27" s="0" t="e">
        <v>#NAME?</v>
      </c>
      <c r="W27" s="0" t="e">
        <v>#NAME?</v>
      </c>
      <c r="X27" s="0" t="e">
        <v>#NAME?</v>
      </c>
      <c r="Y27" s="0" t="e">
        <v>#NAME?</v>
      </c>
      <c r="Z27" s="0" t="e">
        <v>#NAME?</v>
      </c>
      <c r="AA27" s="0" t="e">
        <v>#NAME?</v>
      </c>
      <c r="AB27" s="0" t="e">
        <v>#NAME?</v>
      </c>
      <c r="AC27" s="0" t="e">
        <v>#NAME?</v>
      </c>
      <c r="AD27" s="0" t="e">
        <v>#NAME?</v>
      </c>
      <c r="AE27" s="0" t="e">
        <v>#NAME?</v>
      </c>
    </row>
    <row r="28" customFormat="false" ht="15.75" hidden="false" customHeight="false" outlineLevel="0" collapsed="false">
      <c r="A28" s="0" t="n">
        <v>15</v>
      </c>
      <c r="B28" s="0" t="e">
        <v>#NAME?</v>
      </c>
      <c r="C28" s="0" t="e">
        <v>#NAME?</v>
      </c>
      <c r="D28" s="0" t="e">
        <v>#NAME?</v>
      </c>
      <c r="E28" s="0" t="e">
        <v>#NAME?</v>
      </c>
      <c r="F28" s="0" t="e">
        <v>#NAME?</v>
      </c>
      <c r="G28" s="0" t="e">
        <v>#NAME?</v>
      </c>
      <c r="H28" s="0" t="e">
        <v>#NAME?</v>
      </c>
      <c r="I28" s="0" t="e">
        <v>#NAME?</v>
      </c>
      <c r="J28" s="0" t="e">
        <v>#NAME?</v>
      </c>
      <c r="K28" s="0" t="e">
        <v>#NAME?</v>
      </c>
      <c r="L28" s="0" t="e">
        <v>#NAME?</v>
      </c>
      <c r="M28" s="0" t="e">
        <v>#NAME?</v>
      </c>
      <c r="N28" s="0" t="e">
        <v>#NAME?</v>
      </c>
      <c r="O28" s="0" t="e">
        <v>#NAME?</v>
      </c>
      <c r="P28" s="0" t="e">
        <v>#NAME?</v>
      </c>
      <c r="Q28" s="0" t="e">
        <v>#NAME?</v>
      </c>
      <c r="R28" s="0" t="e">
        <v>#NAME?</v>
      </c>
      <c r="S28" s="0" t="e">
        <v>#NAME?</v>
      </c>
      <c r="T28" s="0" t="e">
        <v>#NAME?</v>
      </c>
      <c r="U28" s="0" t="e">
        <v>#NAME?</v>
      </c>
      <c r="V28" s="0" t="e">
        <v>#NAME?</v>
      </c>
      <c r="W28" s="0" t="e">
        <v>#NAME?</v>
      </c>
      <c r="X28" s="0" t="e">
        <v>#NAME?</v>
      </c>
      <c r="Y28" s="0" t="e">
        <v>#NAME?</v>
      </c>
      <c r="Z28" s="0" t="e">
        <v>#NAME?</v>
      </c>
      <c r="AA28" s="0" t="e">
        <v>#NAME?</v>
      </c>
      <c r="AB28" s="0" t="e">
        <v>#NAME?</v>
      </c>
      <c r="AC28" s="0" t="e">
        <v>#NAME?</v>
      </c>
      <c r="AD28" s="0" t="e">
        <v>#NAME?</v>
      </c>
      <c r="AE28" s="0" t="e">
        <v>#NAME?</v>
      </c>
    </row>
    <row r="29" customFormat="false" ht="15.75" hidden="false" customHeight="false" outlineLevel="0" collapsed="false">
      <c r="A29" s="0" t="n">
        <v>16</v>
      </c>
      <c r="B29" s="0" t="e">
        <v>#NAME?</v>
      </c>
      <c r="C29" s="0" t="e">
        <v>#NAME?</v>
      </c>
      <c r="D29" s="0" t="e">
        <v>#NAME?</v>
      </c>
      <c r="E29" s="0" t="e">
        <v>#NAME?</v>
      </c>
      <c r="F29" s="0" t="e">
        <v>#NAME?</v>
      </c>
      <c r="G29" s="0" t="e">
        <v>#NAME?</v>
      </c>
      <c r="H29" s="0" t="e">
        <v>#NAME?</v>
      </c>
      <c r="I29" s="0" t="e">
        <v>#NAME?</v>
      </c>
      <c r="J29" s="0" t="e">
        <v>#NAME?</v>
      </c>
      <c r="K29" s="0" t="e">
        <v>#NAME?</v>
      </c>
      <c r="L29" s="0" t="e">
        <v>#NAME?</v>
      </c>
      <c r="M29" s="0" t="e">
        <v>#NAME?</v>
      </c>
      <c r="N29" s="0" t="e">
        <v>#NAME?</v>
      </c>
      <c r="O29" s="0" t="e">
        <v>#NAME?</v>
      </c>
      <c r="P29" s="0" t="e">
        <v>#NAME?</v>
      </c>
      <c r="Q29" s="0" t="e">
        <v>#NAME?</v>
      </c>
      <c r="R29" s="0" t="e">
        <v>#NAME?</v>
      </c>
      <c r="S29" s="0" t="e">
        <v>#NAME?</v>
      </c>
      <c r="T29" s="0" t="e">
        <v>#NAME?</v>
      </c>
      <c r="U29" s="0" t="e">
        <v>#NAME?</v>
      </c>
      <c r="V29" s="0" t="e">
        <v>#NAME?</v>
      </c>
      <c r="W29" s="0" t="e">
        <v>#NAME?</v>
      </c>
      <c r="X29" s="0" t="e">
        <v>#NAME?</v>
      </c>
      <c r="Y29" s="0" t="e">
        <v>#NAME?</v>
      </c>
      <c r="Z29" s="0" t="e">
        <v>#NAME?</v>
      </c>
      <c r="AA29" s="0" t="e">
        <v>#NAME?</v>
      </c>
      <c r="AB29" s="0" t="e">
        <v>#NAME?</v>
      </c>
      <c r="AC29" s="0" t="e">
        <v>#NAME?</v>
      </c>
      <c r="AD29" s="0" t="e">
        <v>#NAME?</v>
      </c>
      <c r="AE29" s="0" t="e">
        <v>#NAME?</v>
      </c>
    </row>
    <row r="30" customFormat="false" ht="15.75" hidden="false" customHeight="false" outlineLevel="0" collapsed="false">
      <c r="A30" s="0" t="n">
        <v>17</v>
      </c>
      <c r="B30" s="0" t="e">
        <v>#NAME?</v>
      </c>
      <c r="C30" s="0" t="e">
        <v>#NAME?</v>
      </c>
      <c r="D30" s="0" t="e">
        <v>#NAME?</v>
      </c>
      <c r="E30" s="0" t="e">
        <v>#NAME?</v>
      </c>
      <c r="F30" s="0" t="e">
        <v>#NAME?</v>
      </c>
      <c r="G30" s="0" t="e">
        <v>#NAME?</v>
      </c>
      <c r="H30" s="0" t="e">
        <v>#NAME?</v>
      </c>
      <c r="I30" s="0" t="e">
        <v>#NAME?</v>
      </c>
      <c r="J30" s="0" t="e">
        <v>#NAME?</v>
      </c>
      <c r="K30" s="0" t="e">
        <v>#NAME?</v>
      </c>
      <c r="L30" s="0" t="e">
        <v>#NAME?</v>
      </c>
      <c r="M30" s="0" t="e">
        <v>#NAME?</v>
      </c>
      <c r="N30" s="0" t="e">
        <v>#NAME?</v>
      </c>
      <c r="O30" s="0" t="e">
        <v>#NAME?</v>
      </c>
      <c r="P30" s="0" t="e">
        <v>#NAME?</v>
      </c>
      <c r="Q30" s="0" t="e">
        <v>#NAME?</v>
      </c>
      <c r="R30" s="0" t="e">
        <v>#NAME?</v>
      </c>
      <c r="S30" s="0" t="e">
        <v>#NAME?</v>
      </c>
      <c r="T30" s="0" t="e">
        <v>#NAME?</v>
      </c>
      <c r="U30" s="0" t="e">
        <v>#NAME?</v>
      </c>
      <c r="V30" s="0" t="e">
        <v>#NAME?</v>
      </c>
      <c r="W30" s="0" t="e">
        <v>#NAME?</v>
      </c>
      <c r="X30" s="0" t="e">
        <v>#NAME?</v>
      </c>
      <c r="Y30" s="0" t="e">
        <v>#NAME?</v>
      </c>
      <c r="Z30" s="0" t="e">
        <v>#NAME?</v>
      </c>
      <c r="AA30" s="0" t="e">
        <v>#NAME?</v>
      </c>
      <c r="AB30" s="0" t="e">
        <v>#NAME?</v>
      </c>
      <c r="AC30" s="0" t="e">
        <v>#NAME?</v>
      </c>
      <c r="AD30" s="0" t="e">
        <v>#NAME?</v>
      </c>
      <c r="AE30" s="0" t="e">
        <v>#NAME?</v>
      </c>
    </row>
    <row r="31" customFormat="false" ht="15.75" hidden="false" customHeight="false" outlineLevel="0" collapsed="false">
      <c r="A31" s="0" t="n">
        <v>18</v>
      </c>
      <c r="B31" s="0" t="e">
        <v>#NAME?</v>
      </c>
      <c r="C31" s="0" t="e">
        <v>#NAME?</v>
      </c>
      <c r="D31" s="0" t="e">
        <v>#NAME?</v>
      </c>
      <c r="E31" s="0" t="e">
        <v>#NAME?</v>
      </c>
      <c r="F31" s="0" t="e">
        <v>#NAME?</v>
      </c>
      <c r="G31" s="0" t="e">
        <v>#NAME?</v>
      </c>
      <c r="H31" s="0" t="e">
        <v>#NAME?</v>
      </c>
      <c r="I31" s="0" t="e">
        <v>#NAME?</v>
      </c>
      <c r="J31" s="0" t="e">
        <v>#NAME?</v>
      </c>
      <c r="K31" s="0" t="e">
        <v>#NAME?</v>
      </c>
      <c r="L31" s="0" t="e">
        <v>#NAME?</v>
      </c>
      <c r="M31" s="0" t="e">
        <v>#NAME?</v>
      </c>
      <c r="N31" s="0" t="e">
        <v>#NAME?</v>
      </c>
      <c r="O31" s="0" t="e">
        <v>#NAME?</v>
      </c>
      <c r="P31" s="0" t="e">
        <v>#NAME?</v>
      </c>
      <c r="Q31" s="0" t="e">
        <v>#NAME?</v>
      </c>
      <c r="R31" s="0" t="e">
        <v>#NAME?</v>
      </c>
      <c r="S31" s="0" t="e">
        <v>#NAME?</v>
      </c>
      <c r="T31" s="0" t="e">
        <v>#NAME?</v>
      </c>
      <c r="U31" s="0" t="e">
        <v>#NAME?</v>
      </c>
      <c r="V31" s="0" t="e">
        <v>#NAME?</v>
      </c>
      <c r="W31" s="0" t="e">
        <v>#NAME?</v>
      </c>
      <c r="X31" s="0" t="e">
        <v>#NAME?</v>
      </c>
      <c r="Y31" s="0" t="e">
        <v>#NAME?</v>
      </c>
      <c r="Z31" s="0" t="e">
        <v>#NAME?</v>
      </c>
      <c r="AA31" s="0" t="e">
        <v>#NAME?</v>
      </c>
      <c r="AB31" s="0" t="e">
        <v>#NAME?</v>
      </c>
      <c r="AC31" s="0" t="e">
        <v>#NAME?</v>
      </c>
      <c r="AD31" s="0" t="e">
        <v>#NAME?</v>
      </c>
      <c r="AE31" s="0" t="e">
        <v>#NAME?</v>
      </c>
    </row>
    <row r="32" customFormat="false" ht="15.75" hidden="false" customHeight="false" outlineLevel="0" collapsed="false">
      <c r="A32" s="0" t="n">
        <v>19</v>
      </c>
      <c r="B32" s="0" t="e">
        <v>#NAME?</v>
      </c>
      <c r="C32" s="0" t="e">
        <v>#NAME?</v>
      </c>
      <c r="D32" s="0" t="e">
        <v>#NAME?</v>
      </c>
      <c r="E32" s="0" t="e">
        <v>#NAME?</v>
      </c>
      <c r="F32" s="0" t="e">
        <v>#NAME?</v>
      </c>
      <c r="G32" s="0" t="e">
        <v>#NAME?</v>
      </c>
      <c r="H32" s="0" t="e">
        <v>#NAME?</v>
      </c>
      <c r="I32" s="0" t="e">
        <v>#NAME?</v>
      </c>
      <c r="J32" s="0" t="e">
        <v>#NAME?</v>
      </c>
      <c r="K32" s="0" t="e">
        <v>#NAME?</v>
      </c>
      <c r="L32" s="0" t="e">
        <v>#NAME?</v>
      </c>
      <c r="M32" s="0" t="e">
        <v>#NAME?</v>
      </c>
      <c r="N32" s="0" t="e">
        <v>#NAME?</v>
      </c>
      <c r="O32" s="0" t="e">
        <v>#NAME?</v>
      </c>
      <c r="P32" s="0" t="e">
        <v>#NAME?</v>
      </c>
      <c r="Q32" s="0" t="e">
        <v>#NAME?</v>
      </c>
      <c r="R32" s="0" t="e">
        <v>#NAME?</v>
      </c>
      <c r="S32" s="0" t="e">
        <v>#NAME?</v>
      </c>
      <c r="T32" s="0" t="e">
        <v>#NAME?</v>
      </c>
      <c r="U32" s="0" t="e">
        <v>#NAME?</v>
      </c>
      <c r="V32" s="0" t="e">
        <v>#NAME?</v>
      </c>
      <c r="W32" s="0" t="e">
        <v>#NAME?</v>
      </c>
      <c r="X32" s="0" t="e">
        <v>#NAME?</v>
      </c>
      <c r="Y32" s="0" t="e">
        <v>#NAME?</v>
      </c>
      <c r="Z32" s="0" t="e">
        <v>#NAME?</v>
      </c>
      <c r="AA32" s="0" t="e">
        <v>#NAME?</v>
      </c>
      <c r="AB32" s="0" t="e">
        <v>#NAME?</v>
      </c>
      <c r="AC32" s="0" t="e">
        <v>#NAME?</v>
      </c>
      <c r="AD32" s="0" t="e">
        <v>#NAME?</v>
      </c>
      <c r="AE32" s="0" t="e">
        <v>#NAME?</v>
      </c>
    </row>
    <row r="33" customFormat="false" ht="15.75" hidden="false" customHeight="false" outlineLevel="0" collapsed="false">
      <c r="A33" s="0" t="n">
        <v>20</v>
      </c>
      <c r="B33" s="0" t="e">
        <v>#NAME?</v>
      </c>
      <c r="C33" s="0" t="e">
        <v>#NAME?</v>
      </c>
      <c r="D33" s="0" t="e">
        <v>#NAME?</v>
      </c>
      <c r="E33" s="0" t="e">
        <v>#NAME?</v>
      </c>
      <c r="F33" s="0" t="e">
        <v>#NAME?</v>
      </c>
      <c r="G33" s="0" t="e">
        <v>#NAME?</v>
      </c>
      <c r="H33" s="0" t="e">
        <v>#NAME?</v>
      </c>
      <c r="I33" s="0" t="e">
        <v>#NAME?</v>
      </c>
      <c r="J33" s="0" t="e">
        <v>#NAME?</v>
      </c>
      <c r="K33" s="0" t="e">
        <v>#NAME?</v>
      </c>
      <c r="L33" s="0" t="e">
        <v>#NAME?</v>
      </c>
      <c r="M33" s="0" t="e">
        <v>#NAME?</v>
      </c>
      <c r="N33" s="0" t="e">
        <v>#NAME?</v>
      </c>
      <c r="O33" s="0" t="e">
        <v>#NAME?</v>
      </c>
      <c r="P33" s="0" t="e">
        <v>#NAME?</v>
      </c>
      <c r="Q33" s="0" t="e">
        <v>#NAME?</v>
      </c>
      <c r="R33" s="0" t="e">
        <v>#NAME?</v>
      </c>
      <c r="S33" s="0" t="e">
        <v>#NAME?</v>
      </c>
      <c r="T33" s="0" t="e">
        <v>#NAME?</v>
      </c>
      <c r="U33" s="0" t="e">
        <v>#NAME?</v>
      </c>
      <c r="V33" s="0" t="e">
        <v>#NAME?</v>
      </c>
      <c r="W33" s="0" t="e">
        <v>#NAME?</v>
      </c>
      <c r="X33" s="0" t="e">
        <v>#NAME?</v>
      </c>
      <c r="Y33" s="0" t="e">
        <v>#NAME?</v>
      </c>
      <c r="Z33" s="0" t="e">
        <v>#NAME?</v>
      </c>
      <c r="AA33" s="0" t="e">
        <v>#NAME?</v>
      </c>
      <c r="AB33" s="0" t="e">
        <v>#NAME?</v>
      </c>
      <c r="AC33" s="0" t="e">
        <v>#NAME?</v>
      </c>
      <c r="AD33" s="0" t="e">
        <v>#NAME?</v>
      </c>
      <c r="AE33" s="0" t="e">
        <v>#NAME?</v>
      </c>
    </row>
    <row r="34" customFormat="false" ht="15.75" hidden="false" customHeight="false" outlineLevel="0" collapsed="false">
      <c r="A34" s="0" t="n">
        <v>21</v>
      </c>
      <c r="B34" s="0" t="e">
        <v>#NAME?</v>
      </c>
      <c r="C34" s="0" t="e">
        <v>#NAME?</v>
      </c>
      <c r="D34" s="0" t="e">
        <v>#NAME?</v>
      </c>
      <c r="E34" s="0" t="e">
        <v>#NAME?</v>
      </c>
      <c r="F34" s="0" t="e">
        <v>#NAME?</v>
      </c>
      <c r="G34" s="0" t="e">
        <v>#NAME?</v>
      </c>
      <c r="H34" s="0" t="e">
        <v>#NAME?</v>
      </c>
      <c r="I34" s="0" t="e">
        <v>#NAME?</v>
      </c>
      <c r="J34" s="0" t="e">
        <v>#NAME?</v>
      </c>
      <c r="K34" s="0" t="e">
        <v>#NAME?</v>
      </c>
      <c r="L34" s="0" t="e">
        <v>#NAME?</v>
      </c>
      <c r="M34" s="0" t="e">
        <v>#NAME?</v>
      </c>
      <c r="N34" s="0" t="e">
        <v>#NAME?</v>
      </c>
      <c r="O34" s="0" t="e">
        <v>#NAME?</v>
      </c>
      <c r="P34" s="0" t="e">
        <v>#NAME?</v>
      </c>
      <c r="Q34" s="0" t="e">
        <v>#NAME?</v>
      </c>
      <c r="R34" s="0" t="e">
        <v>#NAME?</v>
      </c>
      <c r="S34" s="0" t="e">
        <v>#NAME?</v>
      </c>
      <c r="T34" s="0" t="e">
        <v>#NAME?</v>
      </c>
      <c r="U34" s="0" t="e">
        <v>#NAME?</v>
      </c>
      <c r="V34" s="0" t="e">
        <v>#NAME?</v>
      </c>
      <c r="W34" s="0" t="e">
        <v>#NAME?</v>
      </c>
      <c r="X34" s="0" t="e">
        <v>#NAME?</v>
      </c>
      <c r="Y34" s="0" t="e">
        <v>#NAME?</v>
      </c>
      <c r="Z34" s="0" t="e">
        <v>#NAME?</v>
      </c>
      <c r="AA34" s="0" t="e">
        <v>#NAME?</v>
      </c>
      <c r="AB34" s="0" t="e">
        <v>#NAME?</v>
      </c>
      <c r="AC34" s="0" t="e">
        <v>#NAME?</v>
      </c>
      <c r="AD34" s="0" t="e">
        <v>#NAME?</v>
      </c>
      <c r="AE34" s="0" t="e">
        <v>#NAME?</v>
      </c>
    </row>
    <row r="35" customFormat="false" ht="15.75" hidden="false" customHeight="false" outlineLevel="0" collapsed="false">
      <c r="A35" s="0" t="n">
        <v>22</v>
      </c>
      <c r="B35" s="0" t="e">
        <v>#NAME?</v>
      </c>
      <c r="C35" s="0" t="e">
        <v>#NAME?</v>
      </c>
      <c r="D35" s="0" t="e">
        <v>#NAME?</v>
      </c>
      <c r="E35" s="0" t="e">
        <v>#NAME?</v>
      </c>
      <c r="F35" s="0" t="e">
        <v>#NAME?</v>
      </c>
      <c r="G35" s="0" t="e">
        <v>#NAME?</v>
      </c>
      <c r="H35" s="0" t="e">
        <v>#NAME?</v>
      </c>
      <c r="I35" s="0" t="e">
        <v>#NAME?</v>
      </c>
      <c r="J35" s="0" t="e">
        <v>#NAME?</v>
      </c>
      <c r="K35" s="0" t="e">
        <v>#NAME?</v>
      </c>
      <c r="L35" s="0" t="e">
        <v>#NAME?</v>
      </c>
      <c r="M35" s="0" t="e">
        <v>#NAME?</v>
      </c>
      <c r="N35" s="0" t="e">
        <v>#NAME?</v>
      </c>
      <c r="O35" s="0" t="e">
        <v>#NAME?</v>
      </c>
      <c r="P35" s="0" t="e">
        <v>#NAME?</v>
      </c>
      <c r="Q35" s="0" t="e">
        <v>#NAME?</v>
      </c>
      <c r="R35" s="0" t="e">
        <v>#NAME?</v>
      </c>
      <c r="S35" s="0" t="e">
        <v>#NAME?</v>
      </c>
      <c r="T35" s="0" t="e">
        <v>#NAME?</v>
      </c>
      <c r="U35" s="0" t="e">
        <v>#NAME?</v>
      </c>
      <c r="V35" s="0" t="e">
        <v>#NAME?</v>
      </c>
      <c r="W35" s="0" t="e">
        <v>#NAME?</v>
      </c>
      <c r="X35" s="0" t="e">
        <v>#NAME?</v>
      </c>
      <c r="Y35" s="0" t="e">
        <v>#NAME?</v>
      </c>
      <c r="Z35" s="0" t="e">
        <v>#NAME?</v>
      </c>
      <c r="AA35" s="0" t="e">
        <v>#NAME?</v>
      </c>
      <c r="AB35" s="0" t="e">
        <v>#NAME?</v>
      </c>
      <c r="AC35" s="0" t="e">
        <v>#NAME?</v>
      </c>
      <c r="AD35" s="0" t="e">
        <v>#NAME?</v>
      </c>
      <c r="AE35" s="0" t="e">
        <v>#NAME?</v>
      </c>
    </row>
    <row r="36" customFormat="false" ht="15.75" hidden="false" customHeight="false" outlineLevel="0" collapsed="false">
      <c r="A36" s="0" t="n">
        <v>23</v>
      </c>
      <c r="B36" s="0" t="e">
        <v>#NAME?</v>
      </c>
      <c r="C36" s="0" t="e">
        <v>#NAME?</v>
      </c>
      <c r="D36" s="0" t="e">
        <v>#NAME?</v>
      </c>
      <c r="E36" s="0" t="e">
        <v>#NAME?</v>
      </c>
      <c r="F36" s="0" t="e">
        <v>#NAME?</v>
      </c>
      <c r="G36" s="0" t="e">
        <v>#NAME?</v>
      </c>
      <c r="H36" s="0" t="e">
        <v>#NAME?</v>
      </c>
      <c r="I36" s="0" t="e">
        <v>#NAME?</v>
      </c>
      <c r="J36" s="0" t="e">
        <v>#NAME?</v>
      </c>
      <c r="K36" s="0" t="e">
        <v>#NAME?</v>
      </c>
      <c r="L36" s="0" t="e">
        <v>#NAME?</v>
      </c>
      <c r="M36" s="0" t="e">
        <v>#NAME?</v>
      </c>
      <c r="N36" s="0" t="e">
        <v>#NAME?</v>
      </c>
      <c r="O36" s="0" t="e">
        <v>#NAME?</v>
      </c>
      <c r="P36" s="0" t="e">
        <v>#NAME?</v>
      </c>
      <c r="Q36" s="0" t="e">
        <v>#NAME?</v>
      </c>
      <c r="R36" s="0" t="e">
        <v>#NAME?</v>
      </c>
      <c r="S36" s="0" t="e">
        <v>#NAME?</v>
      </c>
      <c r="T36" s="0" t="e">
        <v>#NAME?</v>
      </c>
      <c r="U36" s="0" t="e">
        <v>#NAME?</v>
      </c>
      <c r="V36" s="0" t="e">
        <v>#NAME?</v>
      </c>
      <c r="W36" s="0" t="e">
        <v>#NAME?</v>
      </c>
      <c r="X36" s="0" t="e">
        <v>#NAME?</v>
      </c>
      <c r="Y36" s="0" t="e">
        <v>#NAME?</v>
      </c>
      <c r="Z36" s="0" t="e">
        <v>#NAME?</v>
      </c>
      <c r="AA36" s="0" t="e">
        <v>#NAME?</v>
      </c>
      <c r="AB36" s="0" t="e">
        <v>#NAME?</v>
      </c>
      <c r="AC36" s="0" t="e">
        <v>#NAME?</v>
      </c>
      <c r="AD36" s="0" t="e">
        <v>#NAME?</v>
      </c>
      <c r="AE36" s="0" t="e">
        <v>#NAME?</v>
      </c>
    </row>
    <row r="37" customFormat="false" ht="15.75" hidden="false" customHeight="false" outlineLevel="0" collapsed="false">
      <c r="A37" s="0" t="n">
        <v>24</v>
      </c>
      <c r="B37" s="0" t="e">
        <v>#NAME?</v>
      </c>
      <c r="C37" s="0" t="e">
        <v>#NAME?</v>
      </c>
      <c r="D37" s="0" t="e">
        <v>#NAME?</v>
      </c>
      <c r="E37" s="0" t="e">
        <v>#NAME?</v>
      </c>
      <c r="F37" s="0" t="e">
        <v>#NAME?</v>
      </c>
      <c r="G37" s="0" t="e">
        <v>#NAME?</v>
      </c>
      <c r="H37" s="0" t="e">
        <v>#NAME?</v>
      </c>
      <c r="I37" s="0" t="e">
        <v>#NAME?</v>
      </c>
      <c r="J37" s="0" t="e">
        <v>#NAME?</v>
      </c>
      <c r="K37" s="0" t="e">
        <v>#NAME?</v>
      </c>
      <c r="L37" s="0" t="e">
        <v>#NAME?</v>
      </c>
      <c r="M37" s="0" t="e">
        <v>#NAME?</v>
      </c>
      <c r="N37" s="0" t="e">
        <v>#NAME?</v>
      </c>
      <c r="O37" s="0" t="e">
        <v>#NAME?</v>
      </c>
      <c r="P37" s="0" t="e">
        <v>#NAME?</v>
      </c>
      <c r="Q37" s="0" t="e">
        <v>#NAME?</v>
      </c>
      <c r="R37" s="0" t="e">
        <v>#NAME?</v>
      </c>
      <c r="S37" s="0" t="e">
        <v>#NAME?</v>
      </c>
      <c r="T37" s="0" t="e">
        <v>#NAME?</v>
      </c>
      <c r="U37" s="0" t="e">
        <v>#NAME?</v>
      </c>
      <c r="V37" s="0" t="e">
        <v>#NAME?</v>
      </c>
      <c r="W37" s="0" t="e">
        <v>#NAME?</v>
      </c>
      <c r="X37" s="0" t="e">
        <v>#NAME?</v>
      </c>
      <c r="Y37" s="0" t="e">
        <v>#NAME?</v>
      </c>
      <c r="Z37" s="0" t="e">
        <v>#NAME?</v>
      </c>
      <c r="AA37" s="0" t="e">
        <v>#NAME?</v>
      </c>
      <c r="AB37" s="0" t="e">
        <v>#NAME?</v>
      </c>
      <c r="AC37" s="0" t="e">
        <v>#NAME?</v>
      </c>
      <c r="AD37" s="0" t="e">
        <v>#NAME?</v>
      </c>
      <c r="AE37" s="0" t="e">
        <v>#NAME?</v>
      </c>
    </row>
    <row r="38" customFormat="false" ht="15.75" hidden="false" customHeight="false" outlineLevel="0" collapsed="false">
      <c r="A38" s="0" t="n">
        <v>25</v>
      </c>
      <c r="B38" s="0" t="e">
        <v>#NAME?</v>
      </c>
      <c r="C38" s="0" t="e">
        <v>#NAME?</v>
      </c>
      <c r="D38" s="0" t="e">
        <v>#NAME?</v>
      </c>
      <c r="E38" s="0" t="e">
        <v>#NAME?</v>
      </c>
      <c r="F38" s="0" t="e">
        <v>#NAME?</v>
      </c>
      <c r="G38" s="0" t="e">
        <v>#NAME?</v>
      </c>
      <c r="H38" s="0" t="e">
        <v>#NAME?</v>
      </c>
      <c r="I38" s="0" t="e">
        <v>#NAME?</v>
      </c>
      <c r="J38" s="0" t="e">
        <v>#NAME?</v>
      </c>
      <c r="K38" s="0" t="e">
        <v>#NAME?</v>
      </c>
      <c r="L38" s="0" t="e">
        <v>#NAME?</v>
      </c>
      <c r="M38" s="0" t="e">
        <v>#NAME?</v>
      </c>
      <c r="N38" s="0" t="e">
        <v>#NAME?</v>
      </c>
      <c r="O38" s="0" t="e">
        <v>#NAME?</v>
      </c>
      <c r="P38" s="0" t="e">
        <v>#NAME?</v>
      </c>
      <c r="Q38" s="0" t="e">
        <v>#NAME?</v>
      </c>
      <c r="R38" s="0" t="e">
        <v>#NAME?</v>
      </c>
      <c r="S38" s="0" t="e">
        <v>#NAME?</v>
      </c>
      <c r="T38" s="0" t="e">
        <v>#NAME?</v>
      </c>
      <c r="U38" s="0" t="e">
        <v>#NAME?</v>
      </c>
      <c r="V38" s="0" t="e">
        <v>#NAME?</v>
      </c>
      <c r="W38" s="0" t="e">
        <v>#NAME?</v>
      </c>
      <c r="X38" s="0" t="e">
        <v>#NAME?</v>
      </c>
      <c r="Y38" s="0" t="e">
        <v>#NAME?</v>
      </c>
      <c r="Z38" s="0" t="e">
        <v>#NAME?</v>
      </c>
      <c r="AA38" s="0" t="e">
        <v>#NAME?</v>
      </c>
      <c r="AB38" s="0" t="e">
        <v>#NAME?</v>
      </c>
      <c r="AC38" s="0" t="e">
        <v>#NAME?</v>
      </c>
      <c r="AD38" s="0" t="e">
        <v>#NAME?</v>
      </c>
      <c r="AE38" s="0" t="e">
        <v>#NAME?</v>
      </c>
    </row>
    <row r="39" customFormat="false" ht="15.75" hidden="false" customHeight="false" outlineLevel="0" collapsed="false">
      <c r="A39" s="0" t="n">
        <v>26</v>
      </c>
      <c r="B39" s="0" t="e">
        <v>#NAME?</v>
      </c>
      <c r="C39" s="0" t="e">
        <v>#NAME?</v>
      </c>
      <c r="D39" s="0" t="e">
        <v>#NAME?</v>
      </c>
      <c r="E39" s="0" t="e">
        <v>#NAME?</v>
      </c>
      <c r="F39" s="0" t="e">
        <v>#NAME?</v>
      </c>
      <c r="G39" s="0" t="e">
        <v>#NAME?</v>
      </c>
      <c r="H39" s="0" t="e">
        <v>#NAME?</v>
      </c>
      <c r="I39" s="0" t="e">
        <v>#NAME?</v>
      </c>
      <c r="J39" s="0" t="e">
        <v>#NAME?</v>
      </c>
      <c r="K39" s="0" t="e">
        <v>#NAME?</v>
      </c>
      <c r="L39" s="0" t="e">
        <v>#NAME?</v>
      </c>
      <c r="M39" s="0" t="e">
        <v>#NAME?</v>
      </c>
      <c r="N39" s="0" t="e">
        <v>#NAME?</v>
      </c>
      <c r="O39" s="0" t="e">
        <v>#NAME?</v>
      </c>
      <c r="P39" s="0" t="e">
        <v>#NAME?</v>
      </c>
      <c r="Q39" s="0" t="e">
        <v>#NAME?</v>
      </c>
      <c r="R39" s="0" t="e">
        <v>#NAME?</v>
      </c>
      <c r="S39" s="0" t="e">
        <v>#NAME?</v>
      </c>
      <c r="T39" s="0" t="e">
        <v>#NAME?</v>
      </c>
      <c r="U39" s="0" t="e">
        <v>#NAME?</v>
      </c>
      <c r="V39" s="0" t="e">
        <v>#NAME?</v>
      </c>
      <c r="W39" s="0" t="e">
        <v>#NAME?</v>
      </c>
      <c r="X39" s="0" t="e">
        <v>#NAME?</v>
      </c>
      <c r="Y39" s="0" t="e">
        <v>#NAME?</v>
      </c>
      <c r="Z39" s="0" t="e">
        <v>#NAME?</v>
      </c>
      <c r="AA39" s="0" t="e">
        <v>#NAME?</v>
      </c>
      <c r="AB39" s="0" t="e">
        <v>#NAME?</v>
      </c>
      <c r="AC39" s="0" t="e">
        <v>#NAME?</v>
      </c>
      <c r="AD39" s="0" t="e">
        <v>#NAME?</v>
      </c>
      <c r="AE39" s="0" t="e">
        <v>#NAME?</v>
      </c>
    </row>
    <row r="40" customFormat="false" ht="15.75" hidden="false" customHeight="false" outlineLevel="0" collapsed="false">
      <c r="A40" s="0" t="n">
        <v>27</v>
      </c>
      <c r="B40" s="0" t="e">
        <v>#NAME?</v>
      </c>
      <c r="C40" s="0" t="e">
        <v>#NAME?</v>
      </c>
      <c r="D40" s="0" t="e">
        <v>#NAME?</v>
      </c>
      <c r="E40" s="0" t="e">
        <v>#NAME?</v>
      </c>
      <c r="F40" s="0" t="e">
        <v>#NAME?</v>
      </c>
      <c r="G40" s="0" t="e">
        <v>#NAME?</v>
      </c>
      <c r="H40" s="0" t="e">
        <v>#NAME?</v>
      </c>
      <c r="I40" s="0" t="e">
        <v>#NAME?</v>
      </c>
      <c r="J40" s="0" t="e">
        <v>#NAME?</v>
      </c>
      <c r="K40" s="0" t="e">
        <v>#NAME?</v>
      </c>
      <c r="L40" s="0" t="e">
        <v>#NAME?</v>
      </c>
      <c r="M40" s="0" t="e">
        <v>#NAME?</v>
      </c>
      <c r="N40" s="0" t="e">
        <v>#NAME?</v>
      </c>
      <c r="O40" s="0" t="e">
        <v>#NAME?</v>
      </c>
      <c r="P40" s="0" t="e">
        <v>#NAME?</v>
      </c>
      <c r="Q40" s="0" t="e">
        <v>#NAME?</v>
      </c>
      <c r="R40" s="0" t="e">
        <v>#NAME?</v>
      </c>
      <c r="S40" s="0" t="e">
        <v>#NAME?</v>
      </c>
      <c r="T40" s="0" t="e">
        <v>#NAME?</v>
      </c>
      <c r="U40" s="0" t="e">
        <v>#NAME?</v>
      </c>
      <c r="V40" s="0" t="e">
        <v>#NAME?</v>
      </c>
      <c r="W40" s="0" t="e">
        <v>#NAME?</v>
      </c>
      <c r="X40" s="0" t="e">
        <v>#NAME?</v>
      </c>
      <c r="Y40" s="0" t="e">
        <v>#NAME?</v>
      </c>
      <c r="Z40" s="0" t="e">
        <v>#NAME?</v>
      </c>
      <c r="AA40" s="0" t="e">
        <v>#NAME?</v>
      </c>
      <c r="AB40" s="0" t="e">
        <v>#NAME?</v>
      </c>
      <c r="AC40" s="0" t="e">
        <v>#NAME?</v>
      </c>
      <c r="AD40" s="0" t="e">
        <v>#NAME?</v>
      </c>
      <c r="AE40" s="0" t="e">
        <v>#NAME?</v>
      </c>
    </row>
    <row r="41" customFormat="false" ht="15.75" hidden="false" customHeight="false" outlineLevel="0" collapsed="false">
      <c r="A41" s="0" t="n">
        <v>28</v>
      </c>
      <c r="B41" s="0" t="e">
        <v>#NAME?</v>
      </c>
      <c r="C41" s="0" t="e">
        <v>#NAME?</v>
      </c>
      <c r="D41" s="0" t="e">
        <v>#NAME?</v>
      </c>
      <c r="E41" s="0" t="e">
        <v>#NAME?</v>
      </c>
      <c r="F41" s="0" t="e">
        <v>#NAME?</v>
      </c>
      <c r="G41" s="0" t="e">
        <v>#NAME?</v>
      </c>
      <c r="H41" s="0" t="e">
        <v>#NAME?</v>
      </c>
      <c r="I41" s="0" t="e">
        <v>#NAME?</v>
      </c>
      <c r="J41" s="0" t="e">
        <v>#NAME?</v>
      </c>
      <c r="K41" s="0" t="e">
        <v>#NAME?</v>
      </c>
      <c r="L41" s="0" t="e">
        <v>#NAME?</v>
      </c>
      <c r="M41" s="0" t="e">
        <v>#NAME?</v>
      </c>
      <c r="N41" s="0" t="e">
        <v>#NAME?</v>
      </c>
      <c r="O41" s="0" t="e">
        <v>#NAME?</v>
      </c>
      <c r="P41" s="0" t="e">
        <v>#NAME?</v>
      </c>
      <c r="Q41" s="0" t="e">
        <v>#NAME?</v>
      </c>
      <c r="R41" s="0" t="e">
        <v>#NAME?</v>
      </c>
      <c r="S41" s="0" t="e">
        <v>#NAME?</v>
      </c>
      <c r="T41" s="0" t="e">
        <v>#NAME?</v>
      </c>
      <c r="U41" s="0" t="e">
        <v>#NAME?</v>
      </c>
      <c r="V41" s="0" t="e">
        <v>#NAME?</v>
      </c>
      <c r="W41" s="0" t="e">
        <v>#NAME?</v>
      </c>
      <c r="X41" s="0" t="e">
        <v>#NAME?</v>
      </c>
      <c r="Y41" s="0" t="e">
        <v>#NAME?</v>
      </c>
      <c r="Z41" s="0" t="e">
        <v>#NAME?</v>
      </c>
      <c r="AA41" s="0" t="e">
        <v>#NAME?</v>
      </c>
      <c r="AB41" s="0" t="e">
        <v>#NAME?</v>
      </c>
      <c r="AC41" s="0" t="e">
        <v>#NAME?</v>
      </c>
      <c r="AD41" s="0" t="e">
        <v>#NAME?</v>
      </c>
      <c r="AE41" s="0" t="e">
        <v>#NAME?</v>
      </c>
    </row>
    <row r="42" customFormat="false" ht="15.75" hidden="false" customHeight="false" outlineLevel="0" collapsed="false">
      <c r="A42" s="0" t="n">
        <v>29</v>
      </c>
      <c r="B42" s="0" t="e">
        <v>#NAME?</v>
      </c>
      <c r="C42" s="0" t="e">
        <v>#NAME?</v>
      </c>
      <c r="D42" s="0" t="e">
        <v>#NAME?</v>
      </c>
      <c r="E42" s="0" t="e">
        <v>#NAME?</v>
      </c>
      <c r="F42" s="0" t="e">
        <v>#NAME?</v>
      </c>
      <c r="G42" s="0" t="e">
        <v>#NAME?</v>
      </c>
      <c r="H42" s="0" t="e">
        <v>#NAME?</v>
      </c>
      <c r="I42" s="0" t="e">
        <v>#NAME?</v>
      </c>
      <c r="J42" s="0" t="e">
        <v>#NAME?</v>
      </c>
      <c r="K42" s="0" t="e">
        <v>#NAME?</v>
      </c>
      <c r="L42" s="0" t="e">
        <v>#NAME?</v>
      </c>
      <c r="M42" s="0" t="e">
        <v>#NAME?</v>
      </c>
      <c r="N42" s="0" t="e">
        <v>#NAME?</v>
      </c>
      <c r="O42" s="0" t="e">
        <v>#NAME?</v>
      </c>
      <c r="P42" s="0" t="e">
        <v>#NAME?</v>
      </c>
      <c r="Q42" s="0" t="e">
        <v>#NAME?</v>
      </c>
      <c r="R42" s="0" t="e">
        <v>#NAME?</v>
      </c>
      <c r="S42" s="0" t="e">
        <v>#NAME?</v>
      </c>
      <c r="T42" s="0" t="e">
        <v>#NAME?</v>
      </c>
      <c r="U42" s="0" t="e">
        <v>#NAME?</v>
      </c>
      <c r="V42" s="0" t="e">
        <v>#NAME?</v>
      </c>
      <c r="W42" s="0" t="e">
        <v>#NAME?</v>
      </c>
      <c r="X42" s="0" t="e">
        <v>#NAME?</v>
      </c>
      <c r="Y42" s="0" t="e">
        <v>#NAME?</v>
      </c>
      <c r="Z42" s="0" t="e">
        <v>#NAME?</v>
      </c>
      <c r="AA42" s="0" t="e">
        <v>#NAME?</v>
      </c>
      <c r="AB42" s="0" t="e">
        <v>#NAME?</v>
      </c>
      <c r="AC42" s="0" t="e">
        <v>#NAME?</v>
      </c>
      <c r="AD42" s="0" t="e">
        <v>#NAME?</v>
      </c>
      <c r="AE42" s="0" t="e">
        <v>#NAME?</v>
      </c>
    </row>
    <row r="43" customFormat="false" ht="15.75" hidden="false" customHeight="false" outlineLevel="0" collapsed="false">
      <c r="A43" s="0" t="n">
        <v>30</v>
      </c>
      <c r="B43" s="0" t="e">
        <v>#NAME?</v>
      </c>
      <c r="C43" s="0" t="e">
        <v>#NAME?</v>
      </c>
      <c r="D43" s="0" t="e">
        <v>#NAME?</v>
      </c>
      <c r="E43" s="0" t="e">
        <v>#NAME?</v>
      </c>
      <c r="F43" s="0" t="e">
        <v>#NAME?</v>
      </c>
      <c r="G43" s="0" t="e">
        <v>#NAME?</v>
      </c>
      <c r="H43" s="0" t="e">
        <v>#NAME?</v>
      </c>
      <c r="I43" s="0" t="e">
        <v>#NAME?</v>
      </c>
      <c r="J43" s="0" t="e">
        <v>#NAME?</v>
      </c>
      <c r="K43" s="0" t="e">
        <v>#NAME?</v>
      </c>
      <c r="L43" s="0" t="e">
        <v>#NAME?</v>
      </c>
      <c r="M43" s="0" t="e">
        <v>#NAME?</v>
      </c>
      <c r="N43" s="0" t="e">
        <v>#NAME?</v>
      </c>
      <c r="O43" s="0" t="e">
        <v>#NAME?</v>
      </c>
      <c r="P43" s="0" t="e">
        <v>#NAME?</v>
      </c>
      <c r="Q43" s="0" t="e">
        <v>#NAME?</v>
      </c>
      <c r="R43" s="0" t="e">
        <v>#NAME?</v>
      </c>
      <c r="S43" s="0" t="e">
        <v>#NAME?</v>
      </c>
      <c r="T43" s="0" t="e">
        <v>#NAME?</v>
      </c>
      <c r="U43" s="0" t="e">
        <v>#NAME?</v>
      </c>
      <c r="V43" s="0" t="e">
        <v>#NAME?</v>
      </c>
      <c r="W43" s="0" t="e">
        <v>#NAME?</v>
      </c>
      <c r="X43" s="0" t="e">
        <v>#NAME?</v>
      </c>
      <c r="Y43" s="0" t="e">
        <v>#NAME?</v>
      </c>
      <c r="Z43" s="0" t="e">
        <v>#NAME?</v>
      </c>
      <c r="AA43" s="0" t="e">
        <v>#NAME?</v>
      </c>
      <c r="AB43" s="0" t="e">
        <v>#NAME?</v>
      </c>
      <c r="AC43" s="0" t="e">
        <v>#NAME?</v>
      </c>
      <c r="AD43" s="0" t="e">
        <v>#NAME?</v>
      </c>
      <c r="AE43" s="0" t="e">
        <v>#NAME?</v>
      </c>
    </row>
    <row r="44" customFormat="false" ht="15.75" hidden="false" customHeight="false" outlineLevel="0" collapsed="false">
      <c r="B44" s="0" t="n">
        <v>1</v>
      </c>
      <c r="C44" s="0" t="n">
        <v>2</v>
      </c>
      <c r="D44" s="0" t="n">
        <v>3</v>
      </c>
      <c r="E44" s="0" t="n">
        <v>4</v>
      </c>
      <c r="F44" s="0" t="n">
        <v>5</v>
      </c>
      <c r="G44" s="0" t="n">
        <v>6</v>
      </c>
      <c r="H44" s="0" t="n">
        <v>7</v>
      </c>
      <c r="I44" s="0" t="n">
        <v>8</v>
      </c>
      <c r="J44" s="0" t="n">
        <v>9</v>
      </c>
      <c r="K44" s="0" t="n">
        <v>10</v>
      </c>
      <c r="L44" s="0" t="n">
        <v>11</v>
      </c>
      <c r="M44" s="0" t="n">
        <v>12</v>
      </c>
      <c r="N44" s="0" t="n">
        <v>13</v>
      </c>
      <c r="O44" s="0" t="n">
        <v>14</v>
      </c>
      <c r="P44" s="0" t="n">
        <v>15</v>
      </c>
      <c r="Q44" s="0" t="n">
        <v>16</v>
      </c>
      <c r="R44" s="0" t="n">
        <v>17</v>
      </c>
      <c r="S44" s="0" t="n">
        <v>18</v>
      </c>
      <c r="T44" s="0" t="n">
        <v>19</v>
      </c>
      <c r="U44" s="0" t="n">
        <v>20</v>
      </c>
      <c r="V44" s="0" t="n">
        <v>21</v>
      </c>
      <c r="W44" s="0" t="n">
        <v>22</v>
      </c>
      <c r="X44" s="0" t="n">
        <v>23</v>
      </c>
      <c r="Y44" s="0" t="n">
        <v>24</v>
      </c>
      <c r="Z44" s="0" t="n">
        <v>25</v>
      </c>
      <c r="AA44" s="0" t="n">
        <v>26</v>
      </c>
      <c r="AB44" s="0" t="n">
        <v>27</v>
      </c>
      <c r="AC44" s="0" t="n">
        <v>28</v>
      </c>
      <c r="AD44" s="0" t="n">
        <v>29</v>
      </c>
      <c r="AE44" s="0" t="n">
        <v>30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CI206"/>
  <sheetViews>
    <sheetView showFormulas="false" showGridLines="true" showRowColHeaders="true" showZeros="true" rightToLeft="false" tabSelected="true" showOutlineSymbols="true" defaultGridColor="true" view="normal" topLeftCell="A15" colorId="64" zoomScale="65" zoomScaleNormal="65" zoomScalePageLayoutView="100" workbookViewId="0">
      <selection pane="topLeft" activeCell="F27" activeCellId="0" sqref="F27"/>
    </sheetView>
  </sheetViews>
  <sheetFormatPr defaultColWidth="8.90234375" defaultRowHeight="15.75" customHeight="true" zeroHeight="false" outlineLevelRow="0" outlineLevelCol="0"/>
  <cols>
    <col collapsed="false" customWidth="true" hidden="false" outlineLevel="0" max="1" min="1" style="0" width="13.24"/>
    <col collapsed="false" customWidth="true" hidden="false" outlineLevel="0" max="2" min="2" style="0" width="13.87"/>
    <col collapsed="false" customWidth="true" hidden="false" outlineLevel="0" max="3" min="3" style="0" width="15.62"/>
    <col collapsed="false" customWidth="true" hidden="false" outlineLevel="0" max="4" min="4" style="0" width="12.49"/>
    <col collapsed="false" customWidth="true" hidden="false" outlineLevel="0" max="5" min="5" style="0" width="18.99"/>
    <col collapsed="false" customWidth="true" hidden="false" outlineLevel="0" max="6" min="6" style="0" width="48.99"/>
    <col collapsed="false" customWidth="true" hidden="false" outlineLevel="0" max="7" min="7" style="0" width="18.99"/>
    <col collapsed="false" customWidth="true" hidden="false" outlineLevel="0" max="8" min="8" style="0" width="12.24"/>
    <col collapsed="false" customWidth="true" hidden="false" outlineLevel="0" max="9" min="9" style="0" width="4.62"/>
    <col collapsed="false" customWidth="true" hidden="false" outlineLevel="0" max="10" min="10" style="0" width="3.74"/>
    <col collapsed="false" customWidth="true" hidden="false" outlineLevel="0" max="11" min="11" style="0" width="4.62"/>
    <col collapsed="false" customWidth="true" hidden="false" outlineLevel="0" max="12" min="12" style="0" width="15.86"/>
    <col collapsed="false" customWidth="true" hidden="false" outlineLevel="0" max="13" min="13" style="0" width="14.87"/>
    <col collapsed="false" customWidth="true" hidden="false" outlineLevel="0" max="14" min="14" style="0" width="15.12"/>
    <col collapsed="false" customWidth="true" hidden="false" outlineLevel="0" max="15" min="15" style="0" width="14.87"/>
    <col collapsed="false" customWidth="true" hidden="false" outlineLevel="0" max="16" min="16" style="0" width="13.11"/>
    <col collapsed="false" customWidth="true" hidden="false" outlineLevel="0" max="19" min="19" style="0" width="21.86"/>
    <col collapsed="false" customWidth="true" hidden="false" outlineLevel="0" max="20" min="20" style="0" width="8.74"/>
    <col collapsed="false" customWidth="true" hidden="false" outlineLevel="0" max="21" min="21" style="0" width="15.99"/>
    <col collapsed="false" customWidth="true" hidden="false" outlineLevel="0" max="22" min="22" style="0" width="13.49"/>
    <col collapsed="false" customWidth="true" hidden="false" outlineLevel="0" max="23" min="23" style="0" width="10.49"/>
    <col collapsed="false" customWidth="true" hidden="false" outlineLevel="0" max="25" min="25" style="0" width="10.49"/>
    <col collapsed="false" customWidth="true" hidden="false" outlineLevel="0" max="26" min="26" style="0" width="12.99"/>
    <col collapsed="false" customWidth="true" hidden="false" outlineLevel="0" max="27" min="27" style="0" width="16.11"/>
    <col collapsed="false" customWidth="true" hidden="false" outlineLevel="0" max="28" min="28" style="0" width="12.37"/>
    <col collapsed="false" customWidth="true" hidden="false" outlineLevel="0" max="29" min="29" style="0" width="14.87"/>
    <col collapsed="false" customWidth="true" hidden="false" outlineLevel="0" max="30" min="30" style="0" width="12.37"/>
    <col collapsed="false" customWidth="true" hidden="false" outlineLevel="0" max="31" min="31" style="0" width="16.24"/>
    <col collapsed="false" customWidth="true" hidden="false" outlineLevel="0" max="32" min="32" style="0" width="16.49"/>
    <col collapsed="false" customWidth="true" hidden="false" outlineLevel="0" max="33" min="33" style="0" width="10.74"/>
    <col collapsed="false" customWidth="true" hidden="false" outlineLevel="0" max="34" min="34" style="0" width="8.24"/>
    <col collapsed="false" customWidth="true" hidden="false" outlineLevel="0" max="35" min="35" style="0" width="10.74"/>
    <col collapsed="false" customWidth="true" hidden="false" outlineLevel="0" max="37" min="37" style="0" width="16.49"/>
    <col collapsed="false" customWidth="true" hidden="false" outlineLevel="0" max="38" min="38" style="0" width="9.49"/>
    <col collapsed="false" customWidth="true" hidden="false" outlineLevel="0" max="39" min="39" style="0" width="8.24"/>
    <col collapsed="false" customWidth="true" hidden="false" outlineLevel="0" max="40" min="40" style="0" width="5.49"/>
    <col collapsed="false" customWidth="true" hidden="false" outlineLevel="0" max="42" min="42" style="0" width="14.74"/>
    <col collapsed="false" customWidth="true" hidden="false" outlineLevel="0" max="43" min="43" style="0" width="10.74"/>
    <col collapsed="false" customWidth="true" hidden="false" outlineLevel="0" max="44" min="44" style="0" width="14.87"/>
    <col collapsed="false" customWidth="true" hidden="false" outlineLevel="0" max="45" min="45" style="0" width="12.12"/>
    <col collapsed="false" customWidth="true" hidden="false" outlineLevel="0" max="47" min="47" style="0" width="14.74"/>
    <col collapsed="false" customWidth="true" hidden="false" outlineLevel="0" max="48" min="48" style="0" width="10.74"/>
    <col collapsed="false" customWidth="true" hidden="false" outlineLevel="0" max="49" min="49" style="0" width="14.87"/>
    <col collapsed="false" customWidth="true" hidden="false" outlineLevel="0" max="50" min="50" style="0" width="12.12"/>
    <col collapsed="false" customWidth="true" hidden="false" outlineLevel="0" max="52" min="52" style="0" width="13.62"/>
    <col collapsed="false" customWidth="true" hidden="false" outlineLevel="0" max="53" min="53" style="0" width="10.74"/>
    <col collapsed="false" customWidth="true" hidden="false" outlineLevel="0" max="54" min="54" style="0" width="13.99"/>
    <col collapsed="false" customWidth="true" hidden="false" outlineLevel="0" max="55" min="55" style="0" width="11.12"/>
    <col collapsed="false" customWidth="true" hidden="false" outlineLevel="0" max="57" min="57" style="0" width="14.74"/>
    <col collapsed="false" customWidth="true" hidden="false" outlineLevel="0" max="58" min="58" style="0" width="10.74"/>
    <col collapsed="false" customWidth="true" hidden="false" outlineLevel="0" max="59" min="59" style="0" width="14.87"/>
    <col collapsed="false" customWidth="true" hidden="false" outlineLevel="0" max="60" min="60" style="0" width="12.12"/>
    <col collapsed="false" customWidth="true" hidden="false" outlineLevel="0" max="62" min="62" style="0" width="13.62"/>
    <col collapsed="false" customWidth="true" hidden="false" outlineLevel="0" max="63" min="63" style="0" width="10.74"/>
    <col collapsed="false" customWidth="true" hidden="false" outlineLevel="0" max="64" min="64" style="0" width="13.99"/>
    <col collapsed="false" customWidth="true" hidden="false" outlineLevel="0" max="65" min="65" style="0" width="11.12"/>
    <col collapsed="false" customWidth="true" hidden="false" outlineLevel="0" max="67" min="67" style="0" width="13.62"/>
    <col collapsed="false" customWidth="true" hidden="false" outlineLevel="0" max="68" min="68" style="0" width="10.74"/>
    <col collapsed="false" customWidth="true" hidden="false" outlineLevel="0" max="69" min="69" style="0" width="13.99"/>
    <col collapsed="false" customWidth="true" hidden="false" outlineLevel="0" max="70" min="70" style="0" width="11.12"/>
    <col collapsed="false" customWidth="true" hidden="false" outlineLevel="0" max="72" min="72" style="0" width="13.62"/>
    <col collapsed="false" customWidth="true" hidden="false" outlineLevel="0" max="73" min="73" style="0" width="10.74"/>
    <col collapsed="false" customWidth="true" hidden="false" outlineLevel="0" max="74" min="74" style="0" width="13.99"/>
    <col collapsed="false" customWidth="true" hidden="false" outlineLevel="0" max="75" min="75" style="0" width="11.12"/>
    <col collapsed="false" customWidth="true" hidden="false" outlineLevel="0" max="77" min="77" style="0" width="13.62"/>
    <col collapsed="false" customWidth="true" hidden="false" outlineLevel="0" max="78" min="78" style="0" width="10.74"/>
    <col collapsed="false" customWidth="true" hidden="false" outlineLevel="0" max="79" min="79" style="0" width="13.99"/>
    <col collapsed="false" customWidth="true" hidden="false" outlineLevel="0" max="80" min="80" style="0" width="11.12"/>
    <col collapsed="false" customWidth="true" hidden="false" outlineLevel="0" max="82" min="82" style="0" width="17.87"/>
    <col collapsed="false" customWidth="true" hidden="false" outlineLevel="0" max="83" min="83" style="0" width="12.37"/>
    <col collapsed="false" customWidth="true" hidden="false" outlineLevel="0" max="84" min="84" style="0" width="15.12"/>
    <col collapsed="false" customWidth="true" hidden="false" outlineLevel="0" max="85" min="85" style="0" width="16.24"/>
    <col collapsed="false" customWidth="true" hidden="false" outlineLevel="0" max="86" min="86" style="0" width="27.49"/>
    <col collapsed="false" customWidth="true" hidden="false" outlineLevel="0" max="87" min="87" style="0" width="15.99"/>
  </cols>
  <sheetData>
    <row r="4" customFormat="false" ht="15.75" hidden="false" customHeight="false" outlineLevel="0" collapsed="false">
      <c r="A4" s="41" t="s">
        <v>11</v>
      </c>
      <c r="B4" s="41"/>
      <c r="C4" s="42" t="n">
        <v>1210000000</v>
      </c>
      <c r="D4" s="43"/>
      <c r="E4" s="43"/>
      <c r="F4" s="43"/>
      <c r="G4" s="43"/>
      <c r="H4" s="43"/>
      <c r="L4" s="44"/>
    </row>
    <row r="5" customFormat="false" ht="15.75" hidden="false" customHeight="false" outlineLevel="0" collapsed="false">
      <c r="A5" s="41" t="s">
        <v>29</v>
      </c>
      <c r="B5" s="41"/>
      <c r="C5" s="45"/>
      <c r="D5" s="46" t="s">
        <v>30</v>
      </c>
      <c r="E5" s="46"/>
      <c r="F5" s="46"/>
      <c r="G5" s="46"/>
      <c r="H5" s="43"/>
      <c r="L5" s="44"/>
    </row>
    <row r="6" customFormat="false" ht="15.75" hidden="false" customHeight="false" outlineLevel="0" collapsed="false">
      <c r="A6" s="41" t="s">
        <v>31</v>
      </c>
      <c r="B6" s="41"/>
      <c r="C6" s="47" t="n">
        <v>0.0689</v>
      </c>
      <c r="D6" s="43"/>
      <c r="E6" s="43"/>
      <c r="F6" s="43"/>
      <c r="G6" s="43"/>
      <c r="H6" s="43"/>
    </row>
    <row r="7" customFormat="false" ht="15.75" hidden="false" customHeight="false" outlineLevel="0" collapsed="false">
      <c r="A7" s="41" t="s">
        <v>32</v>
      </c>
      <c r="B7" s="41"/>
      <c r="C7" s="48" t="n">
        <v>8038538.4</v>
      </c>
    </row>
    <row r="8" customFormat="false" ht="15.75" hidden="false" customHeight="false" outlineLevel="0" collapsed="false">
      <c r="A8" s="41" t="s">
        <v>15</v>
      </c>
      <c r="B8" s="41"/>
      <c r="C8" s="49" t="n">
        <v>0</v>
      </c>
      <c r="D8" s="43"/>
      <c r="E8" s="43"/>
      <c r="F8" s="43"/>
      <c r="G8" s="43"/>
      <c r="H8" s="43"/>
    </row>
    <row r="9" customFormat="false" ht="15.75" hidden="false" customHeight="false" outlineLevel="0" collapsed="false">
      <c r="A9" s="43" t="s">
        <v>16</v>
      </c>
      <c r="B9" s="43"/>
      <c r="C9" s="50" t="n">
        <v>1210000000</v>
      </c>
      <c r="D9" s="43"/>
      <c r="E9" s="43"/>
      <c r="F9" s="43"/>
      <c r="G9" s="43"/>
      <c r="H9" s="43"/>
    </row>
    <row r="10" customFormat="false" ht="15.75" hidden="false" customHeight="false" outlineLevel="0" collapsed="false">
      <c r="A10" s="43" t="s">
        <v>18</v>
      </c>
      <c r="B10" s="43"/>
      <c r="C10" s="47" t="n">
        <v>0.0001</v>
      </c>
      <c r="D10" s="43"/>
      <c r="E10" s="43"/>
      <c r="F10" s="43"/>
      <c r="G10" s="43"/>
      <c r="H10" s="43"/>
    </row>
    <row r="11" customFormat="false" ht="15.75" hidden="false" customHeight="false" outlineLevel="0" collapsed="false">
      <c r="A11" s="46" t="s">
        <v>33</v>
      </c>
      <c r="B11" s="43"/>
      <c r="C11" s="51" t="n">
        <v>1.6E-005</v>
      </c>
      <c r="D11" s="43"/>
      <c r="E11" s="43"/>
      <c r="F11" s="43"/>
      <c r="G11" s="43"/>
      <c r="H11" s="43"/>
    </row>
    <row r="13" customFormat="false" ht="15.75" hidden="false" customHeight="false" outlineLevel="0" collapsed="false">
      <c r="A13" s="52" t="s">
        <v>34</v>
      </c>
      <c r="B13" s="52" t="s">
        <v>35</v>
      </c>
      <c r="C13" s="52" t="s">
        <v>36</v>
      </c>
      <c r="D13" s="52" t="s">
        <v>37</v>
      </c>
      <c r="E13" s="52" t="s">
        <v>38</v>
      </c>
      <c r="F13" s="52" t="s">
        <v>39</v>
      </c>
      <c r="G13" s="52"/>
    </row>
    <row r="14" customFormat="false" ht="15.75" hidden="false" customHeight="false" outlineLevel="0" collapsed="false">
      <c r="A14" s="53" t="s">
        <v>40</v>
      </c>
      <c r="B14" s="54" t="n">
        <v>108130000</v>
      </c>
      <c r="C14" s="55" t="n">
        <f aca="false">6.22%/12</f>
        <v>0.00518333333333333</v>
      </c>
      <c r="D14" s="56" t="n">
        <v>0.0622</v>
      </c>
      <c r="E14" s="56"/>
      <c r="F14" s="56"/>
      <c r="G14" s="56"/>
    </row>
    <row r="15" customFormat="false" ht="15.75" hidden="false" customHeight="false" outlineLevel="0" collapsed="false">
      <c r="A15" s="53" t="s">
        <v>41</v>
      </c>
      <c r="B15" s="57" t="n">
        <v>492470000</v>
      </c>
      <c r="C15" s="55" t="n">
        <f aca="false">6.624%/12</f>
        <v>0.00552</v>
      </c>
      <c r="D15" s="56" t="n">
        <v>0.06624</v>
      </c>
      <c r="E15" s="56"/>
      <c r="F15" s="56"/>
      <c r="G15" s="56"/>
    </row>
    <row r="16" customFormat="false" ht="15.75" hidden="false" customHeight="false" outlineLevel="0" collapsed="false">
      <c r="A16" s="53" t="s">
        <v>42</v>
      </c>
      <c r="B16" s="57" t="n">
        <v>115000000</v>
      </c>
      <c r="C16" s="58" t="n">
        <f aca="false">6.4449%/12</f>
        <v>0.00537075</v>
      </c>
      <c r="D16" s="55" t="n">
        <v>0.064449</v>
      </c>
      <c r="E16" s="0" t="s">
        <v>43</v>
      </c>
    </row>
    <row r="17" customFormat="false" ht="15.75" hidden="false" customHeight="false" outlineLevel="0" collapsed="false">
      <c r="A17" s="53" t="s">
        <v>44</v>
      </c>
      <c r="B17" s="57" t="n">
        <v>1210000000</v>
      </c>
      <c r="C17" s="55" t="n">
        <f aca="false">0.1555%/12</f>
        <v>0.000129583333333333</v>
      </c>
      <c r="D17" s="59" t="n">
        <v>0.001555</v>
      </c>
      <c r="E17" s="59"/>
      <c r="F17" s="59" t="s">
        <v>45</v>
      </c>
      <c r="G17" s="59"/>
    </row>
    <row r="18" customFormat="false" ht="15.75" hidden="false" customHeight="false" outlineLevel="0" collapsed="false">
      <c r="A18" s="53" t="s">
        <v>46</v>
      </c>
      <c r="B18" s="57" t="n">
        <v>1210000000</v>
      </c>
      <c r="C18" s="55" t="s">
        <v>47</v>
      </c>
      <c r="F18" s="59" t="s">
        <v>45</v>
      </c>
    </row>
    <row r="19" customFormat="false" ht="15.75" hidden="false" customHeight="false" outlineLevel="0" collapsed="false">
      <c r="A19" s="53" t="s">
        <v>48</v>
      </c>
      <c r="B19" s="57" t="n">
        <v>102100000</v>
      </c>
      <c r="C19" s="55" t="n">
        <f aca="false">6.771%/12</f>
        <v>0.0056425</v>
      </c>
      <c r="D19" s="55" t="n">
        <v>0.06771</v>
      </c>
      <c r="E19" s="55"/>
      <c r="F19" s="55"/>
      <c r="G19" s="55"/>
      <c r="I19" s="60" t="s">
        <v>49</v>
      </c>
      <c r="J19" s="61"/>
      <c r="K19" s="61"/>
      <c r="L19" s="62"/>
      <c r="M19" s="63" t="s">
        <v>50</v>
      </c>
      <c r="N19" s="62"/>
      <c r="O19" s="62"/>
      <c r="P19" s="62"/>
      <c r="Q19" s="62"/>
      <c r="R19" s="62"/>
    </row>
    <row r="20" customFormat="false" ht="15.75" hidden="false" customHeight="false" outlineLevel="0" collapsed="false">
      <c r="A20" s="53" t="s">
        <v>51</v>
      </c>
      <c r="B20" s="57" t="n">
        <v>50000000</v>
      </c>
      <c r="C20" s="58" t="n">
        <f aca="false">D20/12</f>
        <v>0.00547583333333333</v>
      </c>
      <c r="D20" s="55" t="n">
        <v>0.06571</v>
      </c>
      <c r="E20" s="55" t="s">
        <v>52</v>
      </c>
      <c r="F20" s="55"/>
      <c r="G20" s="55"/>
      <c r="H20" s="55"/>
      <c r="I20" s="61"/>
      <c r="J20" s="61"/>
      <c r="K20" s="61"/>
      <c r="L20" s="62"/>
      <c r="M20" s="64"/>
      <c r="N20" s="62"/>
      <c r="O20" s="62"/>
      <c r="P20" s="65"/>
      <c r="Q20" s="62"/>
      <c r="R20" s="62"/>
      <c r="V20" s="30" t="s">
        <v>53</v>
      </c>
    </row>
    <row r="21" customFormat="false" ht="15.75" hidden="false" customHeight="false" outlineLevel="0" collapsed="false">
      <c r="A21" s="53" t="s">
        <v>54</v>
      </c>
      <c r="B21" s="57" t="n">
        <v>112300000</v>
      </c>
      <c r="C21" s="55" t="n">
        <f aca="false">6.878%/12</f>
        <v>0.00573166666666667</v>
      </c>
      <c r="D21" s="55" t="n">
        <v>0.06878</v>
      </c>
      <c r="E21" s="55"/>
      <c r="F21" s="55"/>
      <c r="G21" s="40" t="s">
        <v>55</v>
      </c>
      <c r="H21" s="66" t="s">
        <v>56</v>
      </c>
      <c r="I21" s="66" t="s">
        <v>57</v>
      </c>
      <c r="J21" s="66" t="s">
        <v>58</v>
      </c>
      <c r="K21" s="66" t="s">
        <v>59</v>
      </c>
      <c r="L21" s="65"/>
      <c r="M21" s="65"/>
      <c r="N21" s="65"/>
      <c r="O21" s="65"/>
      <c r="P21" s="65"/>
      <c r="Q21" s="65"/>
      <c r="R21" s="65"/>
      <c r="S21" s="0" t="s">
        <v>60</v>
      </c>
      <c r="V21" s="67" t="s">
        <v>40</v>
      </c>
      <c r="AA21" s="67" t="s">
        <v>41</v>
      </c>
      <c r="AF21" s="67" t="s">
        <v>44</v>
      </c>
      <c r="AK21" s="67" t="s">
        <v>46</v>
      </c>
      <c r="AP21" s="67" t="s">
        <v>42</v>
      </c>
      <c r="AU21" s="67" t="s">
        <v>48</v>
      </c>
      <c r="AZ21" s="67" t="s">
        <v>51</v>
      </c>
      <c r="BE21" s="67" t="s">
        <v>54</v>
      </c>
      <c r="BJ21" s="67" t="s">
        <v>61</v>
      </c>
      <c r="BO21" s="67" t="s">
        <v>62</v>
      </c>
      <c r="BT21" s="67" t="s">
        <v>63</v>
      </c>
      <c r="BY21" s="67" t="s">
        <v>64</v>
      </c>
      <c r="CD21" s="68" t="s">
        <v>65</v>
      </c>
      <c r="CE21" s="69" t="s">
        <v>66</v>
      </c>
      <c r="CF21" s="69"/>
      <c r="CG21" s="69"/>
    </row>
    <row r="22" customFormat="false" ht="15.75" hidden="false" customHeight="false" outlineLevel="0" collapsed="false">
      <c r="A22" s="53" t="s">
        <v>61</v>
      </c>
      <c r="B22" s="57" t="n">
        <v>48700000</v>
      </c>
      <c r="C22" s="55" t="n">
        <f aca="false">6.878%/12</f>
        <v>0.00573166666666667</v>
      </c>
      <c r="D22" s="55" t="n">
        <v>0.06878</v>
      </c>
      <c r="E22" s="55"/>
      <c r="F22" s="55"/>
      <c r="G22" s="55"/>
      <c r="I22" s="62"/>
      <c r="J22" s="62"/>
      <c r="K22" s="62" t="n">
        <v>0</v>
      </c>
      <c r="L22" s="61" t="s">
        <v>67</v>
      </c>
      <c r="M22" s="61" t="s">
        <v>68</v>
      </c>
      <c r="N22" s="61" t="s">
        <v>69</v>
      </c>
      <c r="O22" s="61" t="s">
        <v>70</v>
      </c>
      <c r="P22" s="61" t="s">
        <v>71</v>
      </c>
      <c r="Q22" s="61" t="s">
        <v>18</v>
      </c>
      <c r="R22" s="61" t="s">
        <v>72</v>
      </c>
      <c r="S22" s="30" t="s">
        <v>73</v>
      </c>
      <c r="T22" s="61" t="s">
        <v>74</v>
      </c>
      <c r="U22" s="61" t="s">
        <v>75</v>
      </c>
      <c r="V22" s="70" t="s">
        <v>35</v>
      </c>
      <c r="W22" s="70" t="s">
        <v>76</v>
      </c>
      <c r="X22" s="70" t="s">
        <v>77</v>
      </c>
      <c r="Y22" s="70" t="s">
        <v>78</v>
      </c>
      <c r="Z22" s="61" t="s">
        <v>75</v>
      </c>
      <c r="AA22" s="70" t="s">
        <v>35</v>
      </c>
      <c r="AB22" s="70" t="s">
        <v>76</v>
      </c>
      <c r="AC22" s="70" t="s">
        <v>77</v>
      </c>
      <c r="AD22" s="70" t="s">
        <v>78</v>
      </c>
      <c r="AE22" s="61" t="s">
        <v>75</v>
      </c>
      <c r="AF22" s="70" t="s">
        <v>79</v>
      </c>
      <c r="AG22" s="70" t="s">
        <v>76</v>
      </c>
      <c r="AH22" s="70" t="s">
        <v>77</v>
      </c>
      <c r="AI22" s="70" t="s">
        <v>78</v>
      </c>
      <c r="AJ22" s="30"/>
      <c r="AK22" s="70" t="s">
        <v>79</v>
      </c>
      <c r="AL22" s="70" t="s">
        <v>76</v>
      </c>
      <c r="AM22" s="70" t="s">
        <v>77</v>
      </c>
      <c r="AN22" s="70" t="s">
        <v>78</v>
      </c>
      <c r="AO22" s="70"/>
      <c r="AP22" s="70" t="s">
        <v>35</v>
      </c>
      <c r="AQ22" s="70" t="s">
        <v>76</v>
      </c>
      <c r="AR22" s="70" t="s">
        <v>77</v>
      </c>
      <c r="AS22" s="70" t="s">
        <v>78</v>
      </c>
      <c r="AT22" s="30"/>
      <c r="AU22" s="70" t="s">
        <v>35</v>
      </c>
      <c r="AV22" s="70" t="s">
        <v>76</v>
      </c>
      <c r="AW22" s="70" t="s">
        <v>77</v>
      </c>
      <c r="AX22" s="70" t="s">
        <v>78</v>
      </c>
      <c r="AY22" s="30"/>
      <c r="AZ22" s="70" t="s">
        <v>35</v>
      </c>
      <c r="BA22" s="70" t="s">
        <v>76</v>
      </c>
      <c r="BB22" s="70" t="s">
        <v>77</v>
      </c>
      <c r="BC22" s="70" t="s">
        <v>78</v>
      </c>
      <c r="BD22" s="30"/>
      <c r="BE22" s="70" t="s">
        <v>35</v>
      </c>
      <c r="BF22" s="70" t="s">
        <v>76</v>
      </c>
      <c r="BG22" s="70" t="s">
        <v>77</v>
      </c>
      <c r="BH22" s="70" t="s">
        <v>78</v>
      </c>
      <c r="BI22" s="30"/>
      <c r="BJ22" s="70" t="s">
        <v>35</v>
      </c>
      <c r="BK22" s="70" t="s">
        <v>76</v>
      </c>
      <c r="BL22" s="70" t="s">
        <v>77</v>
      </c>
      <c r="BM22" s="70" t="s">
        <v>78</v>
      </c>
      <c r="BN22" s="30"/>
      <c r="BO22" s="70" t="s">
        <v>35</v>
      </c>
      <c r="BP22" s="70" t="s">
        <v>76</v>
      </c>
      <c r="BQ22" s="70" t="s">
        <v>77</v>
      </c>
      <c r="BR22" s="70" t="s">
        <v>78</v>
      </c>
      <c r="BS22" s="30"/>
      <c r="BT22" s="70" t="s">
        <v>35</v>
      </c>
      <c r="BU22" s="70" t="s">
        <v>76</v>
      </c>
      <c r="BV22" s="70" t="s">
        <v>77</v>
      </c>
      <c r="BW22" s="70" t="s">
        <v>78</v>
      </c>
      <c r="BX22" s="30"/>
      <c r="BY22" s="70" t="s">
        <v>35</v>
      </c>
      <c r="BZ22" s="70" t="s">
        <v>76</v>
      </c>
      <c r="CA22" s="70" t="s">
        <v>77</v>
      </c>
      <c r="CB22" s="70" t="s">
        <v>78</v>
      </c>
      <c r="CC22" s="30"/>
      <c r="CD22" s="70" t="s">
        <v>35</v>
      </c>
      <c r="CE22" s="70" t="s">
        <v>76</v>
      </c>
      <c r="CF22" s="70" t="s">
        <v>77</v>
      </c>
      <c r="CG22" s="70" t="s">
        <v>78</v>
      </c>
      <c r="CH22" s="70" t="s">
        <v>80</v>
      </c>
      <c r="CI22" s="70" t="s">
        <v>81</v>
      </c>
    </row>
    <row r="23" customFormat="false" ht="15.75" hidden="false" customHeight="false" outlineLevel="0" collapsed="false">
      <c r="A23" s="53" t="s">
        <v>62</v>
      </c>
      <c r="B23" s="57" t="n">
        <v>89500000</v>
      </c>
      <c r="C23" s="55" t="n">
        <f aca="false">6.878%/12</f>
        <v>0.00573166666666667</v>
      </c>
      <c r="D23" s="55" t="n">
        <v>0.06878</v>
      </c>
      <c r="E23" s="71"/>
      <c r="F23" s="71"/>
      <c r="G23" s="71" t="n">
        <v>37008</v>
      </c>
      <c r="H23" s="72" t="n">
        <v>0</v>
      </c>
      <c r="I23" s="73"/>
      <c r="L23" s="74" t="n">
        <f aca="false">C$9</f>
        <v>1210000000</v>
      </c>
      <c r="U23" s="72" t="n">
        <v>0</v>
      </c>
      <c r="V23" s="75" t="n">
        <f aca="false">B14</f>
        <v>108130000</v>
      </c>
      <c r="Z23" s="72" t="n">
        <v>0</v>
      </c>
      <c r="AA23" s="76" t="n">
        <f aca="false">B15</f>
        <v>492470000</v>
      </c>
      <c r="AE23" s="72" t="n">
        <v>0</v>
      </c>
      <c r="AF23" s="57" t="n">
        <f aca="false">$B$17</f>
        <v>1210000000</v>
      </c>
      <c r="AK23" s="76" t="n">
        <f aca="false">$B$17</f>
        <v>1210000000</v>
      </c>
      <c r="AP23" s="76" t="n">
        <f aca="false">B16</f>
        <v>115000000</v>
      </c>
      <c r="AU23" s="76" t="n">
        <f aca="false">B19</f>
        <v>102100000</v>
      </c>
      <c r="AZ23" s="76" t="n">
        <f aca="false">B20</f>
        <v>50000000</v>
      </c>
      <c r="BE23" s="76" t="n">
        <f aca="false">B21</f>
        <v>112300000</v>
      </c>
      <c r="BJ23" s="76" t="n">
        <f aca="false">B22</f>
        <v>48700000</v>
      </c>
      <c r="BO23" s="76" t="n">
        <f aca="false">B23</f>
        <v>89500000</v>
      </c>
      <c r="BT23" s="76" t="n">
        <f aca="false">B24</f>
        <v>44800000</v>
      </c>
      <c r="BY23" s="76" t="n">
        <f aca="false">B25</f>
        <v>47000000</v>
      </c>
      <c r="CD23" s="75" t="n">
        <f aca="false">V23+AA23+AP23+AU23+AZ23+BE23+BJ23+BO23+BT23+BY23</f>
        <v>1210000000</v>
      </c>
      <c r="CH23" s="0" t="s">
        <v>82</v>
      </c>
    </row>
    <row r="24" customFormat="false" ht="15.75" hidden="false" customHeight="false" outlineLevel="0" collapsed="false">
      <c r="A24" s="53" t="s">
        <v>63</v>
      </c>
      <c r="B24" s="57" t="n">
        <v>44800000</v>
      </c>
      <c r="C24" s="55" t="n">
        <f aca="false">6.878%/12</f>
        <v>0.00573166666666667</v>
      </c>
      <c r="D24" s="55" t="n">
        <v>0.06878</v>
      </c>
      <c r="E24" s="71"/>
      <c r="F24" s="71"/>
      <c r="G24" s="71" t="n">
        <v>37038</v>
      </c>
      <c r="H24" s="72" t="n">
        <f aca="false">H23+1</f>
        <v>1</v>
      </c>
      <c r="I24" s="73"/>
      <c r="L24" s="74" t="n">
        <f aca="false">L23-N24-O24</f>
        <v>1210000000</v>
      </c>
      <c r="M24" s="57" t="n">
        <f aca="false">L23*($C$6/12)</f>
        <v>6947416.66666667</v>
      </c>
      <c r="O24" s="77" t="n">
        <v>0</v>
      </c>
      <c r="P24" s="57" t="n">
        <f aca="false">L23*($C$6/12)</f>
        <v>6947416.66666667</v>
      </c>
      <c r="Q24" s="78" t="n">
        <f aca="false">L23*($C$10/12)</f>
        <v>10083.3333333333</v>
      </c>
      <c r="R24" s="78" t="n">
        <f aca="false">L23*($C$11/12)</f>
        <v>1613.33333333333</v>
      </c>
      <c r="S24" s="57" t="n">
        <f aca="false">SUM(N24:P24)-Q24-R24</f>
        <v>6935720</v>
      </c>
      <c r="T24" s="79" t="n">
        <f aca="false">L24/$L$23</f>
        <v>1</v>
      </c>
      <c r="U24" s="72" t="n">
        <f aca="false">U23+1</f>
        <v>1</v>
      </c>
      <c r="V24" s="75" t="n">
        <f aca="false">V23-X24</f>
        <v>108130000</v>
      </c>
      <c r="W24" s="57" t="n">
        <f aca="false">V23*$C$14</f>
        <v>560473.833333333</v>
      </c>
      <c r="X24" s="0" t="n">
        <v>0</v>
      </c>
      <c r="Y24" s="76" t="n">
        <f aca="false">W24+X24</f>
        <v>560473.833333333</v>
      </c>
      <c r="Z24" s="72" t="n">
        <f aca="false">Z23+1</f>
        <v>1</v>
      </c>
      <c r="AA24" s="75" t="n">
        <f aca="false">AA23-AC24</f>
        <v>492470000</v>
      </c>
      <c r="AB24" s="57" t="n">
        <f aca="false">AA23*$C$15</f>
        <v>2718434.4</v>
      </c>
      <c r="AC24" s="0" t="n">
        <v>0</v>
      </c>
      <c r="AD24" s="76" t="n">
        <f aca="false">AB24+AC24</f>
        <v>2718434.4</v>
      </c>
      <c r="AE24" s="72" t="n">
        <f aca="false">AE23+1</f>
        <v>1</v>
      </c>
      <c r="AF24" s="57" t="n">
        <f aca="false">CD24</f>
        <v>1210000000</v>
      </c>
      <c r="AG24" s="57" t="n">
        <f aca="false">$AF$23*$C$17</f>
        <v>156795.833333333</v>
      </c>
      <c r="AH24" s="0" t="n">
        <v>0</v>
      </c>
      <c r="AI24" s="76" t="n">
        <f aca="false">AG24+AH24</f>
        <v>156795.833333333</v>
      </c>
      <c r="AK24" s="57" t="n">
        <f aca="false">CD24</f>
        <v>1210000000</v>
      </c>
      <c r="AP24" s="57" t="n">
        <f aca="false">AP23-AR24</f>
        <v>115000000</v>
      </c>
      <c r="AQ24" s="57" t="n">
        <f aca="false">AP23*$C$16</f>
        <v>617636.25</v>
      </c>
      <c r="AR24" s="0" t="n">
        <v>0</v>
      </c>
      <c r="AS24" s="76" t="n">
        <f aca="false">AQ24+AR24</f>
        <v>617636.25</v>
      </c>
      <c r="AU24" s="57" t="n">
        <f aca="false">AU23-AW24</f>
        <v>102100000</v>
      </c>
      <c r="AV24" s="57" t="n">
        <f aca="false">AU23*$C$19</f>
        <v>576099.25</v>
      </c>
      <c r="AW24" s="0" t="n">
        <v>0</v>
      </c>
      <c r="AX24" s="76" t="n">
        <f aca="false">AV24+AW24</f>
        <v>576099.25</v>
      </c>
      <c r="AZ24" s="57" t="n">
        <f aca="false">AZ23-BB24</f>
        <v>50000000</v>
      </c>
      <c r="BA24" s="57" t="n">
        <f aca="false">AZ23*$C$20</f>
        <v>273791.666666667</v>
      </c>
      <c r="BB24" s="0" t="n">
        <v>0</v>
      </c>
      <c r="BC24" s="76" t="n">
        <f aca="false">BA24+BB24</f>
        <v>273791.666666667</v>
      </c>
      <c r="BE24" s="57" t="n">
        <f aca="false">BE23-BG24</f>
        <v>112300000</v>
      </c>
      <c r="BF24" s="57" t="n">
        <f aca="false">BE23*$C$21</f>
        <v>643666.166666667</v>
      </c>
      <c r="BG24" s="0" t="n">
        <v>0</v>
      </c>
      <c r="BH24" s="76" t="n">
        <f aca="false">BF24+BG24</f>
        <v>643666.166666667</v>
      </c>
      <c r="BJ24" s="57" t="n">
        <f aca="false">BJ23-BL24</f>
        <v>48700000</v>
      </c>
      <c r="BK24" s="57" t="n">
        <f aca="false">BJ23*$C$22</f>
        <v>279132.166666667</v>
      </c>
      <c r="BL24" s="0" t="n">
        <v>0</v>
      </c>
      <c r="BM24" s="76" t="n">
        <f aca="false">BK24+BL24</f>
        <v>279132.166666667</v>
      </c>
      <c r="BO24" s="57" t="n">
        <f aca="false">BO23-BQ24</f>
        <v>89500000</v>
      </c>
      <c r="BP24" s="57" t="n">
        <f aca="false">BO23*$C$23</f>
        <v>512984.166666667</v>
      </c>
      <c r="BQ24" s="0" t="n">
        <v>0</v>
      </c>
      <c r="BR24" s="76" t="n">
        <f aca="false">BP24+BQ24</f>
        <v>512984.166666667</v>
      </c>
      <c r="BT24" s="57" t="n">
        <f aca="false">BT23-BV24</f>
        <v>44800000</v>
      </c>
      <c r="BU24" s="57" t="n">
        <f aca="false">BT23*$C$24</f>
        <v>256778.666666667</v>
      </c>
      <c r="BV24" s="0" t="n">
        <v>0</v>
      </c>
      <c r="BW24" s="76" t="n">
        <f aca="false">BU24+BV24</f>
        <v>256778.666666667</v>
      </c>
      <c r="BY24" s="57" t="n">
        <f aca="false">BY23-CA24</f>
        <v>47000000</v>
      </c>
      <c r="BZ24" s="57" t="n">
        <f aca="false">BY23*$C$25</f>
        <v>269388.333333333</v>
      </c>
      <c r="CA24" s="0" t="n">
        <v>0</v>
      </c>
      <c r="CB24" s="76" t="n">
        <f aca="false">BZ24+CA24</f>
        <v>269388.333333333</v>
      </c>
      <c r="CD24" s="75" t="n">
        <f aca="false">V24+AA24+AP24+AU24+AZ24+BE24+BJ24+BO24+BT24+BY24</f>
        <v>1210000000</v>
      </c>
      <c r="CE24" s="57" t="n">
        <f aca="false">W24+AB24+AQ24+AG24+AV24+BA24+BF24+BK24+BP24+BU24+BZ24</f>
        <v>6865180.73333333</v>
      </c>
      <c r="CF24" s="57" t="n">
        <f aca="false">X24+AC24+AR24+AW24+BB24+BG24+BL24+BQ24+BV24+CA24</f>
        <v>0</v>
      </c>
      <c r="CG24" s="75" t="n">
        <f aca="false">CE24+CF24</f>
        <v>6865180.73333333</v>
      </c>
      <c r="CH24" s="57" t="n">
        <f aca="false">S24-CG24+$AF$23*$C$17</f>
        <v>227335.1</v>
      </c>
      <c r="CI24" s="76" t="n">
        <f aca="false">S24-CG24</f>
        <v>70539.2666666666</v>
      </c>
    </row>
    <row r="25" customFormat="false" ht="15.75" hidden="false" customHeight="false" outlineLevel="0" collapsed="false">
      <c r="A25" s="53" t="s">
        <v>64</v>
      </c>
      <c r="B25" s="57" t="n">
        <v>47000000</v>
      </c>
      <c r="C25" s="55" t="n">
        <f aca="false">6.878%/12</f>
        <v>0.00573166666666667</v>
      </c>
      <c r="D25" s="55" t="n">
        <v>0.06878</v>
      </c>
      <c r="E25" s="71"/>
      <c r="F25" s="71"/>
      <c r="G25" s="71" t="n">
        <v>37069</v>
      </c>
      <c r="H25" s="72" t="n">
        <f aca="false">H24+1</f>
        <v>2</v>
      </c>
      <c r="I25" s="73"/>
      <c r="L25" s="74" t="n">
        <f aca="false">L24-N25-O25</f>
        <v>1210000000</v>
      </c>
      <c r="M25" s="57" t="n">
        <f aca="false">L24*($C$6/12)</f>
        <v>6947416.66666667</v>
      </c>
      <c r="O25" s="77" t="n">
        <v>0</v>
      </c>
      <c r="P25" s="57" t="n">
        <f aca="false">L24*($C$6/12)</f>
        <v>6947416.66666667</v>
      </c>
      <c r="Q25" s="78" t="n">
        <f aca="false">L24*($C$10/12)</f>
        <v>10083.3333333333</v>
      </c>
      <c r="R25" s="78" t="n">
        <f aca="false">L24*($C$11/12)</f>
        <v>1613.33333333333</v>
      </c>
      <c r="S25" s="57" t="n">
        <f aca="false">SUM(N25:P25)-Q25-R25</f>
        <v>6935720</v>
      </c>
      <c r="T25" s="79" t="n">
        <f aca="false">L25/$L$23</f>
        <v>1</v>
      </c>
      <c r="U25" s="72" t="n">
        <f aca="false">U24+1</f>
        <v>2</v>
      </c>
      <c r="V25" s="75" t="n">
        <f aca="false">V24-X25</f>
        <v>108130000</v>
      </c>
      <c r="W25" s="57" t="n">
        <f aca="false">V24*$C$14</f>
        <v>560473.833333333</v>
      </c>
      <c r="X25" s="0" t="n">
        <v>0</v>
      </c>
      <c r="Y25" s="76" t="n">
        <f aca="false">W25+X25</f>
        <v>560473.833333333</v>
      </c>
      <c r="Z25" s="72" t="n">
        <f aca="false">Z24+1</f>
        <v>2</v>
      </c>
      <c r="AA25" s="75" t="n">
        <f aca="false">AA24-AC25</f>
        <v>492470000</v>
      </c>
      <c r="AB25" s="57" t="n">
        <f aca="false">AA24*$C$15</f>
        <v>2718434.4</v>
      </c>
      <c r="AC25" s="0" t="n">
        <v>0</v>
      </c>
      <c r="AD25" s="76" t="n">
        <f aca="false">AB25+AC25</f>
        <v>2718434.4</v>
      </c>
      <c r="AE25" s="72" t="n">
        <f aca="false">AE24+1</f>
        <v>2</v>
      </c>
      <c r="AF25" s="57" t="n">
        <f aca="false">CD25</f>
        <v>1210000000</v>
      </c>
      <c r="AG25" s="57" t="n">
        <f aca="false">CH25</f>
        <v>227335.1</v>
      </c>
      <c r="AH25" s="0" t="n">
        <v>0</v>
      </c>
      <c r="AI25" s="76" t="n">
        <f aca="false">AG25+AH25</f>
        <v>227335.1</v>
      </c>
      <c r="AK25" s="57" t="n">
        <f aca="false">CD25</f>
        <v>1210000000</v>
      </c>
      <c r="AP25" s="57" t="n">
        <f aca="false">AP24-AR25</f>
        <v>115000000</v>
      </c>
      <c r="AQ25" s="57" t="n">
        <f aca="false">AP24*$C$16</f>
        <v>617636.25</v>
      </c>
      <c r="AR25" s="0" t="n">
        <v>0</v>
      </c>
      <c r="AS25" s="76" t="n">
        <f aca="false">AQ25+AR25</f>
        <v>617636.25</v>
      </c>
      <c r="AU25" s="57" t="n">
        <f aca="false">AU24-AW25</f>
        <v>102100000</v>
      </c>
      <c r="AV25" s="57" t="n">
        <f aca="false">AU24*$C$19</f>
        <v>576099.25</v>
      </c>
      <c r="AW25" s="0" t="n">
        <v>0</v>
      </c>
      <c r="AX25" s="76" t="n">
        <f aca="false">AV25+AW25</f>
        <v>576099.25</v>
      </c>
      <c r="AZ25" s="57" t="n">
        <f aca="false">AZ24-BB25</f>
        <v>50000000</v>
      </c>
      <c r="BA25" s="57" t="n">
        <f aca="false">AZ24*$C$20</f>
        <v>273791.666666667</v>
      </c>
      <c r="BB25" s="0" t="n">
        <v>0</v>
      </c>
      <c r="BC25" s="76" t="n">
        <f aca="false">BA25+BB25</f>
        <v>273791.666666667</v>
      </c>
      <c r="BE25" s="57" t="n">
        <f aca="false">BE24-BG25</f>
        <v>112300000</v>
      </c>
      <c r="BF25" s="57" t="n">
        <f aca="false">BE24*$C$21</f>
        <v>643666.166666667</v>
      </c>
      <c r="BG25" s="0" t="n">
        <v>0</v>
      </c>
      <c r="BH25" s="76" t="n">
        <f aca="false">BF25+BG25</f>
        <v>643666.166666667</v>
      </c>
      <c r="BJ25" s="57" t="n">
        <f aca="false">BJ24-BL25</f>
        <v>48700000</v>
      </c>
      <c r="BK25" s="57" t="n">
        <f aca="false">BJ24*$C$22</f>
        <v>279132.166666667</v>
      </c>
      <c r="BL25" s="0" t="n">
        <v>0</v>
      </c>
      <c r="BM25" s="76" t="n">
        <f aca="false">BK25+BL25</f>
        <v>279132.166666667</v>
      </c>
      <c r="BO25" s="57" t="n">
        <f aca="false">BO24-BQ25</f>
        <v>89500000</v>
      </c>
      <c r="BP25" s="57" t="n">
        <f aca="false">BO24*$C$23</f>
        <v>512984.166666667</v>
      </c>
      <c r="BQ25" s="0" t="n">
        <v>0</v>
      </c>
      <c r="BR25" s="76" t="n">
        <f aca="false">BP25+BQ25</f>
        <v>512984.166666667</v>
      </c>
      <c r="BT25" s="57" t="n">
        <f aca="false">BT24-BV25</f>
        <v>44800000</v>
      </c>
      <c r="BU25" s="57" t="n">
        <f aca="false">BT24*$C$24</f>
        <v>256778.666666667</v>
      </c>
      <c r="BV25" s="0" t="n">
        <v>0</v>
      </c>
      <c r="BW25" s="76" t="n">
        <f aca="false">BU25+BV25</f>
        <v>256778.666666667</v>
      </c>
      <c r="BY25" s="57" t="n">
        <f aca="false">BY24-CA25</f>
        <v>47000000</v>
      </c>
      <c r="BZ25" s="57" t="n">
        <f aca="false">BY24*$C$25</f>
        <v>269388.333333333</v>
      </c>
      <c r="CA25" s="0" t="n">
        <v>0</v>
      </c>
      <c r="CB25" s="76" t="n">
        <f aca="false">BZ25+CA25</f>
        <v>269388.333333333</v>
      </c>
      <c r="CD25" s="75" t="n">
        <f aca="false">V25+AA25+AP25+AU25+AZ25+BE25+BJ25+BO25+BT25+BY25</f>
        <v>1210000000</v>
      </c>
      <c r="CE25" s="57" t="n">
        <f aca="false">W25+AB25+AQ25+AV25+BA25+BF25+BK25+BP25+BU25+BZ25</f>
        <v>6708384.9</v>
      </c>
      <c r="CF25" s="57" t="n">
        <f aca="false">X25+AC25+AR25+AW25+BB25+BG25+BL25+BQ25+BV25+CA25</f>
        <v>0</v>
      </c>
      <c r="CG25" s="75" t="n">
        <f aca="false">CE25+CF25</f>
        <v>6708384.9</v>
      </c>
      <c r="CH25" s="57" t="n">
        <f aca="false">S25-CG25</f>
        <v>227335.1</v>
      </c>
      <c r="CI25" s="76" t="n">
        <f aca="false">S25-CG25-AG25</f>
        <v>0</v>
      </c>
    </row>
    <row r="26" customFormat="false" ht="15.75" hidden="false" customHeight="false" outlineLevel="0" collapsed="false">
      <c r="A26" s="53"/>
      <c r="E26" s="71"/>
      <c r="F26" s="71"/>
      <c r="G26" s="71" t="n">
        <v>37099</v>
      </c>
      <c r="H26" s="72" t="n">
        <f aca="false">H25+1</f>
        <v>3</v>
      </c>
      <c r="I26" s="73"/>
      <c r="L26" s="74" t="n">
        <f aca="false">L25-N26-O26</f>
        <v>1210000000</v>
      </c>
      <c r="M26" s="57" t="n">
        <f aca="false">L25*($C$6/12)</f>
        <v>6947416.66666667</v>
      </c>
      <c r="O26" s="77" t="n">
        <v>0</v>
      </c>
      <c r="P26" s="57" t="n">
        <f aca="false">L25*($C$6/12)</f>
        <v>6947416.66666667</v>
      </c>
      <c r="Q26" s="78" t="n">
        <f aca="false">L25*($C$10/12)</f>
        <v>10083.3333333333</v>
      </c>
      <c r="R26" s="78" t="n">
        <f aca="false">L25*($C$11/12)</f>
        <v>1613.33333333333</v>
      </c>
      <c r="S26" s="57" t="n">
        <f aca="false">SUM(N26:P26)-Q26-R26</f>
        <v>6935720</v>
      </c>
      <c r="T26" s="79" t="n">
        <f aca="false">L26/$L$23</f>
        <v>1</v>
      </c>
      <c r="U26" s="72" t="n">
        <f aca="false">U25+1</f>
        <v>3</v>
      </c>
      <c r="V26" s="75" t="n">
        <f aca="false">V25-X26</f>
        <v>108130000</v>
      </c>
      <c r="W26" s="57" t="n">
        <f aca="false">V25*$C$14</f>
        <v>560473.833333333</v>
      </c>
      <c r="X26" s="0" t="n">
        <v>0</v>
      </c>
      <c r="Y26" s="76" t="n">
        <f aca="false">W26+X26</f>
        <v>560473.833333333</v>
      </c>
      <c r="Z26" s="72" t="n">
        <f aca="false">Z25+1</f>
        <v>3</v>
      </c>
      <c r="AA26" s="75" t="n">
        <f aca="false">AA25-AC26</f>
        <v>492470000</v>
      </c>
      <c r="AB26" s="57" t="n">
        <f aca="false">AA25*$C$15</f>
        <v>2718434.4</v>
      </c>
      <c r="AC26" s="0" t="n">
        <v>0</v>
      </c>
      <c r="AD26" s="76" t="n">
        <f aca="false">AB26+AC26</f>
        <v>2718434.4</v>
      </c>
      <c r="AE26" s="72" t="n">
        <f aca="false">AE25+1</f>
        <v>3</v>
      </c>
      <c r="AF26" s="57" t="n">
        <f aca="false">CD26</f>
        <v>1210000000</v>
      </c>
      <c r="AG26" s="57" t="n">
        <f aca="false">CH26</f>
        <v>227335.1</v>
      </c>
      <c r="AH26" s="0" t="n">
        <v>0</v>
      </c>
      <c r="AI26" s="76" t="n">
        <f aca="false">AG26+AH26</f>
        <v>227335.1</v>
      </c>
      <c r="AK26" s="57" t="n">
        <f aca="false">CD26</f>
        <v>1210000000</v>
      </c>
      <c r="AP26" s="57" t="n">
        <f aca="false">AP25-AR26</f>
        <v>115000000</v>
      </c>
      <c r="AQ26" s="57" t="n">
        <f aca="false">AP25*$C$16</f>
        <v>617636.25</v>
      </c>
      <c r="AR26" s="0" t="n">
        <v>0</v>
      </c>
      <c r="AS26" s="76" t="n">
        <f aca="false">AQ26+AR26</f>
        <v>617636.25</v>
      </c>
      <c r="AU26" s="57" t="n">
        <f aca="false">AU25-AW26</f>
        <v>102100000</v>
      </c>
      <c r="AV26" s="57" t="n">
        <f aca="false">AU25*$C$19</f>
        <v>576099.25</v>
      </c>
      <c r="AW26" s="0" t="n">
        <v>0</v>
      </c>
      <c r="AX26" s="76" t="n">
        <f aca="false">AV26+AW26</f>
        <v>576099.25</v>
      </c>
      <c r="AZ26" s="57" t="n">
        <f aca="false">AZ25-BB26</f>
        <v>50000000</v>
      </c>
      <c r="BA26" s="57" t="n">
        <f aca="false">AZ25*$C$20</f>
        <v>273791.666666667</v>
      </c>
      <c r="BB26" s="0" t="n">
        <v>0</v>
      </c>
      <c r="BC26" s="76" t="n">
        <f aca="false">BA26+BB26</f>
        <v>273791.666666667</v>
      </c>
      <c r="BE26" s="57" t="n">
        <f aca="false">BE25-BG26</f>
        <v>112300000</v>
      </c>
      <c r="BF26" s="57" t="n">
        <f aca="false">BE25*$C$21</f>
        <v>643666.166666667</v>
      </c>
      <c r="BG26" s="0" t="n">
        <v>0</v>
      </c>
      <c r="BH26" s="76" t="n">
        <f aca="false">BF26+BG26</f>
        <v>643666.166666667</v>
      </c>
      <c r="BJ26" s="57" t="n">
        <f aca="false">BJ25-BL26</f>
        <v>48700000</v>
      </c>
      <c r="BK26" s="57" t="n">
        <f aca="false">BJ25*$C$22</f>
        <v>279132.166666667</v>
      </c>
      <c r="BL26" s="0" t="n">
        <v>0</v>
      </c>
      <c r="BM26" s="76" t="n">
        <f aca="false">BK26+BL26</f>
        <v>279132.166666667</v>
      </c>
      <c r="BO26" s="57" t="n">
        <f aca="false">BO25-BQ26</f>
        <v>89500000</v>
      </c>
      <c r="BP26" s="57" t="n">
        <f aca="false">BO25*$C$23</f>
        <v>512984.166666667</v>
      </c>
      <c r="BQ26" s="0" t="n">
        <v>0</v>
      </c>
      <c r="BR26" s="76" t="n">
        <f aca="false">BP26+BQ26</f>
        <v>512984.166666667</v>
      </c>
      <c r="BT26" s="57" t="n">
        <f aca="false">BT25-BV26</f>
        <v>44800000</v>
      </c>
      <c r="BU26" s="57" t="n">
        <f aca="false">BT25*$C$24</f>
        <v>256778.666666667</v>
      </c>
      <c r="BV26" s="0" t="n">
        <v>0</v>
      </c>
      <c r="BW26" s="76" t="n">
        <f aca="false">BU26+BV26</f>
        <v>256778.666666667</v>
      </c>
      <c r="BY26" s="57" t="n">
        <f aca="false">BY25-CA26</f>
        <v>47000000</v>
      </c>
      <c r="BZ26" s="57" t="n">
        <f aca="false">BY25*$C$25</f>
        <v>269388.333333333</v>
      </c>
      <c r="CA26" s="0" t="n">
        <v>0</v>
      </c>
      <c r="CB26" s="76" t="n">
        <f aca="false">BZ26+CA26</f>
        <v>269388.333333333</v>
      </c>
      <c r="CD26" s="75" t="n">
        <f aca="false">V26+AA26+AP26+AU26+AZ26+BE26+BJ26+BO26+BT26+BY26</f>
        <v>1210000000</v>
      </c>
      <c r="CE26" s="57" t="n">
        <f aca="false">W26+AB26+AQ26+AV26+BA26+BF26+BK26+BP26+BU26+BZ26</f>
        <v>6708384.9</v>
      </c>
      <c r="CF26" s="57" t="n">
        <f aca="false">X26+AC26+AR26+AW26+BB26+BG26+BL26+BQ26+BV26+CA26</f>
        <v>0</v>
      </c>
      <c r="CG26" s="75" t="n">
        <f aca="false">CE26+CF26</f>
        <v>6708384.9</v>
      </c>
      <c r="CH26" s="57" t="n">
        <f aca="false">S26-CG26</f>
        <v>227335.1</v>
      </c>
      <c r="CI26" s="76" t="n">
        <f aca="false">S26-CG26-AG26</f>
        <v>0</v>
      </c>
    </row>
    <row r="27" customFormat="false" ht="15.75" hidden="false" customHeight="false" outlineLevel="0" collapsed="false">
      <c r="A27" s="35"/>
      <c r="E27" s="71"/>
      <c r="F27" s="71"/>
      <c r="G27" s="71" t="n">
        <v>37130</v>
      </c>
      <c r="H27" s="72" t="n">
        <f aca="false">H26+1</f>
        <v>4</v>
      </c>
      <c r="I27" s="73"/>
      <c r="L27" s="74" t="n">
        <f aca="false">L26-N27-O27</f>
        <v>1210000000</v>
      </c>
      <c r="M27" s="57" t="n">
        <f aca="false">L26*($C$6/12)</f>
        <v>6947416.66666667</v>
      </c>
      <c r="O27" s="77" t="n">
        <v>0</v>
      </c>
      <c r="P27" s="57" t="n">
        <f aca="false">L26*($C$6/12)</f>
        <v>6947416.66666667</v>
      </c>
      <c r="Q27" s="78" t="n">
        <f aca="false">L26*($C$10/12)</f>
        <v>10083.3333333333</v>
      </c>
      <c r="R27" s="78" t="n">
        <f aca="false">L26*($C$11/12)</f>
        <v>1613.33333333333</v>
      </c>
      <c r="S27" s="57" t="n">
        <f aca="false">SUM(N27:P27)-Q27-R27</f>
        <v>6935720</v>
      </c>
      <c r="T27" s="79" t="n">
        <f aca="false">L27/$L$23</f>
        <v>1</v>
      </c>
      <c r="U27" s="72" t="n">
        <f aca="false">U26+1</f>
        <v>4</v>
      </c>
      <c r="V27" s="75" t="n">
        <f aca="false">V26-X27</f>
        <v>108130000</v>
      </c>
      <c r="W27" s="57" t="n">
        <f aca="false">V26*$C$14</f>
        <v>560473.833333333</v>
      </c>
      <c r="X27" s="0" t="n">
        <v>0</v>
      </c>
      <c r="Y27" s="76" t="n">
        <f aca="false">W27+X27</f>
        <v>560473.833333333</v>
      </c>
      <c r="Z27" s="72" t="n">
        <f aca="false">Z26+1</f>
        <v>4</v>
      </c>
      <c r="AA27" s="75" t="n">
        <f aca="false">AA26-AC27</f>
        <v>492470000</v>
      </c>
      <c r="AB27" s="57" t="n">
        <f aca="false">AA26*$C$15</f>
        <v>2718434.4</v>
      </c>
      <c r="AC27" s="0" t="n">
        <v>0</v>
      </c>
      <c r="AD27" s="76" t="n">
        <f aca="false">AB27+AC27</f>
        <v>2718434.4</v>
      </c>
      <c r="AE27" s="72" t="n">
        <f aca="false">AE26+1</f>
        <v>4</v>
      </c>
      <c r="AF27" s="57" t="n">
        <f aca="false">CD27</f>
        <v>1210000000</v>
      </c>
      <c r="AG27" s="57" t="n">
        <f aca="false">CH27</f>
        <v>227335.1</v>
      </c>
      <c r="AH27" s="0" t="n">
        <v>0</v>
      </c>
      <c r="AI27" s="76" t="n">
        <f aca="false">AG27+AH27</f>
        <v>227335.1</v>
      </c>
      <c r="AK27" s="57" t="n">
        <f aca="false">CD27</f>
        <v>1210000000</v>
      </c>
      <c r="AP27" s="57" t="n">
        <f aca="false">AP26-AR27</f>
        <v>115000000</v>
      </c>
      <c r="AQ27" s="57" t="n">
        <f aca="false">AP26*$C$16</f>
        <v>617636.25</v>
      </c>
      <c r="AR27" s="0" t="n">
        <v>0</v>
      </c>
      <c r="AS27" s="76" t="n">
        <f aca="false">AQ27+AR27</f>
        <v>617636.25</v>
      </c>
      <c r="AU27" s="57" t="n">
        <f aca="false">AU26-AW27</f>
        <v>102100000</v>
      </c>
      <c r="AV27" s="57" t="n">
        <f aca="false">AU26*$C$19</f>
        <v>576099.25</v>
      </c>
      <c r="AW27" s="0" t="n">
        <v>0</v>
      </c>
      <c r="AX27" s="76" t="n">
        <f aca="false">AV27+AW27</f>
        <v>576099.25</v>
      </c>
      <c r="AZ27" s="57" t="n">
        <f aca="false">AZ26-BB27</f>
        <v>50000000</v>
      </c>
      <c r="BA27" s="57" t="n">
        <f aca="false">AZ26*$C$20</f>
        <v>273791.666666667</v>
      </c>
      <c r="BB27" s="0" t="n">
        <v>0</v>
      </c>
      <c r="BC27" s="76" t="n">
        <f aca="false">BA27+BB27</f>
        <v>273791.666666667</v>
      </c>
      <c r="BE27" s="57" t="n">
        <f aca="false">BE26-BG27</f>
        <v>112300000</v>
      </c>
      <c r="BF27" s="57" t="n">
        <f aca="false">BE26*$C$21</f>
        <v>643666.166666667</v>
      </c>
      <c r="BG27" s="0" t="n">
        <v>0</v>
      </c>
      <c r="BH27" s="76" t="n">
        <f aca="false">BF27+BG27</f>
        <v>643666.166666667</v>
      </c>
      <c r="BJ27" s="57" t="n">
        <f aca="false">BJ26-BL27</f>
        <v>48700000</v>
      </c>
      <c r="BK27" s="57" t="n">
        <f aca="false">BJ26*$C$22</f>
        <v>279132.166666667</v>
      </c>
      <c r="BL27" s="0" t="n">
        <v>0</v>
      </c>
      <c r="BM27" s="76" t="n">
        <f aca="false">BK27+BL27</f>
        <v>279132.166666667</v>
      </c>
      <c r="BO27" s="57" t="n">
        <f aca="false">BO26-BQ27</f>
        <v>89500000</v>
      </c>
      <c r="BP27" s="57" t="n">
        <f aca="false">BO26*$C$23</f>
        <v>512984.166666667</v>
      </c>
      <c r="BQ27" s="0" t="n">
        <v>0</v>
      </c>
      <c r="BR27" s="76" t="n">
        <f aca="false">BP27+BQ27</f>
        <v>512984.166666667</v>
      </c>
      <c r="BT27" s="57" t="n">
        <f aca="false">BT26-BV27</f>
        <v>44800000</v>
      </c>
      <c r="BU27" s="57" t="n">
        <f aca="false">BT26*$C$24</f>
        <v>256778.666666667</v>
      </c>
      <c r="BV27" s="0" t="n">
        <v>0</v>
      </c>
      <c r="BW27" s="76" t="n">
        <f aca="false">BU27+BV27</f>
        <v>256778.666666667</v>
      </c>
      <c r="BY27" s="57" t="n">
        <f aca="false">BY26-CA27</f>
        <v>47000000</v>
      </c>
      <c r="BZ27" s="57" t="n">
        <f aca="false">BY26*$C$25</f>
        <v>269388.333333333</v>
      </c>
      <c r="CA27" s="0" t="n">
        <v>0</v>
      </c>
      <c r="CB27" s="76" t="n">
        <f aca="false">BZ27+CA27</f>
        <v>269388.333333333</v>
      </c>
      <c r="CD27" s="75" t="n">
        <f aca="false">V27+AA27+AP27+AU27+AZ27+BE27+BJ27+BO27+BT27+BY27</f>
        <v>1210000000</v>
      </c>
      <c r="CE27" s="57" t="n">
        <f aca="false">W27+AB27+AQ27+AV27+BA27+BF27+BK27+BP27+BU27+BZ27</f>
        <v>6708384.9</v>
      </c>
      <c r="CF27" s="57" t="n">
        <f aca="false">X27+AC27+AR27+AW27+BB27+BG27+BL27+BQ27+BV27+CA27</f>
        <v>0</v>
      </c>
      <c r="CG27" s="75" t="n">
        <f aca="false">CE27+CF27</f>
        <v>6708384.9</v>
      </c>
      <c r="CH27" s="57" t="n">
        <f aca="false">S27-CG27</f>
        <v>227335.1</v>
      </c>
      <c r="CI27" s="76" t="n">
        <f aca="false">S27-CG27-AG27</f>
        <v>0</v>
      </c>
    </row>
    <row r="28" customFormat="false" ht="15.75" hidden="false" customHeight="false" outlineLevel="0" collapsed="false">
      <c r="A28" s="35"/>
      <c r="E28" s="71"/>
      <c r="F28" s="71"/>
      <c r="G28" s="71" t="n">
        <v>37161</v>
      </c>
      <c r="H28" s="72" t="n">
        <f aca="false">H27+1</f>
        <v>5</v>
      </c>
      <c r="I28" s="73"/>
      <c r="L28" s="74" t="n">
        <f aca="false">L27-N28-O28</f>
        <v>1210000000</v>
      </c>
      <c r="M28" s="57" t="n">
        <f aca="false">L27*($C$6/12)</f>
        <v>6947416.66666667</v>
      </c>
      <c r="O28" s="77" t="n">
        <v>0</v>
      </c>
      <c r="P28" s="57" t="n">
        <f aca="false">L27*($C$6/12)</f>
        <v>6947416.66666667</v>
      </c>
      <c r="Q28" s="78" t="n">
        <f aca="false">L27*($C$10/12)</f>
        <v>10083.3333333333</v>
      </c>
      <c r="R28" s="78" t="n">
        <f aca="false">L27*($C$11/12)</f>
        <v>1613.33333333333</v>
      </c>
      <c r="S28" s="57" t="n">
        <f aca="false">SUM(N28:P28)-Q28-R28</f>
        <v>6935720</v>
      </c>
      <c r="T28" s="79" t="n">
        <f aca="false">L28/$L$23</f>
        <v>1</v>
      </c>
      <c r="U28" s="72" t="n">
        <f aca="false">U27+1</f>
        <v>5</v>
      </c>
      <c r="V28" s="75" t="n">
        <f aca="false">V27-X28</f>
        <v>108130000</v>
      </c>
      <c r="W28" s="57" t="n">
        <f aca="false">V27*$C$14</f>
        <v>560473.833333333</v>
      </c>
      <c r="X28" s="0" t="n">
        <v>0</v>
      </c>
      <c r="Y28" s="76" t="n">
        <f aca="false">W28+X28</f>
        <v>560473.833333333</v>
      </c>
      <c r="Z28" s="72" t="n">
        <f aca="false">Z27+1</f>
        <v>5</v>
      </c>
      <c r="AA28" s="75" t="n">
        <f aca="false">AA27-AC28</f>
        <v>492470000</v>
      </c>
      <c r="AB28" s="57" t="n">
        <f aca="false">AA27*$C$15</f>
        <v>2718434.4</v>
      </c>
      <c r="AC28" s="0" t="n">
        <v>0</v>
      </c>
      <c r="AD28" s="76" t="n">
        <f aca="false">AB28+AC28</f>
        <v>2718434.4</v>
      </c>
      <c r="AE28" s="72" t="n">
        <f aca="false">AE27+1</f>
        <v>5</v>
      </c>
      <c r="AF28" s="57" t="n">
        <f aca="false">CD28</f>
        <v>1210000000</v>
      </c>
      <c r="AG28" s="57" t="n">
        <f aca="false">CH28</f>
        <v>227335.1</v>
      </c>
      <c r="AH28" s="0" t="n">
        <v>0</v>
      </c>
      <c r="AI28" s="76" t="n">
        <f aca="false">AG28+AH28</f>
        <v>227335.1</v>
      </c>
      <c r="AK28" s="57" t="n">
        <f aca="false">CD28</f>
        <v>1210000000</v>
      </c>
      <c r="AP28" s="57" t="n">
        <f aca="false">AP27-AR28</f>
        <v>115000000</v>
      </c>
      <c r="AQ28" s="57" t="n">
        <f aca="false">AP27*$C$16</f>
        <v>617636.25</v>
      </c>
      <c r="AR28" s="0" t="n">
        <v>0</v>
      </c>
      <c r="AS28" s="76" t="n">
        <f aca="false">AQ28+AR28</f>
        <v>617636.25</v>
      </c>
      <c r="AU28" s="57" t="n">
        <f aca="false">AU27-AW28</f>
        <v>102100000</v>
      </c>
      <c r="AV28" s="57" t="n">
        <f aca="false">AU27*$C$19</f>
        <v>576099.25</v>
      </c>
      <c r="AW28" s="0" t="n">
        <v>0</v>
      </c>
      <c r="AX28" s="76" t="n">
        <f aca="false">AV28+AW28</f>
        <v>576099.25</v>
      </c>
      <c r="AZ28" s="57" t="n">
        <f aca="false">AZ27-BB28</f>
        <v>50000000</v>
      </c>
      <c r="BA28" s="57" t="n">
        <f aca="false">AZ27*$C$20</f>
        <v>273791.666666667</v>
      </c>
      <c r="BB28" s="0" t="n">
        <v>0</v>
      </c>
      <c r="BC28" s="76" t="n">
        <f aca="false">BA28+BB28</f>
        <v>273791.666666667</v>
      </c>
      <c r="BE28" s="57" t="n">
        <f aca="false">BE27-BG28</f>
        <v>112300000</v>
      </c>
      <c r="BF28" s="57" t="n">
        <f aca="false">BE27*$C$21</f>
        <v>643666.166666667</v>
      </c>
      <c r="BG28" s="0" t="n">
        <v>0</v>
      </c>
      <c r="BH28" s="76" t="n">
        <f aca="false">BF28+BG28</f>
        <v>643666.166666667</v>
      </c>
      <c r="BJ28" s="57" t="n">
        <f aca="false">BJ27-BL28</f>
        <v>48700000</v>
      </c>
      <c r="BK28" s="57" t="n">
        <f aca="false">BJ27*$C$22</f>
        <v>279132.166666667</v>
      </c>
      <c r="BL28" s="0" t="n">
        <v>0</v>
      </c>
      <c r="BM28" s="76" t="n">
        <f aca="false">BK28+BL28</f>
        <v>279132.166666667</v>
      </c>
      <c r="BO28" s="57" t="n">
        <f aca="false">BO27-BQ28</f>
        <v>89500000</v>
      </c>
      <c r="BP28" s="57" t="n">
        <f aca="false">BO27*$C$23</f>
        <v>512984.166666667</v>
      </c>
      <c r="BQ28" s="0" t="n">
        <v>0</v>
      </c>
      <c r="BR28" s="76" t="n">
        <f aca="false">BP28+BQ28</f>
        <v>512984.166666667</v>
      </c>
      <c r="BT28" s="57" t="n">
        <f aca="false">BT27-BV28</f>
        <v>44800000</v>
      </c>
      <c r="BU28" s="57" t="n">
        <f aca="false">BT27*$C$24</f>
        <v>256778.666666667</v>
      </c>
      <c r="BV28" s="0" t="n">
        <v>0</v>
      </c>
      <c r="BW28" s="76" t="n">
        <f aca="false">BU28+BV28</f>
        <v>256778.666666667</v>
      </c>
      <c r="BY28" s="57" t="n">
        <f aca="false">BY27-CA28</f>
        <v>47000000</v>
      </c>
      <c r="BZ28" s="57" t="n">
        <f aca="false">BY27*$C$25</f>
        <v>269388.333333333</v>
      </c>
      <c r="CA28" s="0" t="n">
        <v>0</v>
      </c>
      <c r="CB28" s="76" t="n">
        <f aca="false">BZ28+CA28</f>
        <v>269388.333333333</v>
      </c>
      <c r="CD28" s="75" t="n">
        <f aca="false">V28+AA28+AP28+AU28+AZ28+BE28+BJ28+BO28+BT28+BY28</f>
        <v>1210000000</v>
      </c>
      <c r="CE28" s="57" t="n">
        <f aca="false">W28+AB28+AQ28+AV28+BA28+BF28+BK28+BP28+BU28+BZ28</f>
        <v>6708384.9</v>
      </c>
      <c r="CF28" s="57" t="n">
        <f aca="false">X28+AC28+AR28+AW28+BB28+BG28+BL28+BQ28+BV28+CA28</f>
        <v>0</v>
      </c>
      <c r="CG28" s="75" t="n">
        <f aca="false">CE28+CF28</f>
        <v>6708384.9</v>
      </c>
      <c r="CH28" s="57" t="n">
        <f aca="false">S28-CG28</f>
        <v>227335.1</v>
      </c>
      <c r="CI28" s="76" t="n">
        <f aca="false">S28-CG28-AG28</f>
        <v>0</v>
      </c>
    </row>
    <row r="29" customFormat="false" ht="15.75" hidden="false" customHeight="false" outlineLevel="0" collapsed="false">
      <c r="E29" s="71"/>
      <c r="F29" s="71"/>
      <c r="G29" s="71" t="n">
        <v>37191</v>
      </c>
      <c r="H29" s="72" t="n">
        <f aca="false">H28+1</f>
        <v>6</v>
      </c>
      <c r="I29" s="73"/>
      <c r="L29" s="74" t="n">
        <f aca="false">L28-N29-O29</f>
        <v>1210000000</v>
      </c>
      <c r="M29" s="57" t="n">
        <f aca="false">L28*($C$6/12)</f>
        <v>6947416.66666667</v>
      </c>
      <c r="O29" s="77" t="n">
        <v>0</v>
      </c>
      <c r="P29" s="57" t="n">
        <f aca="false">L28*($C$6/12)</f>
        <v>6947416.66666667</v>
      </c>
      <c r="Q29" s="78" t="n">
        <f aca="false">L28*($C$10/12)</f>
        <v>10083.3333333333</v>
      </c>
      <c r="R29" s="78" t="n">
        <f aca="false">L28*($C$11/12)</f>
        <v>1613.33333333333</v>
      </c>
      <c r="S29" s="57" t="n">
        <f aca="false">SUM(N29:P29)-Q29-R29</f>
        <v>6935720</v>
      </c>
      <c r="T29" s="79" t="n">
        <f aca="false">L29/$L$23</f>
        <v>1</v>
      </c>
      <c r="U29" s="72" t="n">
        <f aca="false">U28+1</f>
        <v>6</v>
      </c>
      <c r="V29" s="75" t="n">
        <f aca="false">V28-X29</f>
        <v>108130000</v>
      </c>
      <c r="W29" s="57" t="n">
        <f aca="false">V28*$C$14</f>
        <v>560473.833333333</v>
      </c>
      <c r="X29" s="0" t="n">
        <v>0</v>
      </c>
      <c r="Y29" s="76" t="n">
        <f aca="false">W29+X29</f>
        <v>560473.833333333</v>
      </c>
      <c r="Z29" s="72" t="n">
        <f aca="false">Z28+1</f>
        <v>6</v>
      </c>
      <c r="AA29" s="75" t="n">
        <f aca="false">AA28-AC29</f>
        <v>492470000</v>
      </c>
      <c r="AB29" s="57" t="n">
        <f aca="false">AA28*$C$15</f>
        <v>2718434.4</v>
      </c>
      <c r="AC29" s="0" t="n">
        <v>0</v>
      </c>
      <c r="AD29" s="76" t="n">
        <f aca="false">AB29+AC29</f>
        <v>2718434.4</v>
      </c>
      <c r="AE29" s="72" t="n">
        <f aca="false">AE28+1</f>
        <v>6</v>
      </c>
      <c r="AF29" s="57" t="n">
        <f aca="false">CD29</f>
        <v>1210000000</v>
      </c>
      <c r="AG29" s="57" t="n">
        <f aca="false">CH29</f>
        <v>227335.1</v>
      </c>
      <c r="AH29" s="0" t="n">
        <v>0</v>
      </c>
      <c r="AI29" s="76" t="n">
        <f aca="false">AG29+AH29</f>
        <v>227335.1</v>
      </c>
      <c r="AK29" s="57" t="n">
        <f aca="false">CD29</f>
        <v>1210000000</v>
      </c>
      <c r="AP29" s="57" t="n">
        <f aca="false">AP28-AR29</f>
        <v>115000000</v>
      </c>
      <c r="AQ29" s="57" t="n">
        <f aca="false">AP28*$C$16</f>
        <v>617636.25</v>
      </c>
      <c r="AR29" s="0" t="n">
        <v>0</v>
      </c>
      <c r="AS29" s="76" t="n">
        <f aca="false">AQ29+AR29</f>
        <v>617636.25</v>
      </c>
      <c r="AU29" s="57" t="n">
        <f aca="false">AU28-AW29</f>
        <v>102100000</v>
      </c>
      <c r="AV29" s="57" t="n">
        <f aca="false">AU28*$C$19</f>
        <v>576099.25</v>
      </c>
      <c r="AW29" s="0" t="n">
        <v>0</v>
      </c>
      <c r="AX29" s="76" t="n">
        <f aca="false">AV29+AW29</f>
        <v>576099.25</v>
      </c>
      <c r="AZ29" s="57" t="n">
        <f aca="false">AZ28-BB29</f>
        <v>50000000</v>
      </c>
      <c r="BA29" s="57" t="n">
        <f aca="false">AZ28*$C$20</f>
        <v>273791.666666667</v>
      </c>
      <c r="BB29" s="0" t="n">
        <v>0</v>
      </c>
      <c r="BC29" s="76" t="n">
        <f aca="false">BA29+BB29</f>
        <v>273791.666666667</v>
      </c>
      <c r="BE29" s="57" t="n">
        <f aca="false">BE28-BG29</f>
        <v>112300000</v>
      </c>
      <c r="BF29" s="57" t="n">
        <f aca="false">BE28*$C$21</f>
        <v>643666.166666667</v>
      </c>
      <c r="BG29" s="0" t="n">
        <v>0</v>
      </c>
      <c r="BH29" s="76" t="n">
        <f aca="false">BF29+BG29</f>
        <v>643666.166666667</v>
      </c>
      <c r="BJ29" s="57" t="n">
        <f aca="false">BJ28-BL29</f>
        <v>48700000</v>
      </c>
      <c r="BK29" s="57" t="n">
        <f aca="false">BJ28*$C$22</f>
        <v>279132.166666667</v>
      </c>
      <c r="BL29" s="0" t="n">
        <v>0</v>
      </c>
      <c r="BM29" s="76" t="n">
        <f aca="false">BK29+BL29</f>
        <v>279132.166666667</v>
      </c>
      <c r="BO29" s="57" t="n">
        <f aca="false">BO28-BQ29</f>
        <v>89500000</v>
      </c>
      <c r="BP29" s="57" t="n">
        <f aca="false">BO28*$C$23</f>
        <v>512984.166666667</v>
      </c>
      <c r="BQ29" s="0" t="n">
        <v>0</v>
      </c>
      <c r="BR29" s="76" t="n">
        <f aca="false">BP29+BQ29</f>
        <v>512984.166666667</v>
      </c>
      <c r="BT29" s="57" t="n">
        <f aca="false">BT28-BV29</f>
        <v>44800000</v>
      </c>
      <c r="BU29" s="57" t="n">
        <f aca="false">BT28*$C$24</f>
        <v>256778.666666667</v>
      </c>
      <c r="BV29" s="0" t="n">
        <v>0</v>
      </c>
      <c r="BW29" s="76" t="n">
        <f aca="false">BU29+BV29</f>
        <v>256778.666666667</v>
      </c>
      <c r="BY29" s="57" t="n">
        <f aca="false">BY28-CA29</f>
        <v>47000000</v>
      </c>
      <c r="BZ29" s="57" t="n">
        <f aca="false">BY28*$C$25</f>
        <v>269388.333333333</v>
      </c>
      <c r="CA29" s="0" t="n">
        <v>0</v>
      </c>
      <c r="CB29" s="76" t="n">
        <f aca="false">BZ29+CA29</f>
        <v>269388.333333333</v>
      </c>
      <c r="CD29" s="75" t="n">
        <f aca="false">V29+AA29+AP29+AU29+AZ29+BE29+BJ29+BO29+BT29+BY29</f>
        <v>1210000000</v>
      </c>
      <c r="CE29" s="57" t="n">
        <f aca="false">W29+AB29+AQ29+AV29+BA29+BF29+BK29+BP29+BU29+BZ29</f>
        <v>6708384.9</v>
      </c>
      <c r="CF29" s="57" t="n">
        <f aca="false">X29+AC29+AR29+AW29+BB29+BG29+BL29+BQ29+BV29+CA29</f>
        <v>0</v>
      </c>
      <c r="CG29" s="75" t="n">
        <f aca="false">CE29+CF29</f>
        <v>6708384.9</v>
      </c>
      <c r="CH29" s="57" t="n">
        <f aca="false">S29-CG29</f>
        <v>227335.1</v>
      </c>
      <c r="CI29" s="76" t="n">
        <f aca="false">S29-CG29-AG29</f>
        <v>0</v>
      </c>
    </row>
    <row r="30" customFormat="false" ht="15.75" hidden="false" customHeight="false" outlineLevel="0" collapsed="false">
      <c r="E30" s="71"/>
      <c r="F30" s="71"/>
      <c r="G30" s="71" t="n">
        <v>37222</v>
      </c>
      <c r="H30" s="72" t="n">
        <f aca="false">H29+1</f>
        <v>7</v>
      </c>
      <c r="I30" s="73"/>
      <c r="L30" s="74" t="n">
        <f aca="false">L29-N30-O30</f>
        <v>1210000000</v>
      </c>
      <c r="M30" s="57" t="n">
        <f aca="false">L29*($C$6/12)</f>
        <v>6947416.66666667</v>
      </c>
      <c r="O30" s="77" t="n">
        <v>0</v>
      </c>
      <c r="P30" s="57" t="n">
        <f aca="false">L29*($C$6/12)</f>
        <v>6947416.66666667</v>
      </c>
      <c r="Q30" s="78" t="n">
        <f aca="false">L29*($C$10/12)</f>
        <v>10083.3333333333</v>
      </c>
      <c r="R30" s="78" t="n">
        <f aca="false">L29*($C$11/12)</f>
        <v>1613.33333333333</v>
      </c>
      <c r="S30" s="57" t="n">
        <f aca="false">SUM(N30:P30)-Q30-R30</f>
        <v>6935720</v>
      </c>
      <c r="T30" s="79" t="n">
        <f aca="false">L30/$L$23</f>
        <v>1</v>
      </c>
      <c r="U30" s="72" t="n">
        <f aca="false">U29+1</f>
        <v>7</v>
      </c>
      <c r="V30" s="75" t="n">
        <f aca="false">V29-X30</f>
        <v>108130000</v>
      </c>
      <c r="W30" s="57" t="n">
        <f aca="false">V29*$C$14</f>
        <v>560473.833333333</v>
      </c>
      <c r="X30" s="0" t="n">
        <v>0</v>
      </c>
      <c r="Y30" s="76" t="n">
        <f aca="false">W30+X30</f>
        <v>560473.833333333</v>
      </c>
      <c r="Z30" s="72" t="n">
        <f aca="false">Z29+1</f>
        <v>7</v>
      </c>
      <c r="AA30" s="75" t="n">
        <f aca="false">AA29-AC30</f>
        <v>492470000</v>
      </c>
      <c r="AB30" s="57" t="n">
        <f aca="false">AA29*$C$15</f>
        <v>2718434.4</v>
      </c>
      <c r="AC30" s="0" t="n">
        <v>0</v>
      </c>
      <c r="AD30" s="76" t="n">
        <f aca="false">AB30+AC30</f>
        <v>2718434.4</v>
      </c>
      <c r="AE30" s="72" t="n">
        <f aca="false">AE29+1</f>
        <v>7</v>
      </c>
      <c r="AF30" s="57" t="n">
        <f aca="false">CD30</f>
        <v>1210000000</v>
      </c>
      <c r="AG30" s="57" t="n">
        <f aca="false">CH30</f>
        <v>227335.1</v>
      </c>
      <c r="AH30" s="0" t="n">
        <v>0</v>
      </c>
      <c r="AI30" s="76" t="n">
        <f aca="false">AG30+AH30</f>
        <v>227335.1</v>
      </c>
      <c r="AK30" s="57" t="n">
        <f aca="false">CD30</f>
        <v>1210000000</v>
      </c>
      <c r="AP30" s="57" t="n">
        <f aca="false">AP29-AR30</f>
        <v>115000000</v>
      </c>
      <c r="AQ30" s="57" t="n">
        <f aca="false">AP29*$C$16</f>
        <v>617636.25</v>
      </c>
      <c r="AR30" s="0" t="n">
        <v>0</v>
      </c>
      <c r="AS30" s="76" t="n">
        <f aca="false">AQ30+AR30</f>
        <v>617636.25</v>
      </c>
      <c r="AU30" s="57" t="n">
        <f aca="false">AU29-AW30</f>
        <v>102100000</v>
      </c>
      <c r="AV30" s="57" t="n">
        <f aca="false">AU29*$C$19</f>
        <v>576099.25</v>
      </c>
      <c r="AW30" s="0" t="n">
        <v>0</v>
      </c>
      <c r="AX30" s="76" t="n">
        <f aca="false">AV30+AW30</f>
        <v>576099.25</v>
      </c>
      <c r="AZ30" s="57" t="n">
        <f aca="false">AZ29-BB30</f>
        <v>50000000</v>
      </c>
      <c r="BA30" s="57" t="n">
        <f aca="false">AZ29*$C$20</f>
        <v>273791.666666667</v>
      </c>
      <c r="BB30" s="0" t="n">
        <v>0</v>
      </c>
      <c r="BC30" s="76" t="n">
        <f aca="false">BA30+BB30</f>
        <v>273791.666666667</v>
      </c>
      <c r="BE30" s="57" t="n">
        <f aca="false">BE29-BG30</f>
        <v>112300000</v>
      </c>
      <c r="BF30" s="57" t="n">
        <f aca="false">BE29*$C$21</f>
        <v>643666.166666667</v>
      </c>
      <c r="BG30" s="0" t="n">
        <v>0</v>
      </c>
      <c r="BH30" s="76" t="n">
        <f aca="false">BF30+BG30</f>
        <v>643666.166666667</v>
      </c>
      <c r="BJ30" s="57" t="n">
        <f aca="false">BJ29-BL30</f>
        <v>48700000</v>
      </c>
      <c r="BK30" s="57" t="n">
        <f aca="false">BJ29*$C$22</f>
        <v>279132.166666667</v>
      </c>
      <c r="BL30" s="0" t="n">
        <v>0</v>
      </c>
      <c r="BM30" s="76" t="n">
        <f aca="false">BK30+BL30</f>
        <v>279132.166666667</v>
      </c>
      <c r="BO30" s="57" t="n">
        <f aca="false">BO29-BQ30</f>
        <v>89500000</v>
      </c>
      <c r="BP30" s="57" t="n">
        <f aca="false">BO29*$C$23</f>
        <v>512984.166666667</v>
      </c>
      <c r="BQ30" s="0" t="n">
        <v>0</v>
      </c>
      <c r="BR30" s="76" t="n">
        <f aca="false">BP30+BQ30</f>
        <v>512984.166666667</v>
      </c>
      <c r="BT30" s="57" t="n">
        <f aca="false">BT29-BV30</f>
        <v>44800000</v>
      </c>
      <c r="BU30" s="57" t="n">
        <f aca="false">BT29*$C$24</f>
        <v>256778.666666667</v>
      </c>
      <c r="BV30" s="0" t="n">
        <v>0</v>
      </c>
      <c r="BW30" s="76" t="n">
        <f aca="false">BU30+BV30</f>
        <v>256778.666666667</v>
      </c>
      <c r="BY30" s="57" t="n">
        <f aca="false">BY29-CA30</f>
        <v>47000000</v>
      </c>
      <c r="BZ30" s="57" t="n">
        <f aca="false">BY29*$C$25</f>
        <v>269388.333333333</v>
      </c>
      <c r="CA30" s="0" t="n">
        <v>0</v>
      </c>
      <c r="CB30" s="76" t="n">
        <f aca="false">BZ30+CA30</f>
        <v>269388.333333333</v>
      </c>
      <c r="CD30" s="75" t="n">
        <f aca="false">V30+AA30+AP30+AU30+AZ30+BE30+BJ30+BO30+BT30+BY30</f>
        <v>1210000000</v>
      </c>
      <c r="CE30" s="57" t="n">
        <f aca="false">W30+AB30+AQ30+AV30+BA30+BF30+BK30+BP30+BU30+BZ30</f>
        <v>6708384.9</v>
      </c>
      <c r="CF30" s="57" t="n">
        <f aca="false">X30+AC30+AR30+AW30+BB30+BG30+BL30+BQ30+BV30+CA30</f>
        <v>0</v>
      </c>
      <c r="CG30" s="75" t="n">
        <f aca="false">CE30+CF30</f>
        <v>6708384.9</v>
      </c>
      <c r="CH30" s="57" t="n">
        <f aca="false">S30-CG30</f>
        <v>227335.1</v>
      </c>
      <c r="CI30" s="76" t="n">
        <f aca="false">S30-CG30-AG30</f>
        <v>0</v>
      </c>
    </row>
    <row r="31" customFormat="false" ht="15.75" hidden="false" customHeight="false" outlineLevel="0" collapsed="false">
      <c r="E31" s="71"/>
      <c r="F31" s="71"/>
      <c r="G31" s="71" t="n">
        <v>37252</v>
      </c>
      <c r="H31" s="72" t="n">
        <f aca="false">H30+1</f>
        <v>8</v>
      </c>
      <c r="I31" s="73"/>
      <c r="L31" s="74" t="n">
        <f aca="false">L30-N31-O31</f>
        <v>1210000000</v>
      </c>
      <c r="M31" s="57" t="n">
        <f aca="false">L30*($C$6/12)</f>
        <v>6947416.66666667</v>
      </c>
      <c r="O31" s="77" t="n">
        <v>0</v>
      </c>
      <c r="P31" s="57" t="n">
        <f aca="false">L30*($C$6/12)</f>
        <v>6947416.66666667</v>
      </c>
      <c r="Q31" s="78" t="n">
        <f aca="false">L30*($C$10/12)</f>
        <v>10083.3333333333</v>
      </c>
      <c r="R31" s="78" t="n">
        <f aca="false">L30*($C$11/12)</f>
        <v>1613.33333333333</v>
      </c>
      <c r="S31" s="57" t="n">
        <f aca="false">SUM(N31:P31)-Q31-R31</f>
        <v>6935720</v>
      </c>
      <c r="T31" s="79" t="n">
        <f aca="false">L31/$L$23</f>
        <v>1</v>
      </c>
      <c r="U31" s="72" t="n">
        <f aca="false">U30+1</f>
        <v>8</v>
      </c>
      <c r="V31" s="75" t="n">
        <f aca="false">V30-X31</f>
        <v>108130000</v>
      </c>
      <c r="W31" s="57" t="n">
        <f aca="false">V30*$C$14</f>
        <v>560473.833333333</v>
      </c>
      <c r="X31" s="0" t="n">
        <v>0</v>
      </c>
      <c r="Y31" s="76" t="n">
        <f aca="false">W31+X31</f>
        <v>560473.833333333</v>
      </c>
      <c r="Z31" s="72" t="n">
        <f aca="false">Z30+1</f>
        <v>8</v>
      </c>
      <c r="AA31" s="75" t="n">
        <f aca="false">AA30-AC31</f>
        <v>492470000</v>
      </c>
      <c r="AB31" s="57" t="n">
        <f aca="false">AA30*$C$15</f>
        <v>2718434.4</v>
      </c>
      <c r="AC31" s="0" t="n">
        <v>0</v>
      </c>
      <c r="AD31" s="76" t="n">
        <f aca="false">AB31+AC31</f>
        <v>2718434.4</v>
      </c>
      <c r="AE31" s="72" t="n">
        <f aca="false">AE30+1</f>
        <v>8</v>
      </c>
      <c r="AF31" s="57" t="n">
        <f aca="false">CD31</f>
        <v>1210000000</v>
      </c>
      <c r="AG31" s="57" t="n">
        <f aca="false">CH31</f>
        <v>227335.1</v>
      </c>
      <c r="AH31" s="0" t="n">
        <v>0</v>
      </c>
      <c r="AI31" s="76" t="n">
        <f aca="false">AG31+AH31</f>
        <v>227335.1</v>
      </c>
      <c r="AK31" s="57" t="n">
        <f aca="false">CD31</f>
        <v>1210000000</v>
      </c>
      <c r="AP31" s="57" t="n">
        <f aca="false">AP30-AR31</f>
        <v>115000000</v>
      </c>
      <c r="AQ31" s="57" t="n">
        <f aca="false">AP30*$C$16</f>
        <v>617636.25</v>
      </c>
      <c r="AR31" s="0" t="n">
        <v>0</v>
      </c>
      <c r="AS31" s="76" t="n">
        <f aca="false">AQ31+AR31</f>
        <v>617636.25</v>
      </c>
      <c r="AU31" s="57" t="n">
        <f aca="false">AU30-AW31</f>
        <v>102100000</v>
      </c>
      <c r="AV31" s="57" t="n">
        <f aca="false">AU30*$C$19</f>
        <v>576099.25</v>
      </c>
      <c r="AW31" s="0" t="n">
        <v>0</v>
      </c>
      <c r="AX31" s="76" t="n">
        <f aca="false">AV31+AW31</f>
        <v>576099.25</v>
      </c>
      <c r="AZ31" s="57" t="n">
        <f aca="false">AZ30-BB31</f>
        <v>50000000</v>
      </c>
      <c r="BA31" s="57" t="n">
        <f aca="false">AZ30*$C$20</f>
        <v>273791.666666667</v>
      </c>
      <c r="BB31" s="0" t="n">
        <v>0</v>
      </c>
      <c r="BC31" s="76" t="n">
        <f aca="false">BA31+BB31</f>
        <v>273791.666666667</v>
      </c>
      <c r="BE31" s="57" t="n">
        <f aca="false">BE30-BG31</f>
        <v>112300000</v>
      </c>
      <c r="BF31" s="57" t="n">
        <f aca="false">BE30*$C$21</f>
        <v>643666.166666667</v>
      </c>
      <c r="BG31" s="0" t="n">
        <v>0</v>
      </c>
      <c r="BH31" s="76" t="n">
        <f aca="false">BF31+BG31</f>
        <v>643666.166666667</v>
      </c>
      <c r="BJ31" s="57" t="n">
        <f aca="false">BJ30-BL31</f>
        <v>48700000</v>
      </c>
      <c r="BK31" s="57" t="n">
        <f aca="false">BJ30*$C$22</f>
        <v>279132.166666667</v>
      </c>
      <c r="BL31" s="0" t="n">
        <v>0</v>
      </c>
      <c r="BM31" s="76" t="n">
        <f aca="false">BK31+BL31</f>
        <v>279132.166666667</v>
      </c>
      <c r="BO31" s="57" t="n">
        <f aca="false">BO30-BQ31</f>
        <v>89500000</v>
      </c>
      <c r="BP31" s="57" t="n">
        <f aca="false">BO30*$C$23</f>
        <v>512984.166666667</v>
      </c>
      <c r="BQ31" s="0" t="n">
        <v>0</v>
      </c>
      <c r="BR31" s="76" t="n">
        <f aca="false">BP31+BQ31</f>
        <v>512984.166666667</v>
      </c>
      <c r="BT31" s="57" t="n">
        <f aca="false">BT30-BV31</f>
        <v>44800000</v>
      </c>
      <c r="BU31" s="57" t="n">
        <f aca="false">BT30*$C$24</f>
        <v>256778.666666667</v>
      </c>
      <c r="BV31" s="0" t="n">
        <v>0</v>
      </c>
      <c r="BW31" s="76" t="n">
        <f aca="false">BU31+BV31</f>
        <v>256778.666666667</v>
      </c>
      <c r="BY31" s="57" t="n">
        <f aca="false">BY30-CA31</f>
        <v>47000000</v>
      </c>
      <c r="BZ31" s="57" t="n">
        <f aca="false">BY30*$C$25</f>
        <v>269388.333333333</v>
      </c>
      <c r="CA31" s="0" t="n">
        <v>0</v>
      </c>
      <c r="CB31" s="76" t="n">
        <f aca="false">BZ31+CA31</f>
        <v>269388.333333333</v>
      </c>
      <c r="CD31" s="75" t="n">
        <f aca="false">V31+AA31+AP31+AU31+AZ31+BE31+BJ31+BO31+BT31+BY31</f>
        <v>1210000000</v>
      </c>
      <c r="CE31" s="57" t="n">
        <f aca="false">W31+AB31+AQ31+AV31+BA31+BF31+BK31+BP31+BU31+BZ31</f>
        <v>6708384.9</v>
      </c>
      <c r="CF31" s="57" t="n">
        <f aca="false">X31+AC31+AR31+AW31+BB31+BG31+BL31+BQ31+BV31+CA31</f>
        <v>0</v>
      </c>
      <c r="CG31" s="75" t="n">
        <f aca="false">CE31+CF31</f>
        <v>6708384.9</v>
      </c>
      <c r="CH31" s="57" t="n">
        <f aca="false">S31-CG31</f>
        <v>227335.1</v>
      </c>
      <c r="CI31" s="76" t="n">
        <f aca="false">S31-CG31-AG31</f>
        <v>0</v>
      </c>
    </row>
    <row r="32" customFormat="false" ht="15.75" hidden="false" customHeight="false" outlineLevel="0" collapsed="false">
      <c r="E32" s="71"/>
      <c r="F32" s="71"/>
      <c r="G32" s="71" t="n">
        <v>37283</v>
      </c>
      <c r="H32" s="72" t="n">
        <f aca="false">H31+1</f>
        <v>9</v>
      </c>
      <c r="I32" s="73"/>
      <c r="L32" s="74" t="n">
        <f aca="false">L31-N32-O32</f>
        <v>1210000000</v>
      </c>
      <c r="M32" s="57" t="n">
        <f aca="false">L31*($C$6/12)</f>
        <v>6947416.66666667</v>
      </c>
      <c r="O32" s="77" t="n">
        <v>0</v>
      </c>
      <c r="P32" s="57" t="n">
        <f aca="false">L31*($C$6/12)</f>
        <v>6947416.66666667</v>
      </c>
      <c r="Q32" s="78" t="n">
        <f aca="false">L31*($C$10/12)</f>
        <v>10083.3333333333</v>
      </c>
      <c r="R32" s="78" t="n">
        <f aca="false">L31*($C$11/12)</f>
        <v>1613.33333333333</v>
      </c>
      <c r="S32" s="57" t="n">
        <f aca="false">SUM(N32:P32)-Q32-R32</f>
        <v>6935720</v>
      </c>
      <c r="T32" s="79" t="n">
        <f aca="false">L32/$L$23</f>
        <v>1</v>
      </c>
      <c r="U32" s="72" t="n">
        <f aca="false">U31+1</f>
        <v>9</v>
      </c>
      <c r="V32" s="75" t="n">
        <f aca="false">V31-X32</f>
        <v>108130000</v>
      </c>
      <c r="W32" s="57" t="n">
        <f aca="false">V31*$C$14</f>
        <v>560473.833333333</v>
      </c>
      <c r="X32" s="0" t="n">
        <v>0</v>
      </c>
      <c r="Y32" s="76" t="n">
        <f aca="false">W32+X32</f>
        <v>560473.833333333</v>
      </c>
      <c r="Z32" s="72" t="n">
        <f aca="false">Z31+1</f>
        <v>9</v>
      </c>
      <c r="AA32" s="75" t="n">
        <f aca="false">AA31-AC32</f>
        <v>492470000</v>
      </c>
      <c r="AB32" s="57" t="n">
        <f aca="false">AA31*$C$15</f>
        <v>2718434.4</v>
      </c>
      <c r="AC32" s="0" t="n">
        <v>0</v>
      </c>
      <c r="AD32" s="76" t="n">
        <f aca="false">AB32+AC32</f>
        <v>2718434.4</v>
      </c>
      <c r="AE32" s="72" t="n">
        <f aca="false">AE31+1</f>
        <v>9</v>
      </c>
      <c r="AF32" s="57" t="n">
        <f aca="false">CD32</f>
        <v>1210000000</v>
      </c>
      <c r="AG32" s="57" t="n">
        <f aca="false">CH32</f>
        <v>227335.1</v>
      </c>
      <c r="AH32" s="0" t="n">
        <v>0</v>
      </c>
      <c r="AI32" s="76" t="n">
        <f aca="false">AG32+AH32</f>
        <v>227335.1</v>
      </c>
      <c r="AK32" s="57" t="n">
        <f aca="false">CD32</f>
        <v>1210000000</v>
      </c>
      <c r="AP32" s="57" t="n">
        <f aca="false">AP31-AR32</f>
        <v>115000000</v>
      </c>
      <c r="AQ32" s="57" t="n">
        <f aca="false">AP31*$C$16</f>
        <v>617636.25</v>
      </c>
      <c r="AR32" s="0" t="n">
        <v>0</v>
      </c>
      <c r="AS32" s="76" t="n">
        <f aca="false">AQ32+AR32</f>
        <v>617636.25</v>
      </c>
      <c r="AU32" s="57" t="n">
        <f aca="false">AU31-AW32</f>
        <v>102100000</v>
      </c>
      <c r="AV32" s="57" t="n">
        <f aca="false">AU31*$C$19</f>
        <v>576099.25</v>
      </c>
      <c r="AW32" s="0" t="n">
        <v>0</v>
      </c>
      <c r="AX32" s="76" t="n">
        <f aca="false">AV32+AW32</f>
        <v>576099.25</v>
      </c>
      <c r="AZ32" s="57" t="n">
        <f aca="false">AZ31-BB32</f>
        <v>50000000</v>
      </c>
      <c r="BA32" s="57" t="n">
        <f aca="false">AZ31*$C$20</f>
        <v>273791.666666667</v>
      </c>
      <c r="BB32" s="0" t="n">
        <v>0</v>
      </c>
      <c r="BC32" s="76" t="n">
        <f aca="false">BA32+BB32</f>
        <v>273791.666666667</v>
      </c>
      <c r="BE32" s="57" t="n">
        <f aca="false">BE31-BG32</f>
        <v>112300000</v>
      </c>
      <c r="BF32" s="57" t="n">
        <f aca="false">BE31*$C$21</f>
        <v>643666.166666667</v>
      </c>
      <c r="BG32" s="0" t="n">
        <v>0</v>
      </c>
      <c r="BH32" s="76" t="n">
        <f aca="false">BF32+BG32</f>
        <v>643666.166666667</v>
      </c>
      <c r="BJ32" s="57" t="n">
        <f aca="false">BJ31-BL32</f>
        <v>48700000</v>
      </c>
      <c r="BK32" s="57" t="n">
        <f aca="false">BJ31*$C$22</f>
        <v>279132.166666667</v>
      </c>
      <c r="BL32" s="0" t="n">
        <v>0</v>
      </c>
      <c r="BM32" s="76" t="n">
        <f aca="false">BK32+BL32</f>
        <v>279132.166666667</v>
      </c>
      <c r="BO32" s="57" t="n">
        <f aca="false">BO31-BQ32</f>
        <v>89500000</v>
      </c>
      <c r="BP32" s="57" t="n">
        <f aca="false">BO31*$C$23</f>
        <v>512984.166666667</v>
      </c>
      <c r="BQ32" s="0" t="n">
        <v>0</v>
      </c>
      <c r="BR32" s="76" t="n">
        <f aca="false">BP32+BQ32</f>
        <v>512984.166666667</v>
      </c>
      <c r="BT32" s="57" t="n">
        <f aca="false">BT31-BV32</f>
        <v>44800000</v>
      </c>
      <c r="BU32" s="57" t="n">
        <f aca="false">BT31*$C$24</f>
        <v>256778.666666667</v>
      </c>
      <c r="BV32" s="0" t="n">
        <v>0</v>
      </c>
      <c r="BW32" s="76" t="n">
        <f aca="false">BU32+BV32</f>
        <v>256778.666666667</v>
      </c>
      <c r="BY32" s="57" t="n">
        <f aca="false">BY31-CA32</f>
        <v>47000000</v>
      </c>
      <c r="BZ32" s="57" t="n">
        <f aca="false">BY31*$C$25</f>
        <v>269388.333333333</v>
      </c>
      <c r="CA32" s="0" t="n">
        <v>0</v>
      </c>
      <c r="CB32" s="76" t="n">
        <f aca="false">BZ32+CA32</f>
        <v>269388.333333333</v>
      </c>
      <c r="CD32" s="75" t="n">
        <f aca="false">V32+AA32+AP32+AU32+AZ32+BE32+BJ32+BO32+BT32+BY32</f>
        <v>1210000000</v>
      </c>
      <c r="CE32" s="57" t="n">
        <f aca="false">W32+AB32+AQ32+AV32+BA32+BF32+BK32+BP32+BU32+BZ32</f>
        <v>6708384.9</v>
      </c>
      <c r="CF32" s="57" t="n">
        <f aca="false">X32+AC32+AR32+AW32+BB32+BG32+BL32+BQ32+BV32+CA32</f>
        <v>0</v>
      </c>
      <c r="CG32" s="75" t="n">
        <f aca="false">CE32+CF32</f>
        <v>6708384.9</v>
      </c>
      <c r="CH32" s="57" t="n">
        <f aca="false">S32-CG32</f>
        <v>227335.1</v>
      </c>
      <c r="CI32" s="76" t="n">
        <f aca="false">S32-CG32-AG32</f>
        <v>0</v>
      </c>
    </row>
    <row r="33" customFormat="false" ht="15.75" hidden="false" customHeight="false" outlineLevel="0" collapsed="false">
      <c r="E33" s="71"/>
      <c r="F33" s="71"/>
      <c r="G33" s="71" t="n">
        <v>37314</v>
      </c>
      <c r="H33" s="72" t="n">
        <f aca="false">H32+1</f>
        <v>10</v>
      </c>
      <c r="I33" s="73"/>
      <c r="L33" s="74" t="n">
        <f aca="false">L32-N33-O33</f>
        <v>1210000000</v>
      </c>
      <c r="M33" s="57" t="n">
        <f aca="false">L32*($C$6/12)</f>
        <v>6947416.66666667</v>
      </c>
      <c r="O33" s="77" t="n">
        <v>0</v>
      </c>
      <c r="P33" s="57" t="n">
        <f aca="false">L32*($C$6/12)</f>
        <v>6947416.66666667</v>
      </c>
      <c r="Q33" s="78" t="n">
        <f aca="false">L32*($C$10/12)</f>
        <v>10083.3333333333</v>
      </c>
      <c r="R33" s="78" t="n">
        <f aca="false">L32*($C$11/12)</f>
        <v>1613.33333333333</v>
      </c>
      <c r="S33" s="57" t="n">
        <f aca="false">SUM(N33:P33)-Q33-R33</f>
        <v>6935720</v>
      </c>
      <c r="T33" s="79" t="n">
        <f aca="false">L33/$L$23</f>
        <v>1</v>
      </c>
      <c r="U33" s="72" t="n">
        <f aca="false">U32+1</f>
        <v>10</v>
      </c>
      <c r="V33" s="75" t="n">
        <f aca="false">V32-X33</f>
        <v>108130000</v>
      </c>
      <c r="W33" s="57" t="n">
        <f aca="false">V32*$C$14</f>
        <v>560473.833333333</v>
      </c>
      <c r="X33" s="0" t="n">
        <v>0</v>
      </c>
      <c r="Y33" s="76" t="n">
        <f aca="false">W33+X33</f>
        <v>560473.833333333</v>
      </c>
      <c r="Z33" s="72" t="n">
        <f aca="false">Z32+1</f>
        <v>10</v>
      </c>
      <c r="AA33" s="75" t="n">
        <f aca="false">AA32-AC33</f>
        <v>492470000</v>
      </c>
      <c r="AB33" s="57" t="n">
        <f aca="false">AA32*$C$15</f>
        <v>2718434.4</v>
      </c>
      <c r="AC33" s="0" t="n">
        <v>0</v>
      </c>
      <c r="AD33" s="76" t="n">
        <f aca="false">AB33+AC33</f>
        <v>2718434.4</v>
      </c>
      <c r="AE33" s="72" t="n">
        <f aca="false">AE32+1</f>
        <v>10</v>
      </c>
      <c r="AF33" s="57" t="n">
        <f aca="false">CD33</f>
        <v>1210000000</v>
      </c>
      <c r="AG33" s="57" t="n">
        <f aca="false">CH33</f>
        <v>227335.1</v>
      </c>
      <c r="AH33" s="0" t="n">
        <v>0</v>
      </c>
      <c r="AI33" s="76" t="n">
        <f aca="false">AG33+AH33</f>
        <v>227335.1</v>
      </c>
      <c r="AK33" s="57" t="n">
        <f aca="false">CD33</f>
        <v>1210000000</v>
      </c>
      <c r="AP33" s="57" t="n">
        <f aca="false">AP32-AR33</f>
        <v>115000000</v>
      </c>
      <c r="AQ33" s="57" t="n">
        <f aca="false">AP32*$C$16</f>
        <v>617636.25</v>
      </c>
      <c r="AR33" s="0" t="n">
        <v>0</v>
      </c>
      <c r="AS33" s="76" t="n">
        <f aca="false">AQ33+AR33</f>
        <v>617636.25</v>
      </c>
      <c r="AU33" s="57" t="n">
        <f aca="false">AU32-AW33</f>
        <v>102100000</v>
      </c>
      <c r="AV33" s="57" t="n">
        <f aca="false">AU32*$C$19</f>
        <v>576099.25</v>
      </c>
      <c r="AW33" s="0" t="n">
        <v>0</v>
      </c>
      <c r="AX33" s="76" t="n">
        <f aca="false">AV33+AW33</f>
        <v>576099.25</v>
      </c>
      <c r="AZ33" s="57" t="n">
        <f aca="false">AZ32-BB33</f>
        <v>50000000</v>
      </c>
      <c r="BA33" s="57" t="n">
        <f aca="false">AZ32*$C$20</f>
        <v>273791.666666667</v>
      </c>
      <c r="BB33" s="0" t="n">
        <v>0</v>
      </c>
      <c r="BC33" s="76" t="n">
        <f aca="false">BA33+BB33</f>
        <v>273791.666666667</v>
      </c>
      <c r="BE33" s="57" t="n">
        <f aca="false">BE32-BG33</f>
        <v>112300000</v>
      </c>
      <c r="BF33" s="57" t="n">
        <f aca="false">BE32*$C$21</f>
        <v>643666.166666667</v>
      </c>
      <c r="BG33" s="0" t="n">
        <v>0</v>
      </c>
      <c r="BH33" s="76" t="n">
        <f aca="false">BF33+BG33</f>
        <v>643666.166666667</v>
      </c>
      <c r="BJ33" s="57" t="n">
        <f aca="false">BJ32-BL33</f>
        <v>48700000</v>
      </c>
      <c r="BK33" s="57" t="n">
        <f aca="false">BJ32*$C$22</f>
        <v>279132.166666667</v>
      </c>
      <c r="BL33" s="0" t="n">
        <v>0</v>
      </c>
      <c r="BM33" s="76" t="n">
        <f aca="false">BK33+BL33</f>
        <v>279132.166666667</v>
      </c>
      <c r="BO33" s="57" t="n">
        <f aca="false">BO32-BQ33</f>
        <v>89500000</v>
      </c>
      <c r="BP33" s="57" t="n">
        <f aca="false">BO32*$C$23</f>
        <v>512984.166666667</v>
      </c>
      <c r="BQ33" s="0" t="n">
        <v>0</v>
      </c>
      <c r="BR33" s="76" t="n">
        <f aca="false">BP33+BQ33</f>
        <v>512984.166666667</v>
      </c>
      <c r="BT33" s="57" t="n">
        <f aca="false">BT32-BV33</f>
        <v>44800000</v>
      </c>
      <c r="BU33" s="57" t="n">
        <f aca="false">BT32*$C$24</f>
        <v>256778.666666667</v>
      </c>
      <c r="BV33" s="0" t="n">
        <v>0</v>
      </c>
      <c r="BW33" s="76" t="n">
        <f aca="false">BU33+BV33</f>
        <v>256778.666666667</v>
      </c>
      <c r="BY33" s="57" t="n">
        <f aca="false">BY32-CA33</f>
        <v>47000000</v>
      </c>
      <c r="BZ33" s="57" t="n">
        <f aca="false">BY32*$C$25</f>
        <v>269388.333333333</v>
      </c>
      <c r="CA33" s="0" t="n">
        <v>0</v>
      </c>
      <c r="CB33" s="76" t="n">
        <f aca="false">BZ33+CA33</f>
        <v>269388.333333333</v>
      </c>
      <c r="CD33" s="75" t="n">
        <f aca="false">V33+AA33+AP33+AU33+AZ33+BE33+BJ33+BO33+BT33+BY33</f>
        <v>1210000000</v>
      </c>
      <c r="CE33" s="57" t="n">
        <f aca="false">W33+AB33+AQ33+AV33+BA33+BF33+BK33+BP33+BU33+BZ33</f>
        <v>6708384.9</v>
      </c>
      <c r="CF33" s="57" t="n">
        <f aca="false">X33+AC33+AR33+AW33+BB33+BG33+BL33+BQ33+BV33+CA33</f>
        <v>0</v>
      </c>
      <c r="CG33" s="75" t="n">
        <f aca="false">CE33+CF33</f>
        <v>6708384.9</v>
      </c>
      <c r="CH33" s="57" t="n">
        <f aca="false">S33-CG33</f>
        <v>227335.1</v>
      </c>
      <c r="CI33" s="76" t="n">
        <f aca="false">S33-CG33-AG33</f>
        <v>0</v>
      </c>
    </row>
    <row r="34" customFormat="false" ht="15.75" hidden="false" customHeight="false" outlineLevel="0" collapsed="false">
      <c r="E34" s="71"/>
      <c r="F34" s="71"/>
      <c r="G34" s="71" t="n">
        <v>37342</v>
      </c>
      <c r="H34" s="72" t="n">
        <f aca="false">H33+1</f>
        <v>11</v>
      </c>
      <c r="I34" s="73"/>
      <c r="L34" s="74" t="n">
        <f aca="false">L33-N34-O34</f>
        <v>1210000000</v>
      </c>
      <c r="M34" s="57" t="n">
        <f aca="false">L33*($C$6/12)</f>
        <v>6947416.66666667</v>
      </c>
      <c r="O34" s="77" t="n">
        <v>0</v>
      </c>
      <c r="P34" s="57" t="n">
        <f aca="false">L33*($C$6/12)</f>
        <v>6947416.66666667</v>
      </c>
      <c r="Q34" s="78" t="n">
        <f aca="false">L33*($C$10/12)</f>
        <v>10083.3333333333</v>
      </c>
      <c r="R34" s="78" t="n">
        <f aca="false">L33*($C$11/12)</f>
        <v>1613.33333333333</v>
      </c>
      <c r="S34" s="57" t="n">
        <f aca="false">SUM(N34:P34)-Q34-R34</f>
        <v>6935720</v>
      </c>
      <c r="T34" s="79" t="n">
        <f aca="false">L34/$L$23</f>
        <v>1</v>
      </c>
      <c r="U34" s="72" t="n">
        <f aca="false">U33+1</f>
        <v>11</v>
      </c>
      <c r="V34" s="75" t="n">
        <f aca="false">V33-X34</f>
        <v>108130000</v>
      </c>
      <c r="W34" s="57" t="n">
        <f aca="false">V33*$C$14</f>
        <v>560473.833333333</v>
      </c>
      <c r="X34" s="0" t="n">
        <v>0</v>
      </c>
      <c r="Y34" s="76" t="n">
        <f aca="false">W34+X34</f>
        <v>560473.833333333</v>
      </c>
      <c r="Z34" s="72" t="n">
        <f aca="false">Z33+1</f>
        <v>11</v>
      </c>
      <c r="AA34" s="75" t="n">
        <f aca="false">AA33-AC34</f>
        <v>492470000</v>
      </c>
      <c r="AB34" s="57" t="n">
        <f aca="false">AA33*$C$15</f>
        <v>2718434.4</v>
      </c>
      <c r="AC34" s="0" t="n">
        <v>0</v>
      </c>
      <c r="AD34" s="76" t="n">
        <f aca="false">AB34+AC34</f>
        <v>2718434.4</v>
      </c>
      <c r="AE34" s="72" t="n">
        <f aca="false">AE33+1</f>
        <v>11</v>
      </c>
      <c r="AF34" s="57" t="n">
        <f aca="false">CD34</f>
        <v>1210000000</v>
      </c>
      <c r="AG34" s="57" t="n">
        <f aca="false">CH34</f>
        <v>227335.1</v>
      </c>
      <c r="AH34" s="0" t="n">
        <v>0</v>
      </c>
      <c r="AI34" s="76" t="n">
        <f aca="false">AG34+AH34</f>
        <v>227335.1</v>
      </c>
      <c r="AK34" s="57" t="n">
        <f aca="false">CD34</f>
        <v>1210000000</v>
      </c>
      <c r="AP34" s="57" t="n">
        <f aca="false">AP33-AR34</f>
        <v>115000000</v>
      </c>
      <c r="AQ34" s="57" t="n">
        <f aca="false">AP33*$C$16</f>
        <v>617636.25</v>
      </c>
      <c r="AR34" s="0" t="n">
        <v>0</v>
      </c>
      <c r="AS34" s="76" t="n">
        <f aca="false">AQ34+AR34</f>
        <v>617636.25</v>
      </c>
      <c r="AU34" s="57" t="n">
        <f aca="false">AU33-AW34</f>
        <v>102100000</v>
      </c>
      <c r="AV34" s="57" t="n">
        <f aca="false">AU33*$C$19</f>
        <v>576099.25</v>
      </c>
      <c r="AW34" s="0" t="n">
        <v>0</v>
      </c>
      <c r="AX34" s="76" t="n">
        <f aca="false">AV34+AW34</f>
        <v>576099.25</v>
      </c>
      <c r="AZ34" s="57" t="n">
        <f aca="false">AZ33-BB34</f>
        <v>50000000</v>
      </c>
      <c r="BA34" s="57" t="n">
        <f aca="false">AZ33*$C$20</f>
        <v>273791.666666667</v>
      </c>
      <c r="BB34" s="0" t="n">
        <v>0</v>
      </c>
      <c r="BC34" s="76" t="n">
        <f aca="false">BA34+BB34</f>
        <v>273791.666666667</v>
      </c>
      <c r="BE34" s="57" t="n">
        <f aca="false">BE33-BG34</f>
        <v>112300000</v>
      </c>
      <c r="BF34" s="57" t="n">
        <f aca="false">BE33*$C$21</f>
        <v>643666.166666667</v>
      </c>
      <c r="BG34" s="0" t="n">
        <v>0</v>
      </c>
      <c r="BH34" s="76" t="n">
        <f aca="false">BF34+BG34</f>
        <v>643666.166666667</v>
      </c>
      <c r="BJ34" s="57" t="n">
        <f aca="false">BJ33-BL34</f>
        <v>48700000</v>
      </c>
      <c r="BK34" s="57" t="n">
        <f aca="false">BJ33*$C$22</f>
        <v>279132.166666667</v>
      </c>
      <c r="BL34" s="0" t="n">
        <v>0</v>
      </c>
      <c r="BM34" s="76" t="n">
        <f aca="false">BK34+BL34</f>
        <v>279132.166666667</v>
      </c>
      <c r="BO34" s="57" t="n">
        <f aca="false">BO33-BQ34</f>
        <v>89500000</v>
      </c>
      <c r="BP34" s="57" t="n">
        <f aca="false">BO33*$C$23</f>
        <v>512984.166666667</v>
      </c>
      <c r="BQ34" s="0" t="n">
        <v>0</v>
      </c>
      <c r="BR34" s="76" t="n">
        <f aca="false">BP34+BQ34</f>
        <v>512984.166666667</v>
      </c>
      <c r="BT34" s="57" t="n">
        <f aca="false">BT33-BV34</f>
        <v>44800000</v>
      </c>
      <c r="BU34" s="57" t="n">
        <f aca="false">BT33*$C$24</f>
        <v>256778.666666667</v>
      </c>
      <c r="BV34" s="0" t="n">
        <v>0</v>
      </c>
      <c r="BW34" s="76" t="n">
        <f aca="false">BU34+BV34</f>
        <v>256778.666666667</v>
      </c>
      <c r="BY34" s="57" t="n">
        <f aca="false">BY33-CA34</f>
        <v>47000000</v>
      </c>
      <c r="BZ34" s="57" t="n">
        <f aca="false">BY33*$C$25</f>
        <v>269388.333333333</v>
      </c>
      <c r="CA34" s="0" t="n">
        <v>0</v>
      </c>
      <c r="CB34" s="76" t="n">
        <f aca="false">BZ34+CA34</f>
        <v>269388.333333333</v>
      </c>
      <c r="CD34" s="75" t="n">
        <f aca="false">V34+AA34+AP34+AU34+AZ34+BE34+BJ34+BO34+BT34+BY34</f>
        <v>1210000000</v>
      </c>
      <c r="CE34" s="57" t="n">
        <f aca="false">W34+AB34+AQ34+AV34+BA34+BF34+BK34+BP34+BU34+BZ34</f>
        <v>6708384.9</v>
      </c>
      <c r="CF34" s="57" t="n">
        <f aca="false">X34+AC34+AR34+AW34+BB34+BG34+BL34+BQ34+BV34+CA34</f>
        <v>0</v>
      </c>
      <c r="CG34" s="75" t="n">
        <f aca="false">CE34+CF34</f>
        <v>6708384.9</v>
      </c>
      <c r="CH34" s="57" t="n">
        <f aca="false">S34-CG34</f>
        <v>227335.1</v>
      </c>
      <c r="CI34" s="76" t="n">
        <f aca="false">S34-CG34-AG34</f>
        <v>0</v>
      </c>
    </row>
    <row r="35" customFormat="false" ht="15.75" hidden="false" customHeight="false" outlineLevel="0" collapsed="false">
      <c r="E35" s="71"/>
      <c r="F35" s="71"/>
      <c r="G35" s="71" t="n">
        <v>37373</v>
      </c>
      <c r="H35" s="72" t="n">
        <f aca="false">H34+1</f>
        <v>12</v>
      </c>
      <c r="I35" s="73"/>
      <c r="L35" s="74" t="n">
        <f aca="false">L34-N35-O35</f>
        <v>1210000000</v>
      </c>
      <c r="M35" s="57" t="n">
        <f aca="false">L34*($C$6/12)</f>
        <v>6947416.66666667</v>
      </c>
      <c r="O35" s="77" t="n">
        <v>0</v>
      </c>
      <c r="P35" s="57" t="n">
        <f aca="false">L34*($C$6/12)</f>
        <v>6947416.66666667</v>
      </c>
      <c r="Q35" s="78" t="n">
        <f aca="false">L34*($C$10/12)</f>
        <v>10083.3333333333</v>
      </c>
      <c r="R35" s="78" t="n">
        <f aca="false">L34*($C$11/12)</f>
        <v>1613.33333333333</v>
      </c>
      <c r="S35" s="57" t="n">
        <f aca="false">SUM(N35:P35)-Q35-R35</f>
        <v>6935720</v>
      </c>
      <c r="T35" s="79" t="n">
        <f aca="false">L35/$L$23</f>
        <v>1</v>
      </c>
      <c r="U35" s="72" t="n">
        <f aca="false">U34+1</f>
        <v>12</v>
      </c>
      <c r="V35" s="75" t="n">
        <f aca="false">V34-X35</f>
        <v>108130000</v>
      </c>
      <c r="W35" s="57" t="n">
        <f aca="false">V34*$C$14</f>
        <v>560473.833333333</v>
      </c>
      <c r="X35" s="0" t="n">
        <v>0</v>
      </c>
      <c r="Y35" s="76" t="n">
        <f aca="false">W35+X35</f>
        <v>560473.833333333</v>
      </c>
      <c r="Z35" s="72" t="n">
        <f aca="false">Z34+1</f>
        <v>12</v>
      </c>
      <c r="AA35" s="75" t="n">
        <f aca="false">AA34-AC35</f>
        <v>492470000</v>
      </c>
      <c r="AB35" s="57" t="n">
        <f aca="false">AA34*$C$15</f>
        <v>2718434.4</v>
      </c>
      <c r="AC35" s="0" t="n">
        <v>0</v>
      </c>
      <c r="AD35" s="76" t="n">
        <f aca="false">AB35+AC35</f>
        <v>2718434.4</v>
      </c>
      <c r="AE35" s="72" t="n">
        <f aca="false">AE34+1</f>
        <v>12</v>
      </c>
      <c r="AF35" s="57" t="n">
        <f aca="false">CD35</f>
        <v>1210000000</v>
      </c>
      <c r="AG35" s="57" t="n">
        <f aca="false">CH35</f>
        <v>227335.1</v>
      </c>
      <c r="AH35" s="0" t="n">
        <v>0</v>
      </c>
      <c r="AI35" s="76" t="n">
        <f aca="false">AG35+AH35</f>
        <v>227335.1</v>
      </c>
      <c r="AK35" s="57" t="n">
        <f aca="false">CD35</f>
        <v>1210000000</v>
      </c>
      <c r="AP35" s="57" t="n">
        <f aca="false">AP34-AR35</f>
        <v>115000000</v>
      </c>
      <c r="AQ35" s="57" t="n">
        <f aca="false">AP34*$C$16</f>
        <v>617636.25</v>
      </c>
      <c r="AR35" s="0" t="n">
        <v>0</v>
      </c>
      <c r="AS35" s="76" t="n">
        <f aca="false">AQ35+AR35</f>
        <v>617636.25</v>
      </c>
      <c r="AU35" s="57" t="n">
        <f aca="false">AU34-AW35</f>
        <v>102100000</v>
      </c>
      <c r="AV35" s="57" t="n">
        <f aca="false">AU34*$C$19</f>
        <v>576099.25</v>
      </c>
      <c r="AW35" s="0" t="n">
        <v>0</v>
      </c>
      <c r="AX35" s="76" t="n">
        <f aca="false">AV35+AW35</f>
        <v>576099.25</v>
      </c>
      <c r="AZ35" s="57" t="n">
        <f aca="false">AZ34-BB35</f>
        <v>50000000</v>
      </c>
      <c r="BA35" s="57" t="n">
        <f aca="false">AZ34*$C$20</f>
        <v>273791.666666667</v>
      </c>
      <c r="BB35" s="0" t="n">
        <v>0</v>
      </c>
      <c r="BC35" s="76" t="n">
        <f aca="false">BA35+BB35</f>
        <v>273791.666666667</v>
      </c>
      <c r="BE35" s="57" t="n">
        <f aca="false">BE34-BG35</f>
        <v>112300000</v>
      </c>
      <c r="BF35" s="57" t="n">
        <f aca="false">BE34*$C$21</f>
        <v>643666.166666667</v>
      </c>
      <c r="BG35" s="0" t="n">
        <v>0</v>
      </c>
      <c r="BH35" s="76" t="n">
        <f aca="false">BF35+BG35</f>
        <v>643666.166666667</v>
      </c>
      <c r="BJ35" s="57" t="n">
        <f aca="false">BJ34-BL35</f>
        <v>48700000</v>
      </c>
      <c r="BK35" s="57" t="n">
        <f aca="false">BJ34*$C$22</f>
        <v>279132.166666667</v>
      </c>
      <c r="BL35" s="0" t="n">
        <v>0</v>
      </c>
      <c r="BM35" s="76" t="n">
        <f aca="false">BK35+BL35</f>
        <v>279132.166666667</v>
      </c>
      <c r="BO35" s="57" t="n">
        <f aca="false">BO34-BQ35</f>
        <v>89500000</v>
      </c>
      <c r="BP35" s="57" t="n">
        <f aca="false">BO34*$C$23</f>
        <v>512984.166666667</v>
      </c>
      <c r="BQ35" s="0" t="n">
        <v>0</v>
      </c>
      <c r="BR35" s="76" t="n">
        <f aca="false">BP35+BQ35</f>
        <v>512984.166666667</v>
      </c>
      <c r="BT35" s="57" t="n">
        <f aca="false">BT34-BV35</f>
        <v>44800000</v>
      </c>
      <c r="BU35" s="57" t="n">
        <f aca="false">BT34*$C$24</f>
        <v>256778.666666667</v>
      </c>
      <c r="BV35" s="0" t="n">
        <v>0</v>
      </c>
      <c r="BW35" s="76" t="n">
        <f aca="false">BU35+BV35</f>
        <v>256778.666666667</v>
      </c>
      <c r="BY35" s="57" t="n">
        <f aca="false">BY34-CA35</f>
        <v>47000000</v>
      </c>
      <c r="BZ35" s="57" t="n">
        <f aca="false">BY34*$C$25</f>
        <v>269388.333333333</v>
      </c>
      <c r="CA35" s="0" t="n">
        <v>0</v>
      </c>
      <c r="CB35" s="76" t="n">
        <f aca="false">BZ35+CA35</f>
        <v>269388.333333333</v>
      </c>
      <c r="CD35" s="75" t="n">
        <f aca="false">V35+AA35+AP35+AU35+AZ35+BE35+BJ35+BO35+BT35+BY35</f>
        <v>1210000000</v>
      </c>
      <c r="CE35" s="57" t="n">
        <f aca="false">W35+AB35+AQ35+AV35+BA35+BF35+BK35+BP35+BU35+BZ35</f>
        <v>6708384.9</v>
      </c>
      <c r="CF35" s="57" t="n">
        <f aca="false">X35+AC35+AR35+AW35+BB35+BG35+BL35+BQ35+BV35+CA35</f>
        <v>0</v>
      </c>
      <c r="CG35" s="75" t="n">
        <f aca="false">CE35+CF35</f>
        <v>6708384.9</v>
      </c>
      <c r="CH35" s="57" t="n">
        <f aca="false">S35-CG35</f>
        <v>227335.1</v>
      </c>
      <c r="CI35" s="76" t="n">
        <f aca="false">S35-CG35-AG35</f>
        <v>0</v>
      </c>
    </row>
    <row r="36" customFormat="false" ht="15.75" hidden="false" customHeight="false" outlineLevel="0" collapsed="false">
      <c r="E36" s="71"/>
      <c r="F36" s="71"/>
      <c r="G36" s="71" t="n">
        <v>37403</v>
      </c>
      <c r="H36" s="72" t="n">
        <f aca="false">H35+1</f>
        <v>13</v>
      </c>
      <c r="I36" s="73"/>
      <c r="L36" s="74" t="n">
        <f aca="false">L35-N36-O36</f>
        <v>1210000000</v>
      </c>
      <c r="M36" s="57" t="n">
        <f aca="false">L35*($C$6/12)</f>
        <v>6947416.66666667</v>
      </c>
      <c r="O36" s="77" t="n">
        <v>0</v>
      </c>
      <c r="P36" s="57" t="n">
        <f aca="false">L35*($C$6/12)</f>
        <v>6947416.66666667</v>
      </c>
      <c r="Q36" s="78" t="n">
        <f aca="false">L35*($C$10/12)</f>
        <v>10083.3333333333</v>
      </c>
      <c r="R36" s="78" t="n">
        <f aca="false">L35*($C$11/12)</f>
        <v>1613.33333333333</v>
      </c>
      <c r="S36" s="57" t="n">
        <f aca="false">SUM(N36:P36)-Q36-R36</f>
        <v>6935720</v>
      </c>
      <c r="T36" s="79" t="n">
        <f aca="false">L36/$L$23</f>
        <v>1</v>
      </c>
      <c r="U36" s="72" t="n">
        <f aca="false">U35+1</f>
        <v>13</v>
      </c>
      <c r="V36" s="75" t="n">
        <f aca="false">V35-X36</f>
        <v>108130000</v>
      </c>
      <c r="W36" s="57" t="n">
        <f aca="false">V35*$C$14</f>
        <v>560473.833333333</v>
      </c>
      <c r="X36" s="0" t="n">
        <v>0</v>
      </c>
      <c r="Y36" s="76" t="n">
        <f aca="false">W36+X36</f>
        <v>560473.833333333</v>
      </c>
      <c r="Z36" s="72" t="n">
        <f aca="false">Z35+1</f>
        <v>13</v>
      </c>
      <c r="AA36" s="75" t="n">
        <f aca="false">AA35-AC36</f>
        <v>492470000</v>
      </c>
      <c r="AB36" s="57" t="n">
        <f aca="false">AA35*$C$15</f>
        <v>2718434.4</v>
      </c>
      <c r="AC36" s="0" t="n">
        <v>0</v>
      </c>
      <c r="AD36" s="76" t="n">
        <f aca="false">AB36+AC36</f>
        <v>2718434.4</v>
      </c>
      <c r="AE36" s="72" t="n">
        <f aca="false">AE35+1</f>
        <v>13</v>
      </c>
      <c r="AF36" s="57" t="n">
        <f aca="false">CD36</f>
        <v>1210000000</v>
      </c>
      <c r="AG36" s="57" t="n">
        <f aca="false">CH36</f>
        <v>227335.1</v>
      </c>
      <c r="AH36" s="0" t="n">
        <v>0</v>
      </c>
      <c r="AI36" s="76" t="n">
        <f aca="false">AG36+AH36</f>
        <v>227335.1</v>
      </c>
      <c r="AK36" s="57" t="n">
        <f aca="false">CD36</f>
        <v>1210000000</v>
      </c>
      <c r="AP36" s="57" t="n">
        <f aca="false">AP35-AR36</f>
        <v>115000000</v>
      </c>
      <c r="AQ36" s="57" t="n">
        <f aca="false">AP35*$C$16</f>
        <v>617636.25</v>
      </c>
      <c r="AR36" s="0" t="n">
        <v>0</v>
      </c>
      <c r="AS36" s="76" t="n">
        <f aca="false">AQ36+AR36</f>
        <v>617636.25</v>
      </c>
      <c r="AU36" s="57" t="n">
        <f aca="false">AU35-AW36</f>
        <v>102100000</v>
      </c>
      <c r="AV36" s="57" t="n">
        <f aca="false">AU35*$C$19</f>
        <v>576099.25</v>
      </c>
      <c r="AW36" s="0" t="n">
        <v>0</v>
      </c>
      <c r="AX36" s="76" t="n">
        <f aca="false">AV36+AW36</f>
        <v>576099.25</v>
      </c>
      <c r="AZ36" s="57" t="n">
        <f aca="false">AZ35-BB36</f>
        <v>50000000</v>
      </c>
      <c r="BA36" s="57" t="n">
        <f aca="false">AZ35*$C$20</f>
        <v>273791.666666667</v>
      </c>
      <c r="BB36" s="0" t="n">
        <v>0</v>
      </c>
      <c r="BC36" s="76" t="n">
        <f aca="false">BA36+BB36</f>
        <v>273791.666666667</v>
      </c>
      <c r="BE36" s="57" t="n">
        <f aca="false">BE35-BG36</f>
        <v>112300000</v>
      </c>
      <c r="BF36" s="57" t="n">
        <f aca="false">BE35*$C$21</f>
        <v>643666.166666667</v>
      </c>
      <c r="BG36" s="0" t="n">
        <v>0</v>
      </c>
      <c r="BH36" s="76" t="n">
        <f aca="false">BF36+BG36</f>
        <v>643666.166666667</v>
      </c>
      <c r="BJ36" s="57" t="n">
        <f aca="false">BJ35-BL36</f>
        <v>48700000</v>
      </c>
      <c r="BK36" s="57" t="n">
        <f aca="false">BJ35*$C$22</f>
        <v>279132.166666667</v>
      </c>
      <c r="BL36" s="0" t="n">
        <v>0</v>
      </c>
      <c r="BM36" s="76" t="n">
        <f aca="false">BK36+BL36</f>
        <v>279132.166666667</v>
      </c>
      <c r="BO36" s="57" t="n">
        <f aca="false">BO35-BQ36</f>
        <v>89500000</v>
      </c>
      <c r="BP36" s="57" t="n">
        <f aca="false">BO35*$C$23</f>
        <v>512984.166666667</v>
      </c>
      <c r="BQ36" s="0" t="n">
        <v>0</v>
      </c>
      <c r="BR36" s="76" t="n">
        <f aca="false">BP36+BQ36</f>
        <v>512984.166666667</v>
      </c>
      <c r="BT36" s="57" t="n">
        <f aca="false">BT35-BV36</f>
        <v>44800000</v>
      </c>
      <c r="BU36" s="57" t="n">
        <f aca="false">BT35*$C$24</f>
        <v>256778.666666667</v>
      </c>
      <c r="BV36" s="0" t="n">
        <v>0</v>
      </c>
      <c r="BW36" s="76" t="n">
        <f aca="false">BU36+BV36</f>
        <v>256778.666666667</v>
      </c>
      <c r="BY36" s="57" t="n">
        <f aca="false">BY35-CA36</f>
        <v>47000000</v>
      </c>
      <c r="BZ36" s="57" t="n">
        <f aca="false">BY35*$C$25</f>
        <v>269388.333333333</v>
      </c>
      <c r="CA36" s="0" t="n">
        <v>0</v>
      </c>
      <c r="CB36" s="76" t="n">
        <f aca="false">BZ36+CA36</f>
        <v>269388.333333333</v>
      </c>
      <c r="CD36" s="75" t="n">
        <f aca="false">V36+AA36+AP36+AU36+AZ36+BE36+BJ36+BO36+BT36+BY36</f>
        <v>1210000000</v>
      </c>
      <c r="CE36" s="57" t="n">
        <f aca="false">W36+AB36+AQ36+AV36+BA36+BF36+BK36+BP36+BU36+BZ36</f>
        <v>6708384.9</v>
      </c>
      <c r="CF36" s="57" t="n">
        <f aca="false">X36+AC36+AR36+AW36+BB36+BG36+BL36+BQ36+BV36+CA36</f>
        <v>0</v>
      </c>
      <c r="CG36" s="75" t="n">
        <f aca="false">CE36+CF36</f>
        <v>6708384.9</v>
      </c>
      <c r="CH36" s="57" t="n">
        <f aca="false">S36-CG36</f>
        <v>227335.1</v>
      </c>
      <c r="CI36" s="76" t="n">
        <f aca="false">S36-CG36-AG36</f>
        <v>0</v>
      </c>
    </row>
    <row r="37" customFormat="false" ht="15.75" hidden="false" customHeight="false" outlineLevel="0" collapsed="false">
      <c r="E37" s="71"/>
      <c r="F37" s="71"/>
      <c r="G37" s="71" t="n">
        <v>37434</v>
      </c>
      <c r="H37" s="72" t="n">
        <f aca="false">H36+1</f>
        <v>14</v>
      </c>
      <c r="I37" s="73"/>
      <c r="L37" s="74" t="n">
        <f aca="false">L36-N37-O37</f>
        <v>1210000000</v>
      </c>
      <c r="M37" s="57" t="n">
        <f aca="false">L36*($C$6/12)</f>
        <v>6947416.66666667</v>
      </c>
      <c r="O37" s="77" t="n">
        <v>0</v>
      </c>
      <c r="P37" s="57" t="n">
        <f aca="false">L36*($C$6/12)</f>
        <v>6947416.66666667</v>
      </c>
      <c r="Q37" s="78" t="n">
        <f aca="false">L36*($C$10/12)</f>
        <v>10083.3333333333</v>
      </c>
      <c r="R37" s="78" t="n">
        <f aca="false">L36*($C$11/12)</f>
        <v>1613.33333333333</v>
      </c>
      <c r="S37" s="57" t="n">
        <f aca="false">SUM(N37:P37)-Q37-R37</f>
        <v>6935720</v>
      </c>
      <c r="T37" s="79" t="n">
        <f aca="false">L37/$L$23</f>
        <v>1</v>
      </c>
      <c r="U37" s="72" t="n">
        <f aca="false">U36+1</f>
        <v>14</v>
      </c>
      <c r="V37" s="75" t="n">
        <f aca="false">V36-X37</f>
        <v>108130000</v>
      </c>
      <c r="W37" s="57" t="n">
        <f aca="false">V36*$C$14</f>
        <v>560473.833333333</v>
      </c>
      <c r="X37" s="0" t="n">
        <v>0</v>
      </c>
      <c r="Y37" s="76" t="n">
        <f aca="false">W37+X37</f>
        <v>560473.833333333</v>
      </c>
      <c r="Z37" s="72" t="n">
        <f aca="false">Z36+1</f>
        <v>14</v>
      </c>
      <c r="AA37" s="75" t="n">
        <f aca="false">AA36-AC37</f>
        <v>492470000</v>
      </c>
      <c r="AB37" s="57" t="n">
        <f aca="false">AA36*$C$15</f>
        <v>2718434.4</v>
      </c>
      <c r="AC37" s="0" t="n">
        <v>0</v>
      </c>
      <c r="AD37" s="76" t="n">
        <f aca="false">AB37+AC37</f>
        <v>2718434.4</v>
      </c>
      <c r="AE37" s="72" t="n">
        <f aca="false">AE36+1</f>
        <v>14</v>
      </c>
      <c r="AF37" s="57" t="n">
        <f aca="false">CD37</f>
        <v>1210000000</v>
      </c>
      <c r="AG37" s="57" t="n">
        <f aca="false">CH37</f>
        <v>227335.1</v>
      </c>
      <c r="AH37" s="0" t="n">
        <v>0</v>
      </c>
      <c r="AI37" s="76" t="n">
        <f aca="false">AG37+AH37</f>
        <v>227335.1</v>
      </c>
      <c r="AK37" s="57" t="n">
        <f aca="false">CD37</f>
        <v>1210000000</v>
      </c>
      <c r="AP37" s="57" t="n">
        <f aca="false">AP36-AR37</f>
        <v>115000000</v>
      </c>
      <c r="AQ37" s="57" t="n">
        <f aca="false">AP36*$C$16</f>
        <v>617636.25</v>
      </c>
      <c r="AR37" s="0" t="n">
        <v>0</v>
      </c>
      <c r="AS37" s="76" t="n">
        <f aca="false">AQ37+AR37</f>
        <v>617636.25</v>
      </c>
      <c r="AU37" s="57" t="n">
        <f aca="false">AU36-AW37</f>
        <v>102100000</v>
      </c>
      <c r="AV37" s="57" t="n">
        <f aca="false">AU36*$C$19</f>
        <v>576099.25</v>
      </c>
      <c r="AW37" s="0" t="n">
        <v>0</v>
      </c>
      <c r="AX37" s="76" t="n">
        <f aca="false">AV37+AW37</f>
        <v>576099.25</v>
      </c>
      <c r="AZ37" s="57" t="n">
        <f aca="false">AZ36-BB37</f>
        <v>50000000</v>
      </c>
      <c r="BA37" s="57" t="n">
        <f aca="false">AZ36*$C$20</f>
        <v>273791.666666667</v>
      </c>
      <c r="BB37" s="0" t="n">
        <v>0</v>
      </c>
      <c r="BC37" s="76" t="n">
        <f aca="false">BA37+BB37</f>
        <v>273791.666666667</v>
      </c>
      <c r="BE37" s="57" t="n">
        <f aca="false">BE36-BG37</f>
        <v>112300000</v>
      </c>
      <c r="BF37" s="57" t="n">
        <f aca="false">BE36*$C$21</f>
        <v>643666.166666667</v>
      </c>
      <c r="BG37" s="0" t="n">
        <v>0</v>
      </c>
      <c r="BH37" s="76" t="n">
        <f aca="false">BF37+BG37</f>
        <v>643666.166666667</v>
      </c>
      <c r="BJ37" s="57" t="n">
        <f aca="false">BJ36-BL37</f>
        <v>48700000</v>
      </c>
      <c r="BK37" s="57" t="n">
        <f aca="false">BJ36*$C$22</f>
        <v>279132.166666667</v>
      </c>
      <c r="BL37" s="0" t="n">
        <v>0</v>
      </c>
      <c r="BM37" s="76" t="n">
        <f aca="false">BK37+BL37</f>
        <v>279132.166666667</v>
      </c>
      <c r="BO37" s="57" t="n">
        <f aca="false">BO36-BQ37</f>
        <v>89500000</v>
      </c>
      <c r="BP37" s="57" t="n">
        <f aca="false">BO36*$C$23</f>
        <v>512984.166666667</v>
      </c>
      <c r="BQ37" s="0" t="n">
        <v>0</v>
      </c>
      <c r="BR37" s="76" t="n">
        <f aca="false">BP37+BQ37</f>
        <v>512984.166666667</v>
      </c>
      <c r="BT37" s="57" t="n">
        <f aca="false">BT36-BV37</f>
        <v>44800000</v>
      </c>
      <c r="BU37" s="57" t="n">
        <f aca="false">BT36*$C$24</f>
        <v>256778.666666667</v>
      </c>
      <c r="BV37" s="0" t="n">
        <v>0</v>
      </c>
      <c r="BW37" s="76" t="n">
        <f aca="false">BU37+BV37</f>
        <v>256778.666666667</v>
      </c>
      <c r="BY37" s="57" t="n">
        <f aca="false">BY36-CA37</f>
        <v>47000000</v>
      </c>
      <c r="BZ37" s="57" t="n">
        <f aca="false">BY36*$C$25</f>
        <v>269388.333333333</v>
      </c>
      <c r="CA37" s="0" t="n">
        <v>0</v>
      </c>
      <c r="CB37" s="76" t="n">
        <f aca="false">BZ37+CA37</f>
        <v>269388.333333333</v>
      </c>
      <c r="CD37" s="75" t="n">
        <f aca="false">V37+AA37+AP37+AU37+AZ37+BE37+BJ37+BO37+BT37+BY37</f>
        <v>1210000000</v>
      </c>
      <c r="CE37" s="57" t="n">
        <f aca="false">W37+AB37+AQ37+AV37+BA37+BF37+BK37+BP37+BU37+BZ37</f>
        <v>6708384.9</v>
      </c>
      <c r="CF37" s="57" t="n">
        <f aca="false">X37+AC37+AR37+AW37+BB37+BG37+BL37+BQ37+BV37+CA37</f>
        <v>0</v>
      </c>
      <c r="CG37" s="75" t="n">
        <f aca="false">CE37+CF37</f>
        <v>6708384.9</v>
      </c>
      <c r="CH37" s="57" t="n">
        <f aca="false">S37-CG37</f>
        <v>227335.1</v>
      </c>
      <c r="CI37" s="76" t="n">
        <f aca="false">S37-CG37-AG37</f>
        <v>0</v>
      </c>
    </row>
    <row r="38" customFormat="false" ht="15.75" hidden="false" customHeight="false" outlineLevel="0" collapsed="false">
      <c r="E38" s="71"/>
      <c r="F38" s="71"/>
      <c r="G38" s="71" t="n">
        <v>37464</v>
      </c>
      <c r="H38" s="72" t="n">
        <f aca="false">H37+1</f>
        <v>15</v>
      </c>
      <c r="I38" s="73"/>
      <c r="L38" s="74" t="n">
        <f aca="false">L37-N38-O38</f>
        <v>1210000000</v>
      </c>
      <c r="M38" s="57" t="n">
        <f aca="false">L37*($C$6/12)</f>
        <v>6947416.66666667</v>
      </c>
      <c r="O38" s="77" t="n">
        <v>0</v>
      </c>
      <c r="P38" s="57" t="n">
        <f aca="false">L37*($C$6/12)</f>
        <v>6947416.66666667</v>
      </c>
      <c r="Q38" s="78" t="n">
        <f aca="false">L37*($C$10/12)</f>
        <v>10083.3333333333</v>
      </c>
      <c r="R38" s="78" t="n">
        <f aca="false">L37*($C$11/12)</f>
        <v>1613.33333333333</v>
      </c>
      <c r="S38" s="57" t="n">
        <f aca="false">SUM(N38:P38)-Q38-R38</f>
        <v>6935720</v>
      </c>
      <c r="T38" s="79" t="n">
        <f aca="false">L38/$L$23</f>
        <v>1</v>
      </c>
      <c r="U38" s="72" t="n">
        <f aca="false">U37+1</f>
        <v>15</v>
      </c>
      <c r="V38" s="75" t="n">
        <f aca="false">V37-X38</f>
        <v>108130000</v>
      </c>
      <c r="W38" s="57" t="n">
        <f aca="false">V37*$C$14</f>
        <v>560473.833333333</v>
      </c>
      <c r="X38" s="0" t="n">
        <v>0</v>
      </c>
      <c r="Y38" s="76" t="n">
        <f aca="false">W38+X38</f>
        <v>560473.833333333</v>
      </c>
      <c r="Z38" s="72" t="n">
        <f aca="false">Z37+1</f>
        <v>15</v>
      </c>
      <c r="AA38" s="75" t="n">
        <f aca="false">AA37-AC38</f>
        <v>492470000</v>
      </c>
      <c r="AB38" s="57" t="n">
        <f aca="false">AA37*$C$15</f>
        <v>2718434.4</v>
      </c>
      <c r="AC38" s="0" t="n">
        <v>0</v>
      </c>
      <c r="AD38" s="76" t="n">
        <f aca="false">AB38+AC38</f>
        <v>2718434.4</v>
      </c>
      <c r="AE38" s="72" t="n">
        <f aca="false">AE37+1</f>
        <v>15</v>
      </c>
      <c r="AF38" s="57" t="n">
        <f aca="false">CD38</f>
        <v>1210000000</v>
      </c>
      <c r="AG38" s="57" t="n">
        <f aca="false">CH38</f>
        <v>227335.1</v>
      </c>
      <c r="AH38" s="0" t="n">
        <v>0</v>
      </c>
      <c r="AI38" s="76" t="n">
        <f aca="false">AG38+AH38</f>
        <v>227335.1</v>
      </c>
      <c r="AK38" s="57" t="n">
        <f aca="false">CD38</f>
        <v>1210000000</v>
      </c>
      <c r="AP38" s="57" t="n">
        <f aca="false">AP37-AR38</f>
        <v>115000000</v>
      </c>
      <c r="AQ38" s="57" t="n">
        <f aca="false">AP37*$C$16</f>
        <v>617636.25</v>
      </c>
      <c r="AR38" s="0" t="n">
        <v>0</v>
      </c>
      <c r="AS38" s="76" t="n">
        <f aca="false">AQ38+AR38</f>
        <v>617636.25</v>
      </c>
      <c r="AU38" s="57" t="n">
        <f aca="false">AU37-AW38</f>
        <v>102100000</v>
      </c>
      <c r="AV38" s="57" t="n">
        <f aca="false">AU37*$C$19</f>
        <v>576099.25</v>
      </c>
      <c r="AW38" s="0" t="n">
        <v>0</v>
      </c>
      <c r="AX38" s="76" t="n">
        <f aca="false">AV38+AW38</f>
        <v>576099.25</v>
      </c>
      <c r="AZ38" s="57" t="n">
        <f aca="false">AZ37-BB38</f>
        <v>50000000</v>
      </c>
      <c r="BA38" s="57" t="n">
        <f aca="false">AZ37*$C$20</f>
        <v>273791.666666667</v>
      </c>
      <c r="BB38" s="0" t="n">
        <v>0</v>
      </c>
      <c r="BC38" s="76" t="n">
        <f aca="false">BA38+BB38</f>
        <v>273791.666666667</v>
      </c>
      <c r="BE38" s="57" t="n">
        <f aca="false">BE37-BG38</f>
        <v>112300000</v>
      </c>
      <c r="BF38" s="57" t="n">
        <f aca="false">BE37*$C$21</f>
        <v>643666.166666667</v>
      </c>
      <c r="BG38" s="0" t="n">
        <v>0</v>
      </c>
      <c r="BH38" s="76" t="n">
        <f aca="false">BF38+BG38</f>
        <v>643666.166666667</v>
      </c>
      <c r="BJ38" s="57" t="n">
        <f aca="false">BJ37-BL38</f>
        <v>48700000</v>
      </c>
      <c r="BK38" s="57" t="n">
        <f aca="false">BJ37*$C$22</f>
        <v>279132.166666667</v>
      </c>
      <c r="BL38" s="0" t="n">
        <v>0</v>
      </c>
      <c r="BM38" s="76" t="n">
        <f aca="false">BK38+BL38</f>
        <v>279132.166666667</v>
      </c>
      <c r="BO38" s="57" t="n">
        <f aca="false">BO37-BQ38</f>
        <v>89500000</v>
      </c>
      <c r="BP38" s="57" t="n">
        <f aca="false">BO37*$C$23</f>
        <v>512984.166666667</v>
      </c>
      <c r="BQ38" s="0" t="n">
        <v>0</v>
      </c>
      <c r="BR38" s="76" t="n">
        <f aca="false">BP38+BQ38</f>
        <v>512984.166666667</v>
      </c>
      <c r="BT38" s="57" t="n">
        <f aca="false">BT37-BV38</f>
        <v>44800000</v>
      </c>
      <c r="BU38" s="57" t="n">
        <f aca="false">BT37*$C$24</f>
        <v>256778.666666667</v>
      </c>
      <c r="BV38" s="0" t="n">
        <v>0</v>
      </c>
      <c r="BW38" s="76" t="n">
        <f aca="false">BU38+BV38</f>
        <v>256778.666666667</v>
      </c>
      <c r="BY38" s="57" t="n">
        <f aca="false">BY37-CA38</f>
        <v>47000000</v>
      </c>
      <c r="BZ38" s="57" t="n">
        <f aca="false">BY37*$C$25</f>
        <v>269388.333333333</v>
      </c>
      <c r="CA38" s="0" t="n">
        <v>0</v>
      </c>
      <c r="CB38" s="76" t="n">
        <f aca="false">BZ38+CA38</f>
        <v>269388.333333333</v>
      </c>
      <c r="CD38" s="75" t="n">
        <f aca="false">V38+AA38+AP38+AU38+AZ38+BE38+BJ38+BO38+BT38+BY38</f>
        <v>1210000000</v>
      </c>
      <c r="CE38" s="57" t="n">
        <f aca="false">W38+AB38+AQ38+AV38+BA38+BF38+BK38+BP38+BU38+BZ38</f>
        <v>6708384.9</v>
      </c>
      <c r="CF38" s="57" t="n">
        <f aca="false">X38+AC38+AR38+AW38+BB38+BG38+BL38+BQ38+BV38+CA38</f>
        <v>0</v>
      </c>
      <c r="CG38" s="75" t="n">
        <f aca="false">CE38+CF38</f>
        <v>6708384.9</v>
      </c>
      <c r="CH38" s="57" t="n">
        <f aca="false">S38-CG38</f>
        <v>227335.1</v>
      </c>
      <c r="CI38" s="76" t="n">
        <f aca="false">S38-CG38-AG38</f>
        <v>0</v>
      </c>
    </row>
    <row r="39" customFormat="false" ht="15.75" hidden="false" customHeight="false" outlineLevel="0" collapsed="false">
      <c r="E39" s="71"/>
      <c r="F39" s="71"/>
      <c r="G39" s="71" t="n">
        <v>37495</v>
      </c>
      <c r="H39" s="72" t="n">
        <f aca="false">H38+1</f>
        <v>16</v>
      </c>
      <c r="I39" s="73"/>
      <c r="L39" s="74" t="n">
        <f aca="false">L38-N39-O39</f>
        <v>1210000000</v>
      </c>
      <c r="M39" s="57" t="n">
        <f aca="false">L38*($C$6/12)</f>
        <v>6947416.66666667</v>
      </c>
      <c r="O39" s="77" t="n">
        <v>0</v>
      </c>
      <c r="P39" s="57" t="n">
        <f aca="false">L38*($C$6/12)</f>
        <v>6947416.66666667</v>
      </c>
      <c r="Q39" s="78" t="n">
        <f aca="false">L38*($C$10/12)</f>
        <v>10083.3333333333</v>
      </c>
      <c r="R39" s="78" t="n">
        <f aca="false">L38*($C$11/12)</f>
        <v>1613.33333333333</v>
      </c>
      <c r="S39" s="57" t="n">
        <f aca="false">SUM(N39:P39)-Q39-R39</f>
        <v>6935720</v>
      </c>
      <c r="T39" s="79" t="n">
        <f aca="false">L39/$L$23</f>
        <v>1</v>
      </c>
      <c r="U39" s="72" t="n">
        <f aca="false">U38+1</f>
        <v>16</v>
      </c>
      <c r="V39" s="75" t="n">
        <f aca="false">V38-X39</f>
        <v>108130000</v>
      </c>
      <c r="W39" s="57" t="n">
        <f aca="false">V38*$C$14</f>
        <v>560473.833333333</v>
      </c>
      <c r="X39" s="0" t="n">
        <v>0</v>
      </c>
      <c r="Y39" s="76" t="n">
        <f aca="false">W39+X39</f>
        <v>560473.833333333</v>
      </c>
      <c r="Z39" s="72" t="n">
        <f aca="false">Z38+1</f>
        <v>16</v>
      </c>
      <c r="AA39" s="75" t="n">
        <f aca="false">AA38-AC39</f>
        <v>492470000</v>
      </c>
      <c r="AB39" s="57" t="n">
        <f aca="false">AA38*$C$15</f>
        <v>2718434.4</v>
      </c>
      <c r="AC39" s="0" t="n">
        <v>0</v>
      </c>
      <c r="AD39" s="76" t="n">
        <f aca="false">AB39+AC39</f>
        <v>2718434.4</v>
      </c>
      <c r="AE39" s="72" t="n">
        <f aca="false">AE38+1</f>
        <v>16</v>
      </c>
      <c r="AF39" s="57" t="n">
        <f aca="false">CD39</f>
        <v>1210000000</v>
      </c>
      <c r="AG39" s="57" t="n">
        <f aca="false">CH39</f>
        <v>227335.1</v>
      </c>
      <c r="AH39" s="0" t="n">
        <v>0</v>
      </c>
      <c r="AI39" s="76" t="n">
        <f aca="false">AG39+AH39</f>
        <v>227335.1</v>
      </c>
      <c r="AK39" s="57" t="n">
        <f aca="false">CD39</f>
        <v>1210000000</v>
      </c>
      <c r="AP39" s="57" t="n">
        <f aca="false">AP38-AR39</f>
        <v>115000000</v>
      </c>
      <c r="AQ39" s="57" t="n">
        <f aca="false">AP38*$C$16</f>
        <v>617636.25</v>
      </c>
      <c r="AR39" s="0" t="n">
        <v>0</v>
      </c>
      <c r="AS39" s="76" t="n">
        <f aca="false">AQ39+AR39</f>
        <v>617636.25</v>
      </c>
      <c r="AU39" s="57" t="n">
        <f aca="false">AU38-AW39</f>
        <v>102100000</v>
      </c>
      <c r="AV39" s="57" t="n">
        <f aca="false">AU38*$C$19</f>
        <v>576099.25</v>
      </c>
      <c r="AW39" s="0" t="n">
        <v>0</v>
      </c>
      <c r="AX39" s="76" t="n">
        <f aca="false">AV39+AW39</f>
        <v>576099.25</v>
      </c>
      <c r="AZ39" s="57" t="n">
        <f aca="false">AZ38-BB39</f>
        <v>50000000</v>
      </c>
      <c r="BA39" s="57" t="n">
        <f aca="false">AZ38*$C$20</f>
        <v>273791.666666667</v>
      </c>
      <c r="BB39" s="0" t="n">
        <v>0</v>
      </c>
      <c r="BC39" s="76" t="n">
        <f aca="false">BA39+BB39</f>
        <v>273791.666666667</v>
      </c>
      <c r="BE39" s="57" t="n">
        <f aca="false">BE38-BG39</f>
        <v>112300000</v>
      </c>
      <c r="BF39" s="57" t="n">
        <f aca="false">BE38*$C$21</f>
        <v>643666.166666667</v>
      </c>
      <c r="BG39" s="0" t="n">
        <v>0</v>
      </c>
      <c r="BH39" s="76" t="n">
        <f aca="false">BF39+BG39</f>
        <v>643666.166666667</v>
      </c>
      <c r="BJ39" s="57" t="n">
        <f aca="false">BJ38-BL39</f>
        <v>48700000</v>
      </c>
      <c r="BK39" s="57" t="n">
        <f aca="false">BJ38*$C$22</f>
        <v>279132.166666667</v>
      </c>
      <c r="BL39" s="0" t="n">
        <v>0</v>
      </c>
      <c r="BM39" s="76" t="n">
        <f aca="false">BK39+BL39</f>
        <v>279132.166666667</v>
      </c>
      <c r="BO39" s="57" t="n">
        <f aca="false">BO38-BQ39</f>
        <v>89500000</v>
      </c>
      <c r="BP39" s="57" t="n">
        <f aca="false">BO38*$C$23</f>
        <v>512984.166666667</v>
      </c>
      <c r="BQ39" s="0" t="n">
        <v>0</v>
      </c>
      <c r="BR39" s="76" t="n">
        <f aca="false">BP39+BQ39</f>
        <v>512984.166666667</v>
      </c>
      <c r="BT39" s="57" t="n">
        <f aca="false">BT38-BV39</f>
        <v>44800000</v>
      </c>
      <c r="BU39" s="57" t="n">
        <f aca="false">BT38*$C$24</f>
        <v>256778.666666667</v>
      </c>
      <c r="BV39" s="0" t="n">
        <v>0</v>
      </c>
      <c r="BW39" s="76" t="n">
        <f aca="false">BU39+BV39</f>
        <v>256778.666666667</v>
      </c>
      <c r="BY39" s="57" t="n">
        <f aca="false">BY38-CA39</f>
        <v>47000000</v>
      </c>
      <c r="BZ39" s="57" t="n">
        <f aca="false">BY38*$C$25</f>
        <v>269388.333333333</v>
      </c>
      <c r="CA39" s="0" t="n">
        <v>0</v>
      </c>
      <c r="CB39" s="76" t="n">
        <f aca="false">BZ39+CA39</f>
        <v>269388.333333333</v>
      </c>
      <c r="CD39" s="75" t="n">
        <f aca="false">V39+AA39+AP39+AU39+AZ39+BE39+BJ39+BO39+BT39+BY39</f>
        <v>1210000000</v>
      </c>
      <c r="CE39" s="57" t="n">
        <f aca="false">W39+AB39+AQ39+AV39+BA39+BF39+BK39+BP39+BU39+BZ39</f>
        <v>6708384.9</v>
      </c>
      <c r="CF39" s="57" t="n">
        <f aca="false">X39+AC39+AR39+AW39+BB39+BG39+BL39+BQ39+BV39+CA39</f>
        <v>0</v>
      </c>
      <c r="CG39" s="75" t="n">
        <f aca="false">CE39+CF39</f>
        <v>6708384.9</v>
      </c>
      <c r="CH39" s="57" t="n">
        <f aca="false">S39-CG39</f>
        <v>227335.1</v>
      </c>
      <c r="CI39" s="76" t="n">
        <f aca="false">S39-CG39-AG39</f>
        <v>0</v>
      </c>
    </row>
    <row r="40" customFormat="false" ht="15.75" hidden="false" customHeight="false" outlineLevel="0" collapsed="false">
      <c r="E40" s="71"/>
      <c r="F40" s="71"/>
      <c r="G40" s="71" t="n">
        <v>37526</v>
      </c>
      <c r="H40" s="72" t="n">
        <f aca="false">H39+1</f>
        <v>17</v>
      </c>
      <c r="I40" s="73"/>
      <c r="L40" s="74" t="n">
        <f aca="false">L39-N40-O40</f>
        <v>1210000000</v>
      </c>
      <c r="M40" s="57" t="n">
        <f aca="false">L39*($C$6/12)</f>
        <v>6947416.66666667</v>
      </c>
      <c r="O40" s="77" t="n">
        <v>0</v>
      </c>
      <c r="P40" s="57" t="n">
        <f aca="false">L39*($C$6/12)</f>
        <v>6947416.66666667</v>
      </c>
      <c r="Q40" s="78" t="n">
        <f aca="false">L39*($C$10/12)</f>
        <v>10083.3333333333</v>
      </c>
      <c r="R40" s="78" t="n">
        <f aca="false">L39*($C$11/12)</f>
        <v>1613.33333333333</v>
      </c>
      <c r="S40" s="57" t="n">
        <f aca="false">SUM(N40:P40)-Q40-R40</f>
        <v>6935720</v>
      </c>
      <c r="T40" s="79" t="n">
        <f aca="false">L40/$L$23</f>
        <v>1</v>
      </c>
      <c r="U40" s="72" t="n">
        <f aca="false">U39+1</f>
        <v>17</v>
      </c>
      <c r="V40" s="75" t="n">
        <f aca="false">V39-X40</f>
        <v>108130000</v>
      </c>
      <c r="W40" s="57" t="n">
        <f aca="false">V39*$C$14</f>
        <v>560473.833333333</v>
      </c>
      <c r="X40" s="0" t="n">
        <v>0</v>
      </c>
      <c r="Y40" s="76" t="n">
        <f aca="false">W40+X40</f>
        <v>560473.833333333</v>
      </c>
      <c r="Z40" s="72" t="n">
        <f aca="false">Z39+1</f>
        <v>17</v>
      </c>
      <c r="AA40" s="75" t="n">
        <f aca="false">AA39-AC40</f>
        <v>492470000</v>
      </c>
      <c r="AB40" s="57" t="n">
        <f aca="false">AA39*$C$15</f>
        <v>2718434.4</v>
      </c>
      <c r="AC40" s="0" t="n">
        <v>0</v>
      </c>
      <c r="AD40" s="76" t="n">
        <f aca="false">AB40+AC40</f>
        <v>2718434.4</v>
      </c>
      <c r="AE40" s="72" t="n">
        <f aca="false">AE39+1</f>
        <v>17</v>
      </c>
      <c r="AF40" s="57" t="n">
        <f aca="false">CD40</f>
        <v>1210000000</v>
      </c>
      <c r="AG40" s="57" t="n">
        <f aca="false">CH40</f>
        <v>227335.1</v>
      </c>
      <c r="AH40" s="0" t="n">
        <v>0</v>
      </c>
      <c r="AI40" s="76" t="n">
        <f aca="false">AG40+AH40</f>
        <v>227335.1</v>
      </c>
      <c r="AK40" s="57" t="n">
        <f aca="false">CD40</f>
        <v>1210000000</v>
      </c>
      <c r="AP40" s="57" t="n">
        <f aca="false">AP39-AR40</f>
        <v>115000000</v>
      </c>
      <c r="AQ40" s="57" t="n">
        <f aca="false">AP39*$C$16</f>
        <v>617636.25</v>
      </c>
      <c r="AR40" s="0" t="n">
        <v>0</v>
      </c>
      <c r="AS40" s="76" t="n">
        <f aca="false">AQ40+AR40</f>
        <v>617636.25</v>
      </c>
      <c r="AU40" s="57" t="n">
        <f aca="false">AU39-AW40</f>
        <v>102100000</v>
      </c>
      <c r="AV40" s="57" t="n">
        <f aca="false">AU39*$C$19</f>
        <v>576099.25</v>
      </c>
      <c r="AW40" s="0" t="n">
        <v>0</v>
      </c>
      <c r="AX40" s="76" t="n">
        <f aca="false">AV40+AW40</f>
        <v>576099.25</v>
      </c>
      <c r="AZ40" s="57" t="n">
        <f aca="false">AZ39-BB40</f>
        <v>50000000</v>
      </c>
      <c r="BA40" s="57" t="n">
        <f aca="false">AZ39*$C$20</f>
        <v>273791.666666667</v>
      </c>
      <c r="BB40" s="0" t="n">
        <v>0</v>
      </c>
      <c r="BC40" s="76" t="n">
        <f aca="false">BA40+BB40</f>
        <v>273791.666666667</v>
      </c>
      <c r="BE40" s="57" t="n">
        <f aca="false">BE39-BG40</f>
        <v>112300000</v>
      </c>
      <c r="BF40" s="57" t="n">
        <f aca="false">BE39*$C$21</f>
        <v>643666.166666667</v>
      </c>
      <c r="BG40" s="0" t="n">
        <v>0</v>
      </c>
      <c r="BH40" s="76" t="n">
        <f aca="false">BF40+BG40</f>
        <v>643666.166666667</v>
      </c>
      <c r="BJ40" s="57" t="n">
        <f aca="false">BJ39-BL40</f>
        <v>48700000</v>
      </c>
      <c r="BK40" s="57" t="n">
        <f aca="false">BJ39*$C$22</f>
        <v>279132.166666667</v>
      </c>
      <c r="BL40" s="0" t="n">
        <v>0</v>
      </c>
      <c r="BM40" s="76" t="n">
        <f aca="false">BK40+BL40</f>
        <v>279132.166666667</v>
      </c>
      <c r="BO40" s="57" t="n">
        <f aca="false">BO39-BQ40</f>
        <v>89500000</v>
      </c>
      <c r="BP40" s="57" t="n">
        <f aca="false">BO39*$C$23</f>
        <v>512984.166666667</v>
      </c>
      <c r="BQ40" s="0" t="n">
        <v>0</v>
      </c>
      <c r="BR40" s="76" t="n">
        <f aca="false">BP40+BQ40</f>
        <v>512984.166666667</v>
      </c>
      <c r="BT40" s="57" t="n">
        <f aca="false">BT39-BV40</f>
        <v>44800000</v>
      </c>
      <c r="BU40" s="57" t="n">
        <f aca="false">BT39*$C$24</f>
        <v>256778.666666667</v>
      </c>
      <c r="BV40" s="0" t="n">
        <v>0</v>
      </c>
      <c r="BW40" s="76" t="n">
        <f aca="false">BU40+BV40</f>
        <v>256778.666666667</v>
      </c>
      <c r="BY40" s="57" t="n">
        <f aca="false">BY39-CA40</f>
        <v>47000000</v>
      </c>
      <c r="BZ40" s="57" t="n">
        <f aca="false">BY39*$C$25</f>
        <v>269388.333333333</v>
      </c>
      <c r="CA40" s="0" t="n">
        <v>0</v>
      </c>
      <c r="CB40" s="76" t="n">
        <f aca="false">BZ40+CA40</f>
        <v>269388.333333333</v>
      </c>
      <c r="CD40" s="75" t="n">
        <f aca="false">V40+AA40+AP40+AU40+AZ40+BE40+BJ40+BO40+BT40+BY40</f>
        <v>1210000000</v>
      </c>
      <c r="CE40" s="57" t="n">
        <f aca="false">W40+AB40+AQ40+AV40+BA40+BF40+BK40+BP40+BU40+BZ40</f>
        <v>6708384.9</v>
      </c>
      <c r="CF40" s="57" t="n">
        <f aca="false">X40+AC40+AR40+AW40+BB40+BG40+BL40+BQ40+BV40+CA40</f>
        <v>0</v>
      </c>
      <c r="CG40" s="75" t="n">
        <f aca="false">CE40+CF40</f>
        <v>6708384.9</v>
      </c>
      <c r="CH40" s="57" t="n">
        <f aca="false">S40-CG40</f>
        <v>227335.1</v>
      </c>
      <c r="CI40" s="76" t="n">
        <f aca="false">S40-CG40-AG40</f>
        <v>0</v>
      </c>
    </row>
    <row r="41" customFormat="false" ht="15.75" hidden="false" customHeight="false" outlineLevel="0" collapsed="false">
      <c r="E41" s="71"/>
      <c r="F41" s="71"/>
      <c r="G41" s="71" t="n">
        <v>37556</v>
      </c>
      <c r="H41" s="72" t="n">
        <f aca="false">H40+1</f>
        <v>18</v>
      </c>
      <c r="I41" s="73"/>
      <c r="L41" s="74" t="n">
        <f aca="false">L40-N41-O41</f>
        <v>1210000000</v>
      </c>
      <c r="M41" s="57" t="n">
        <f aca="false">L40*($C$6/12)</f>
        <v>6947416.66666667</v>
      </c>
      <c r="O41" s="77" t="n">
        <v>0</v>
      </c>
      <c r="P41" s="57" t="n">
        <f aca="false">L40*($C$6/12)</f>
        <v>6947416.66666667</v>
      </c>
      <c r="Q41" s="78" t="n">
        <f aca="false">L40*($C$10/12)</f>
        <v>10083.3333333333</v>
      </c>
      <c r="R41" s="78" t="n">
        <f aca="false">L40*($C$11/12)</f>
        <v>1613.33333333333</v>
      </c>
      <c r="S41" s="57" t="n">
        <f aca="false">SUM(N41:P41)-Q41-R41</f>
        <v>6935720</v>
      </c>
      <c r="T41" s="79" t="n">
        <f aca="false">L41/$L$23</f>
        <v>1</v>
      </c>
      <c r="U41" s="72" t="n">
        <f aca="false">U40+1</f>
        <v>18</v>
      </c>
      <c r="V41" s="75" t="n">
        <f aca="false">V40-X41</f>
        <v>108130000</v>
      </c>
      <c r="W41" s="57" t="n">
        <f aca="false">V40*$C$14</f>
        <v>560473.833333333</v>
      </c>
      <c r="X41" s="0" t="n">
        <v>0</v>
      </c>
      <c r="Y41" s="76" t="n">
        <f aca="false">W41+X41</f>
        <v>560473.833333333</v>
      </c>
      <c r="Z41" s="72" t="n">
        <f aca="false">Z40+1</f>
        <v>18</v>
      </c>
      <c r="AA41" s="75" t="n">
        <f aca="false">AA40-AC41</f>
        <v>492470000</v>
      </c>
      <c r="AB41" s="57" t="n">
        <f aca="false">AA40*$C$15</f>
        <v>2718434.4</v>
      </c>
      <c r="AC41" s="0" t="n">
        <v>0</v>
      </c>
      <c r="AD41" s="76" t="n">
        <f aca="false">AB41+AC41</f>
        <v>2718434.4</v>
      </c>
      <c r="AE41" s="72" t="n">
        <f aca="false">AE40+1</f>
        <v>18</v>
      </c>
      <c r="AF41" s="57" t="n">
        <f aca="false">CD41</f>
        <v>1210000000</v>
      </c>
      <c r="AG41" s="57" t="n">
        <f aca="false">CH41</f>
        <v>227335.1</v>
      </c>
      <c r="AH41" s="0" t="n">
        <v>0</v>
      </c>
      <c r="AI41" s="76" t="n">
        <f aca="false">AG41+AH41</f>
        <v>227335.1</v>
      </c>
      <c r="AK41" s="57" t="n">
        <f aca="false">CD41</f>
        <v>1210000000</v>
      </c>
      <c r="AP41" s="57" t="n">
        <f aca="false">AP40-AR41</f>
        <v>115000000</v>
      </c>
      <c r="AQ41" s="57" t="n">
        <f aca="false">AP40*$C$16</f>
        <v>617636.25</v>
      </c>
      <c r="AR41" s="0" t="n">
        <v>0</v>
      </c>
      <c r="AS41" s="76" t="n">
        <f aca="false">AQ41+AR41</f>
        <v>617636.25</v>
      </c>
      <c r="AU41" s="57" t="n">
        <f aca="false">AU40-AW41</f>
        <v>102100000</v>
      </c>
      <c r="AV41" s="57" t="n">
        <f aca="false">AU40*$C$19</f>
        <v>576099.25</v>
      </c>
      <c r="AW41" s="0" t="n">
        <v>0</v>
      </c>
      <c r="AX41" s="76" t="n">
        <f aca="false">AV41+AW41</f>
        <v>576099.25</v>
      </c>
      <c r="AZ41" s="57" t="n">
        <f aca="false">AZ40-BB41</f>
        <v>50000000</v>
      </c>
      <c r="BA41" s="57" t="n">
        <f aca="false">AZ40*$C$20</f>
        <v>273791.666666667</v>
      </c>
      <c r="BB41" s="0" t="n">
        <v>0</v>
      </c>
      <c r="BC41" s="76" t="n">
        <f aca="false">BA41+BB41</f>
        <v>273791.666666667</v>
      </c>
      <c r="BE41" s="57" t="n">
        <f aca="false">BE40-BG41</f>
        <v>112300000</v>
      </c>
      <c r="BF41" s="57" t="n">
        <f aca="false">BE40*$C$21</f>
        <v>643666.166666667</v>
      </c>
      <c r="BG41" s="0" t="n">
        <v>0</v>
      </c>
      <c r="BH41" s="76" t="n">
        <f aca="false">BF41+BG41</f>
        <v>643666.166666667</v>
      </c>
      <c r="BJ41" s="57" t="n">
        <f aca="false">BJ40-BL41</f>
        <v>48700000</v>
      </c>
      <c r="BK41" s="57" t="n">
        <f aca="false">BJ40*$C$22</f>
        <v>279132.166666667</v>
      </c>
      <c r="BL41" s="0" t="n">
        <v>0</v>
      </c>
      <c r="BM41" s="76" t="n">
        <f aca="false">BK41+BL41</f>
        <v>279132.166666667</v>
      </c>
      <c r="BO41" s="57" t="n">
        <f aca="false">BO40-BQ41</f>
        <v>89500000</v>
      </c>
      <c r="BP41" s="57" t="n">
        <f aca="false">BO40*$C$23</f>
        <v>512984.166666667</v>
      </c>
      <c r="BQ41" s="0" t="n">
        <v>0</v>
      </c>
      <c r="BR41" s="76" t="n">
        <f aca="false">BP41+BQ41</f>
        <v>512984.166666667</v>
      </c>
      <c r="BT41" s="57" t="n">
        <f aca="false">BT40-BV41</f>
        <v>44800000</v>
      </c>
      <c r="BU41" s="57" t="n">
        <f aca="false">BT40*$C$24</f>
        <v>256778.666666667</v>
      </c>
      <c r="BV41" s="0" t="n">
        <v>0</v>
      </c>
      <c r="BW41" s="76" t="n">
        <f aca="false">BU41+BV41</f>
        <v>256778.666666667</v>
      </c>
      <c r="BY41" s="57" t="n">
        <f aca="false">BY40-CA41</f>
        <v>47000000</v>
      </c>
      <c r="BZ41" s="57" t="n">
        <f aca="false">BY40*$C$25</f>
        <v>269388.333333333</v>
      </c>
      <c r="CA41" s="0" t="n">
        <v>0</v>
      </c>
      <c r="CB41" s="76" t="n">
        <f aca="false">BZ41+CA41</f>
        <v>269388.333333333</v>
      </c>
      <c r="CD41" s="75" t="n">
        <f aca="false">V41+AA41+AP41+AU41+AZ41+BE41+BJ41+BO41+BT41+BY41</f>
        <v>1210000000</v>
      </c>
      <c r="CE41" s="57" t="n">
        <f aca="false">W41+AB41+AQ41+AV41+BA41+BF41+BK41+BP41+BU41+BZ41</f>
        <v>6708384.9</v>
      </c>
      <c r="CF41" s="57" t="n">
        <f aca="false">X41+AC41+AR41+AW41+BB41+BG41+BL41+BQ41+BV41+CA41</f>
        <v>0</v>
      </c>
      <c r="CG41" s="75" t="n">
        <f aca="false">CE41+CF41</f>
        <v>6708384.9</v>
      </c>
      <c r="CH41" s="57" t="n">
        <f aca="false">S41-CG41</f>
        <v>227335.1</v>
      </c>
      <c r="CI41" s="76" t="n">
        <f aca="false">S41-CG41-AG41</f>
        <v>0</v>
      </c>
    </row>
    <row r="42" customFormat="false" ht="15.75" hidden="false" customHeight="false" outlineLevel="0" collapsed="false">
      <c r="E42" s="71"/>
      <c r="F42" s="71"/>
      <c r="G42" s="71" t="n">
        <v>37587</v>
      </c>
      <c r="H42" s="72" t="n">
        <f aca="false">H41+1</f>
        <v>19</v>
      </c>
      <c r="I42" s="73"/>
      <c r="L42" s="74" t="n">
        <f aca="false">L41-N42-O42</f>
        <v>1210000000</v>
      </c>
      <c r="M42" s="57" t="n">
        <f aca="false">L41*($C$6/12)</f>
        <v>6947416.66666667</v>
      </c>
      <c r="O42" s="77" t="n">
        <v>0</v>
      </c>
      <c r="P42" s="57" t="n">
        <f aca="false">L41*($C$6/12)</f>
        <v>6947416.66666667</v>
      </c>
      <c r="Q42" s="78" t="n">
        <f aca="false">L41*($C$10/12)</f>
        <v>10083.3333333333</v>
      </c>
      <c r="R42" s="78" t="n">
        <f aca="false">L41*($C$11/12)</f>
        <v>1613.33333333333</v>
      </c>
      <c r="S42" s="57" t="n">
        <f aca="false">SUM(N42:P42)-Q42-R42</f>
        <v>6935720</v>
      </c>
      <c r="T42" s="79" t="n">
        <f aca="false">L42/$L$23</f>
        <v>1</v>
      </c>
      <c r="U42" s="72" t="n">
        <f aca="false">U41+1</f>
        <v>19</v>
      </c>
      <c r="V42" s="75" t="n">
        <f aca="false">V41-X42</f>
        <v>108130000</v>
      </c>
      <c r="W42" s="57" t="n">
        <f aca="false">V41*$C$14</f>
        <v>560473.833333333</v>
      </c>
      <c r="X42" s="0" t="n">
        <v>0</v>
      </c>
      <c r="Y42" s="76" t="n">
        <f aca="false">W42+X42</f>
        <v>560473.833333333</v>
      </c>
      <c r="Z42" s="72" t="n">
        <f aca="false">Z41+1</f>
        <v>19</v>
      </c>
      <c r="AA42" s="75" t="n">
        <f aca="false">AA41-AC42</f>
        <v>492470000</v>
      </c>
      <c r="AB42" s="57" t="n">
        <f aca="false">AA41*$C$15</f>
        <v>2718434.4</v>
      </c>
      <c r="AC42" s="0" t="n">
        <v>0</v>
      </c>
      <c r="AD42" s="76" t="n">
        <f aca="false">AB42+AC42</f>
        <v>2718434.4</v>
      </c>
      <c r="AE42" s="72" t="n">
        <f aca="false">AE41+1</f>
        <v>19</v>
      </c>
      <c r="AF42" s="57" t="n">
        <f aca="false">CD42</f>
        <v>1210000000</v>
      </c>
      <c r="AG42" s="57" t="n">
        <f aca="false">CH42</f>
        <v>227335.1</v>
      </c>
      <c r="AH42" s="0" t="n">
        <v>0</v>
      </c>
      <c r="AI42" s="76" t="n">
        <f aca="false">AG42+AH42</f>
        <v>227335.1</v>
      </c>
      <c r="AK42" s="57" t="n">
        <f aca="false">CD42</f>
        <v>1210000000</v>
      </c>
      <c r="AP42" s="57" t="n">
        <f aca="false">AP41-AR42</f>
        <v>115000000</v>
      </c>
      <c r="AQ42" s="57" t="n">
        <f aca="false">AP41*$C$16</f>
        <v>617636.25</v>
      </c>
      <c r="AR42" s="0" t="n">
        <v>0</v>
      </c>
      <c r="AS42" s="76" t="n">
        <f aca="false">AQ42+AR42</f>
        <v>617636.25</v>
      </c>
      <c r="AU42" s="57" t="n">
        <f aca="false">AU41-AW42</f>
        <v>102100000</v>
      </c>
      <c r="AV42" s="57" t="n">
        <f aca="false">AU41*$C$19</f>
        <v>576099.25</v>
      </c>
      <c r="AW42" s="0" t="n">
        <v>0</v>
      </c>
      <c r="AX42" s="76" t="n">
        <f aca="false">AV42+AW42</f>
        <v>576099.25</v>
      </c>
      <c r="AZ42" s="57" t="n">
        <f aca="false">AZ41-BB42</f>
        <v>50000000</v>
      </c>
      <c r="BA42" s="57" t="n">
        <f aca="false">AZ41*$C$20</f>
        <v>273791.666666667</v>
      </c>
      <c r="BB42" s="0" t="n">
        <v>0</v>
      </c>
      <c r="BC42" s="76" t="n">
        <f aca="false">BA42+BB42</f>
        <v>273791.666666667</v>
      </c>
      <c r="BE42" s="57" t="n">
        <f aca="false">BE41-BG42</f>
        <v>112300000</v>
      </c>
      <c r="BF42" s="57" t="n">
        <f aca="false">BE41*$C$21</f>
        <v>643666.166666667</v>
      </c>
      <c r="BG42" s="0" t="n">
        <v>0</v>
      </c>
      <c r="BH42" s="76" t="n">
        <f aca="false">BF42+BG42</f>
        <v>643666.166666667</v>
      </c>
      <c r="BJ42" s="57" t="n">
        <f aca="false">BJ41-BL42</f>
        <v>48700000</v>
      </c>
      <c r="BK42" s="57" t="n">
        <f aca="false">BJ41*$C$22</f>
        <v>279132.166666667</v>
      </c>
      <c r="BL42" s="0" t="n">
        <v>0</v>
      </c>
      <c r="BM42" s="76" t="n">
        <f aca="false">BK42+BL42</f>
        <v>279132.166666667</v>
      </c>
      <c r="BO42" s="57" t="n">
        <f aca="false">BO41-BQ42</f>
        <v>89500000</v>
      </c>
      <c r="BP42" s="57" t="n">
        <f aca="false">BO41*$C$23</f>
        <v>512984.166666667</v>
      </c>
      <c r="BQ42" s="0" t="n">
        <v>0</v>
      </c>
      <c r="BR42" s="76" t="n">
        <f aca="false">BP42+BQ42</f>
        <v>512984.166666667</v>
      </c>
      <c r="BT42" s="57" t="n">
        <f aca="false">BT41-BV42</f>
        <v>44800000</v>
      </c>
      <c r="BU42" s="57" t="n">
        <f aca="false">BT41*$C$24</f>
        <v>256778.666666667</v>
      </c>
      <c r="BV42" s="0" t="n">
        <v>0</v>
      </c>
      <c r="BW42" s="76" t="n">
        <f aca="false">BU42+BV42</f>
        <v>256778.666666667</v>
      </c>
      <c r="BY42" s="57" t="n">
        <f aca="false">BY41-CA42</f>
        <v>47000000</v>
      </c>
      <c r="BZ42" s="57" t="n">
        <f aca="false">BY41*$C$25</f>
        <v>269388.333333333</v>
      </c>
      <c r="CA42" s="0" t="n">
        <v>0</v>
      </c>
      <c r="CB42" s="76" t="n">
        <f aca="false">BZ42+CA42</f>
        <v>269388.333333333</v>
      </c>
      <c r="CD42" s="75" t="n">
        <f aca="false">V42+AA42+AP42+AU42+AZ42+BE42+BJ42+BO42+BT42+BY42</f>
        <v>1210000000</v>
      </c>
      <c r="CE42" s="57" t="n">
        <f aca="false">W42+AB42+AQ42+AV42+BA42+BF42+BK42+BP42+BU42+BZ42</f>
        <v>6708384.9</v>
      </c>
      <c r="CF42" s="57" t="n">
        <f aca="false">X42+AC42+AR42+AW42+BB42+BG42+BL42+BQ42+BV42+CA42</f>
        <v>0</v>
      </c>
      <c r="CG42" s="75" t="n">
        <f aca="false">CE42+CF42</f>
        <v>6708384.9</v>
      </c>
      <c r="CH42" s="57" t="n">
        <f aca="false">S42-CG42</f>
        <v>227335.1</v>
      </c>
      <c r="CI42" s="76" t="n">
        <f aca="false">S42-CG42-AG42</f>
        <v>0</v>
      </c>
    </row>
    <row r="43" customFormat="false" ht="15.75" hidden="false" customHeight="false" outlineLevel="0" collapsed="false">
      <c r="E43" s="71"/>
      <c r="F43" s="71"/>
      <c r="G43" s="71" t="n">
        <v>37617</v>
      </c>
      <c r="H43" s="72" t="n">
        <f aca="false">H42+1</f>
        <v>20</v>
      </c>
      <c r="I43" s="73"/>
      <c r="L43" s="74" t="n">
        <f aca="false">L42-N43-O43</f>
        <v>1210000000</v>
      </c>
      <c r="M43" s="57" t="n">
        <f aca="false">L42*($C$6/12)</f>
        <v>6947416.66666667</v>
      </c>
      <c r="O43" s="77" t="n">
        <v>0</v>
      </c>
      <c r="P43" s="57" t="n">
        <f aca="false">L42*($C$6/12)</f>
        <v>6947416.66666667</v>
      </c>
      <c r="Q43" s="78" t="n">
        <f aca="false">L42*($C$10/12)</f>
        <v>10083.3333333333</v>
      </c>
      <c r="R43" s="78" t="n">
        <f aca="false">L42*($C$11/12)</f>
        <v>1613.33333333333</v>
      </c>
      <c r="S43" s="57" t="n">
        <f aca="false">SUM(N43:P43)-Q43-R43</f>
        <v>6935720</v>
      </c>
      <c r="T43" s="79" t="n">
        <f aca="false">L43/$L$23</f>
        <v>1</v>
      </c>
      <c r="U43" s="72" t="n">
        <f aca="false">U42+1</f>
        <v>20</v>
      </c>
      <c r="V43" s="75" t="n">
        <f aca="false">V42-X43</f>
        <v>108130000</v>
      </c>
      <c r="W43" s="57" t="n">
        <f aca="false">V42*$C$14</f>
        <v>560473.833333333</v>
      </c>
      <c r="X43" s="0" t="n">
        <v>0</v>
      </c>
      <c r="Y43" s="76" t="n">
        <f aca="false">W43+X43</f>
        <v>560473.833333333</v>
      </c>
      <c r="Z43" s="72" t="n">
        <f aca="false">Z42+1</f>
        <v>20</v>
      </c>
      <c r="AA43" s="75" t="n">
        <f aca="false">AA42-AC43</f>
        <v>492470000</v>
      </c>
      <c r="AB43" s="57" t="n">
        <f aca="false">AA42*$C$15</f>
        <v>2718434.4</v>
      </c>
      <c r="AC43" s="0" t="n">
        <v>0</v>
      </c>
      <c r="AD43" s="76" t="n">
        <f aca="false">AB43+AC43</f>
        <v>2718434.4</v>
      </c>
      <c r="AE43" s="72" t="n">
        <f aca="false">AE42+1</f>
        <v>20</v>
      </c>
      <c r="AF43" s="57" t="n">
        <f aca="false">CD43</f>
        <v>1210000000</v>
      </c>
      <c r="AG43" s="57" t="n">
        <f aca="false">CH43</f>
        <v>227335.1</v>
      </c>
      <c r="AH43" s="0" t="n">
        <v>0</v>
      </c>
      <c r="AI43" s="76" t="n">
        <f aca="false">AG43+AH43</f>
        <v>227335.1</v>
      </c>
      <c r="AK43" s="57" t="n">
        <f aca="false">CD43</f>
        <v>1210000000</v>
      </c>
      <c r="AP43" s="57" t="n">
        <f aca="false">AP42-AR43</f>
        <v>115000000</v>
      </c>
      <c r="AQ43" s="57" t="n">
        <f aca="false">AP42*$C$16</f>
        <v>617636.25</v>
      </c>
      <c r="AR43" s="0" t="n">
        <v>0</v>
      </c>
      <c r="AS43" s="76" t="n">
        <f aca="false">AQ43+AR43</f>
        <v>617636.25</v>
      </c>
      <c r="AU43" s="57" t="n">
        <f aca="false">AU42-AW43</f>
        <v>102100000</v>
      </c>
      <c r="AV43" s="57" t="n">
        <f aca="false">AU42*$C$19</f>
        <v>576099.25</v>
      </c>
      <c r="AW43" s="0" t="n">
        <v>0</v>
      </c>
      <c r="AX43" s="76" t="n">
        <f aca="false">AV43+AW43</f>
        <v>576099.25</v>
      </c>
      <c r="AZ43" s="57" t="n">
        <f aca="false">AZ42-BB43</f>
        <v>50000000</v>
      </c>
      <c r="BA43" s="57" t="n">
        <f aca="false">AZ42*$C$20</f>
        <v>273791.666666667</v>
      </c>
      <c r="BB43" s="0" t="n">
        <v>0</v>
      </c>
      <c r="BC43" s="76" t="n">
        <f aca="false">BA43+BB43</f>
        <v>273791.666666667</v>
      </c>
      <c r="BE43" s="57" t="n">
        <f aca="false">BE42-BG43</f>
        <v>112300000</v>
      </c>
      <c r="BF43" s="57" t="n">
        <f aca="false">BE42*$C$21</f>
        <v>643666.166666667</v>
      </c>
      <c r="BG43" s="0" t="n">
        <v>0</v>
      </c>
      <c r="BH43" s="76" t="n">
        <f aca="false">BF43+BG43</f>
        <v>643666.166666667</v>
      </c>
      <c r="BJ43" s="57" t="n">
        <f aca="false">BJ42-BL43</f>
        <v>48700000</v>
      </c>
      <c r="BK43" s="57" t="n">
        <f aca="false">BJ42*$C$22</f>
        <v>279132.166666667</v>
      </c>
      <c r="BL43" s="0" t="n">
        <v>0</v>
      </c>
      <c r="BM43" s="76" t="n">
        <f aca="false">BK43+BL43</f>
        <v>279132.166666667</v>
      </c>
      <c r="BO43" s="57" t="n">
        <f aca="false">BO42-BQ43</f>
        <v>89500000</v>
      </c>
      <c r="BP43" s="57" t="n">
        <f aca="false">BO42*$C$23</f>
        <v>512984.166666667</v>
      </c>
      <c r="BQ43" s="0" t="n">
        <v>0</v>
      </c>
      <c r="BR43" s="76" t="n">
        <f aca="false">BP43+BQ43</f>
        <v>512984.166666667</v>
      </c>
      <c r="BT43" s="57" t="n">
        <f aca="false">BT42-BV43</f>
        <v>44800000</v>
      </c>
      <c r="BU43" s="57" t="n">
        <f aca="false">BT42*$C$24</f>
        <v>256778.666666667</v>
      </c>
      <c r="BV43" s="0" t="n">
        <v>0</v>
      </c>
      <c r="BW43" s="76" t="n">
        <f aca="false">BU43+BV43</f>
        <v>256778.666666667</v>
      </c>
      <c r="BY43" s="57" t="n">
        <f aca="false">BY42-CA43</f>
        <v>47000000</v>
      </c>
      <c r="BZ43" s="57" t="n">
        <f aca="false">BY42*$C$25</f>
        <v>269388.333333333</v>
      </c>
      <c r="CA43" s="0" t="n">
        <v>0</v>
      </c>
      <c r="CB43" s="76" t="n">
        <f aca="false">BZ43+CA43</f>
        <v>269388.333333333</v>
      </c>
      <c r="CD43" s="75" t="n">
        <f aca="false">V43+AA43+AP43+AU43+AZ43+BE43+BJ43+BO43+BT43+BY43</f>
        <v>1210000000</v>
      </c>
      <c r="CE43" s="57" t="n">
        <f aca="false">W43+AB43+AQ43+AV43+BA43+BF43+BK43+BP43+BU43+BZ43</f>
        <v>6708384.9</v>
      </c>
      <c r="CF43" s="57" t="n">
        <f aca="false">X43+AC43+AR43+AW43+BB43+BG43+BL43+BQ43+BV43+CA43</f>
        <v>0</v>
      </c>
      <c r="CG43" s="75" t="n">
        <f aca="false">CE43+CF43</f>
        <v>6708384.9</v>
      </c>
      <c r="CH43" s="57" t="n">
        <f aca="false">S43-CG43</f>
        <v>227335.1</v>
      </c>
      <c r="CI43" s="76" t="n">
        <f aca="false">S43-CG43-AG43</f>
        <v>0</v>
      </c>
    </row>
    <row r="44" customFormat="false" ht="15.75" hidden="false" customHeight="false" outlineLevel="0" collapsed="false">
      <c r="E44" s="71"/>
      <c r="F44" s="71"/>
      <c r="G44" s="71" t="n">
        <v>37648</v>
      </c>
      <c r="H44" s="72" t="n">
        <f aca="false">H43+1</f>
        <v>21</v>
      </c>
      <c r="I44" s="73"/>
      <c r="L44" s="74" t="n">
        <f aca="false">L43-N44-O44</f>
        <v>1210000000</v>
      </c>
      <c r="M44" s="57" t="n">
        <f aca="false">L43*($C$6/12)</f>
        <v>6947416.66666667</v>
      </c>
      <c r="O44" s="77" t="n">
        <v>0</v>
      </c>
      <c r="P44" s="57" t="n">
        <f aca="false">L43*($C$6/12)</f>
        <v>6947416.66666667</v>
      </c>
      <c r="Q44" s="78" t="n">
        <f aca="false">L43*($C$10/12)</f>
        <v>10083.3333333333</v>
      </c>
      <c r="R44" s="78" t="n">
        <f aca="false">L43*($C$11/12)</f>
        <v>1613.33333333333</v>
      </c>
      <c r="S44" s="57" t="n">
        <f aca="false">SUM(N44:P44)-Q44-R44</f>
        <v>6935720</v>
      </c>
      <c r="T44" s="79" t="n">
        <f aca="false">L44/$L$23</f>
        <v>1</v>
      </c>
      <c r="U44" s="72" t="n">
        <f aca="false">U43+1</f>
        <v>21</v>
      </c>
      <c r="V44" s="75" t="n">
        <f aca="false">V43-X44</f>
        <v>108130000</v>
      </c>
      <c r="W44" s="57" t="n">
        <f aca="false">V43*$C$14</f>
        <v>560473.833333333</v>
      </c>
      <c r="X44" s="0" t="n">
        <v>0</v>
      </c>
      <c r="Y44" s="76" t="n">
        <f aca="false">W44+X44</f>
        <v>560473.833333333</v>
      </c>
      <c r="Z44" s="72" t="n">
        <f aca="false">Z43+1</f>
        <v>21</v>
      </c>
      <c r="AA44" s="75" t="n">
        <f aca="false">AA43-AC44</f>
        <v>492470000</v>
      </c>
      <c r="AB44" s="57" t="n">
        <f aca="false">AA43*$C$15</f>
        <v>2718434.4</v>
      </c>
      <c r="AC44" s="0" t="n">
        <v>0</v>
      </c>
      <c r="AD44" s="76" t="n">
        <f aca="false">AB44+AC44</f>
        <v>2718434.4</v>
      </c>
      <c r="AE44" s="72" t="n">
        <f aca="false">AE43+1</f>
        <v>21</v>
      </c>
      <c r="AF44" s="57" t="n">
        <f aca="false">CD44</f>
        <v>1210000000</v>
      </c>
      <c r="AG44" s="57" t="n">
        <f aca="false">CH44</f>
        <v>227335.1</v>
      </c>
      <c r="AH44" s="0" t="n">
        <v>0</v>
      </c>
      <c r="AI44" s="76" t="n">
        <f aca="false">AG44+AH44</f>
        <v>227335.1</v>
      </c>
      <c r="AK44" s="57" t="n">
        <f aca="false">CD44</f>
        <v>1210000000</v>
      </c>
      <c r="AP44" s="57" t="n">
        <f aca="false">AP43-AR44</f>
        <v>115000000</v>
      </c>
      <c r="AQ44" s="57" t="n">
        <f aca="false">AP43*$C$16</f>
        <v>617636.25</v>
      </c>
      <c r="AR44" s="0" t="n">
        <v>0</v>
      </c>
      <c r="AS44" s="76" t="n">
        <f aca="false">AQ44+AR44</f>
        <v>617636.25</v>
      </c>
      <c r="AU44" s="57" t="n">
        <f aca="false">AU43-AW44</f>
        <v>102100000</v>
      </c>
      <c r="AV44" s="57" t="n">
        <f aca="false">AU43*$C$19</f>
        <v>576099.25</v>
      </c>
      <c r="AW44" s="0" t="n">
        <v>0</v>
      </c>
      <c r="AX44" s="76" t="n">
        <f aca="false">AV44+AW44</f>
        <v>576099.25</v>
      </c>
      <c r="AZ44" s="57" t="n">
        <f aca="false">AZ43-BB44</f>
        <v>50000000</v>
      </c>
      <c r="BA44" s="57" t="n">
        <f aca="false">AZ43*$C$20</f>
        <v>273791.666666667</v>
      </c>
      <c r="BB44" s="0" t="n">
        <v>0</v>
      </c>
      <c r="BC44" s="76" t="n">
        <f aca="false">BA44+BB44</f>
        <v>273791.666666667</v>
      </c>
      <c r="BE44" s="57" t="n">
        <f aca="false">BE43-BG44</f>
        <v>112300000</v>
      </c>
      <c r="BF44" s="57" t="n">
        <f aca="false">BE43*$C$21</f>
        <v>643666.166666667</v>
      </c>
      <c r="BG44" s="0" t="n">
        <v>0</v>
      </c>
      <c r="BH44" s="76" t="n">
        <f aca="false">BF44+BG44</f>
        <v>643666.166666667</v>
      </c>
      <c r="BJ44" s="57" t="n">
        <f aca="false">BJ43-BL44</f>
        <v>48700000</v>
      </c>
      <c r="BK44" s="57" t="n">
        <f aca="false">BJ43*$C$22</f>
        <v>279132.166666667</v>
      </c>
      <c r="BL44" s="0" t="n">
        <v>0</v>
      </c>
      <c r="BM44" s="76" t="n">
        <f aca="false">BK44+BL44</f>
        <v>279132.166666667</v>
      </c>
      <c r="BO44" s="57" t="n">
        <f aca="false">BO43-BQ44</f>
        <v>89500000</v>
      </c>
      <c r="BP44" s="57" t="n">
        <f aca="false">BO43*$C$23</f>
        <v>512984.166666667</v>
      </c>
      <c r="BQ44" s="0" t="n">
        <v>0</v>
      </c>
      <c r="BR44" s="76" t="n">
        <f aca="false">BP44+BQ44</f>
        <v>512984.166666667</v>
      </c>
      <c r="BT44" s="57" t="n">
        <f aca="false">BT43-BV44</f>
        <v>44800000</v>
      </c>
      <c r="BU44" s="57" t="n">
        <f aca="false">BT43*$C$24</f>
        <v>256778.666666667</v>
      </c>
      <c r="BV44" s="0" t="n">
        <v>0</v>
      </c>
      <c r="BW44" s="76" t="n">
        <f aca="false">BU44+BV44</f>
        <v>256778.666666667</v>
      </c>
      <c r="BY44" s="57" t="n">
        <f aca="false">BY43-CA44</f>
        <v>47000000</v>
      </c>
      <c r="BZ44" s="57" t="n">
        <f aca="false">BY43*$C$25</f>
        <v>269388.333333333</v>
      </c>
      <c r="CA44" s="0" t="n">
        <v>0</v>
      </c>
      <c r="CB44" s="76" t="n">
        <f aca="false">BZ44+CA44</f>
        <v>269388.333333333</v>
      </c>
      <c r="CD44" s="75" t="n">
        <f aca="false">V44+AA44+AP44+AU44+AZ44+BE44+BJ44+BO44+BT44+BY44</f>
        <v>1210000000</v>
      </c>
      <c r="CE44" s="57" t="n">
        <f aca="false">W44+AB44+AQ44+AV44+BA44+BF44+BK44+BP44+BU44+BZ44</f>
        <v>6708384.9</v>
      </c>
      <c r="CF44" s="57" t="n">
        <f aca="false">X44+AC44+AR44+AW44+BB44+BG44+BL44+BQ44+BV44+CA44</f>
        <v>0</v>
      </c>
      <c r="CG44" s="75" t="n">
        <f aca="false">CE44+CF44</f>
        <v>6708384.9</v>
      </c>
      <c r="CH44" s="57" t="n">
        <f aca="false">S44-CG44</f>
        <v>227335.1</v>
      </c>
      <c r="CI44" s="76" t="n">
        <f aca="false">S44-CG44-AG44</f>
        <v>0</v>
      </c>
    </row>
    <row r="45" customFormat="false" ht="15.75" hidden="false" customHeight="false" outlineLevel="0" collapsed="false">
      <c r="E45" s="71"/>
      <c r="F45" s="71"/>
      <c r="G45" s="71" t="n">
        <v>37679</v>
      </c>
      <c r="H45" s="72" t="n">
        <f aca="false">H44+1</f>
        <v>22</v>
      </c>
      <c r="I45" s="73"/>
      <c r="L45" s="74" t="n">
        <f aca="false">L44-N45-O45</f>
        <v>1210000000</v>
      </c>
      <c r="M45" s="57" t="n">
        <f aca="false">L44*($C$6/12)</f>
        <v>6947416.66666667</v>
      </c>
      <c r="O45" s="77" t="n">
        <v>0</v>
      </c>
      <c r="P45" s="57" t="n">
        <f aca="false">L44*($C$6/12)</f>
        <v>6947416.66666667</v>
      </c>
      <c r="Q45" s="78" t="n">
        <f aca="false">L44*($C$10/12)</f>
        <v>10083.3333333333</v>
      </c>
      <c r="R45" s="78" t="n">
        <f aca="false">L44*($C$11/12)</f>
        <v>1613.33333333333</v>
      </c>
      <c r="S45" s="57" t="n">
        <f aca="false">SUM(N45:P45)-Q45-R45</f>
        <v>6935720</v>
      </c>
      <c r="T45" s="79" t="n">
        <f aca="false">L45/$L$23</f>
        <v>1</v>
      </c>
      <c r="U45" s="72" t="n">
        <f aca="false">U44+1</f>
        <v>22</v>
      </c>
      <c r="V45" s="75" t="n">
        <f aca="false">V44-X45</f>
        <v>108130000</v>
      </c>
      <c r="W45" s="57" t="n">
        <f aca="false">V44*$C$14</f>
        <v>560473.833333333</v>
      </c>
      <c r="X45" s="0" t="n">
        <v>0</v>
      </c>
      <c r="Y45" s="76" t="n">
        <f aca="false">W45+X45</f>
        <v>560473.833333333</v>
      </c>
      <c r="Z45" s="72" t="n">
        <f aca="false">Z44+1</f>
        <v>22</v>
      </c>
      <c r="AA45" s="75" t="n">
        <f aca="false">AA44-AC45</f>
        <v>492470000</v>
      </c>
      <c r="AB45" s="57" t="n">
        <f aca="false">AA44*$C$15</f>
        <v>2718434.4</v>
      </c>
      <c r="AC45" s="0" t="n">
        <v>0</v>
      </c>
      <c r="AD45" s="76" t="n">
        <f aca="false">AB45+AC45</f>
        <v>2718434.4</v>
      </c>
      <c r="AE45" s="72" t="n">
        <f aca="false">AE44+1</f>
        <v>22</v>
      </c>
      <c r="AF45" s="57" t="n">
        <f aca="false">CD45</f>
        <v>1210000000</v>
      </c>
      <c r="AG45" s="57" t="n">
        <f aca="false">CH45</f>
        <v>227335.1</v>
      </c>
      <c r="AH45" s="0" t="n">
        <v>0</v>
      </c>
      <c r="AI45" s="76" t="n">
        <f aca="false">AG45+AH45</f>
        <v>227335.1</v>
      </c>
      <c r="AK45" s="57" t="n">
        <f aca="false">CD45</f>
        <v>1210000000</v>
      </c>
      <c r="AP45" s="57" t="n">
        <f aca="false">AP44-AR45</f>
        <v>115000000</v>
      </c>
      <c r="AQ45" s="57" t="n">
        <f aca="false">AP44*$C$16</f>
        <v>617636.25</v>
      </c>
      <c r="AR45" s="0" t="n">
        <v>0</v>
      </c>
      <c r="AS45" s="76" t="n">
        <f aca="false">AQ45+AR45</f>
        <v>617636.25</v>
      </c>
      <c r="AU45" s="57" t="n">
        <f aca="false">AU44-AW45</f>
        <v>102100000</v>
      </c>
      <c r="AV45" s="57" t="n">
        <f aca="false">AU44*$C$19</f>
        <v>576099.25</v>
      </c>
      <c r="AW45" s="0" t="n">
        <v>0</v>
      </c>
      <c r="AX45" s="76" t="n">
        <f aca="false">AV45+AW45</f>
        <v>576099.25</v>
      </c>
      <c r="AZ45" s="57" t="n">
        <f aca="false">AZ44-BB45</f>
        <v>50000000</v>
      </c>
      <c r="BA45" s="57" t="n">
        <f aca="false">AZ44*$C$20</f>
        <v>273791.666666667</v>
      </c>
      <c r="BB45" s="0" t="n">
        <v>0</v>
      </c>
      <c r="BC45" s="76" t="n">
        <f aca="false">BA45+BB45</f>
        <v>273791.666666667</v>
      </c>
      <c r="BE45" s="57" t="n">
        <f aca="false">BE44-BG45</f>
        <v>112300000</v>
      </c>
      <c r="BF45" s="57" t="n">
        <f aca="false">BE44*$C$21</f>
        <v>643666.166666667</v>
      </c>
      <c r="BG45" s="0" t="n">
        <v>0</v>
      </c>
      <c r="BH45" s="76" t="n">
        <f aca="false">BF45+BG45</f>
        <v>643666.166666667</v>
      </c>
      <c r="BJ45" s="57" t="n">
        <f aca="false">BJ44-BL45</f>
        <v>48700000</v>
      </c>
      <c r="BK45" s="57" t="n">
        <f aca="false">BJ44*$C$22</f>
        <v>279132.166666667</v>
      </c>
      <c r="BL45" s="0" t="n">
        <v>0</v>
      </c>
      <c r="BM45" s="76" t="n">
        <f aca="false">BK45+BL45</f>
        <v>279132.166666667</v>
      </c>
      <c r="BO45" s="57" t="n">
        <f aca="false">BO44-BQ45</f>
        <v>89500000</v>
      </c>
      <c r="BP45" s="57" t="n">
        <f aca="false">BO44*$C$23</f>
        <v>512984.166666667</v>
      </c>
      <c r="BQ45" s="0" t="n">
        <v>0</v>
      </c>
      <c r="BR45" s="76" t="n">
        <f aca="false">BP45+BQ45</f>
        <v>512984.166666667</v>
      </c>
      <c r="BT45" s="57" t="n">
        <f aca="false">BT44-BV45</f>
        <v>44800000</v>
      </c>
      <c r="BU45" s="57" t="n">
        <f aca="false">BT44*$C$24</f>
        <v>256778.666666667</v>
      </c>
      <c r="BV45" s="0" t="n">
        <v>0</v>
      </c>
      <c r="BW45" s="76" t="n">
        <f aca="false">BU45+BV45</f>
        <v>256778.666666667</v>
      </c>
      <c r="BY45" s="57" t="n">
        <f aca="false">BY44-CA45</f>
        <v>47000000</v>
      </c>
      <c r="BZ45" s="57" t="n">
        <f aca="false">BY44*$C$25</f>
        <v>269388.333333333</v>
      </c>
      <c r="CA45" s="0" t="n">
        <v>0</v>
      </c>
      <c r="CB45" s="76" t="n">
        <f aca="false">BZ45+CA45</f>
        <v>269388.333333333</v>
      </c>
      <c r="CD45" s="75" t="n">
        <f aca="false">V45+AA45+AP45+AU45+AZ45+BE45+BJ45+BO45+BT45+BY45</f>
        <v>1210000000</v>
      </c>
      <c r="CE45" s="57" t="n">
        <f aca="false">W45+AB45+AQ45+AV45+BA45+BF45+BK45+BP45+BU45+BZ45</f>
        <v>6708384.9</v>
      </c>
      <c r="CF45" s="57" t="n">
        <f aca="false">X45+AC45+AR45+AW45+BB45+BG45+BL45+BQ45+BV45+CA45</f>
        <v>0</v>
      </c>
      <c r="CG45" s="75" t="n">
        <f aca="false">CE45+CF45</f>
        <v>6708384.9</v>
      </c>
      <c r="CH45" s="57" t="n">
        <f aca="false">S45-CG45</f>
        <v>227335.1</v>
      </c>
      <c r="CI45" s="76" t="n">
        <f aca="false">S45-CG45-AG45</f>
        <v>0</v>
      </c>
    </row>
    <row r="46" customFormat="false" ht="15.75" hidden="false" customHeight="false" outlineLevel="0" collapsed="false">
      <c r="E46" s="71"/>
      <c r="F46" s="71"/>
      <c r="G46" s="71" t="n">
        <v>37707</v>
      </c>
      <c r="H46" s="72" t="n">
        <f aca="false">H45+1</f>
        <v>23</v>
      </c>
      <c r="I46" s="73"/>
      <c r="L46" s="74" t="n">
        <f aca="false">L45-N46-O46</f>
        <v>1210000000</v>
      </c>
      <c r="M46" s="57" t="n">
        <f aca="false">L45*($C$6/12)</f>
        <v>6947416.66666667</v>
      </c>
      <c r="O46" s="77" t="n">
        <v>0</v>
      </c>
      <c r="P46" s="57" t="n">
        <f aca="false">L45*($C$6/12)</f>
        <v>6947416.66666667</v>
      </c>
      <c r="Q46" s="78" t="n">
        <f aca="false">L45*($C$10/12)</f>
        <v>10083.3333333333</v>
      </c>
      <c r="R46" s="78" t="n">
        <f aca="false">L45*($C$11/12)</f>
        <v>1613.33333333333</v>
      </c>
      <c r="S46" s="57" t="n">
        <f aca="false">SUM(N46:P46)-Q46-R46</f>
        <v>6935720</v>
      </c>
      <c r="T46" s="79" t="n">
        <f aca="false">L46/$L$23</f>
        <v>1</v>
      </c>
      <c r="U46" s="72" t="n">
        <f aca="false">U45+1</f>
        <v>23</v>
      </c>
      <c r="V46" s="75" t="n">
        <f aca="false">V45-X46</f>
        <v>108130000</v>
      </c>
      <c r="W46" s="57" t="n">
        <f aca="false">V45*$C$14</f>
        <v>560473.833333333</v>
      </c>
      <c r="X46" s="0" t="n">
        <v>0</v>
      </c>
      <c r="Y46" s="76" t="n">
        <f aca="false">W46+X46</f>
        <v>560473.833333333</v>
      </c>
      <c r="Z46" s="72" t="n">
        <f aca="false">Z45+1</f>
        <v>23</v>
      </c>
      <c r="AA46" s="75" t="n">
        <f aca="false">AA45-AC46</f>
        <v>492470000</v>
      </c>
      <c r="AB46" s="57" t="n">
        <f aca="false">AA45*$C$15</f>
        <v>2718434.4</v>
      </c>
      <c r="AC46" s="0" t="n">
        <v>0</v>
      </c>
      <c r="AD46" s="76" t="n">
        <f aca="false">AB46+AC46</f>
        <v>2718434.4</v>
      </c>
      <c r="AE46" s="72" t="n">
        <f aca="false">AE45+1</f>
        <v>23</v>
      </c>
      <c r="AF46" s="57" t="n">
        <f aca="false">CD46</f>
        <v>1210000000</v>
      </c>
      <c r="AG46" s="57" t="n">
        <f aca="false">CH46</f>
        <v>227335.1</v>
      </c>
      <c r="AH46" s="0" t="n">
        <v>0</v>
      </c>
      <c r="AI46" s="76" t="n">
        <f aca="false">AG46+AH46</f>
        <v>227335.1</v>
      </c>
      <c r="AK46" s="57" t="n">
        <f aca="false">CD46</f>
        <v>1210000000</v>
      </c>
      <c r="AP46" s="57" t="n">
        <f aca="false">AP45-AR46</f>
        <v>115000000</v>
      </c>
      <c r="AQ46" s="57" t="n">
        <f aca="false">AP45*$C$16</f>
        <v>617636.25</v>
      </c>
      <c r="AR46" s="0" t="n">
        <v>0</v>
      </c>
      <c r="AS46" s="76" t="n">
        <f aca="false">AQ46+AR46</f>
        <v>617636.25</v>
      </c>
      <c r="AU46" s="57" t="n">
        <f aca="false">AU45-AW46</f>
        <v>102100000</v>
      </c>
      <c r="AV46" s="57" t="n">
        <f aca="false">AU45*$C$19</f>
        <v>576099.25</v>
      </c>
      <c r="AW46" s="0" t="n">
        <v>0</v>
      </c>
      <c r="AX46" s="76" t="n">
        <f aca="false">AV46+AW46</f>
        <v>576099.25</v>
      </c>
      <c r="AZ46" s="57" t="n">
        <f aca="false">AZ45-BB46</f>
        <v>50000000</v>
      </c>
      <c r="BA46" s="57" t="n">
        <f aca="false">AZ45*$C$20</f>
        <v>273791.666666667</v>
      </c>
      <c r="BB46" s="0" t="n">
        <v>0</v>
      </c>
      <c r="BC46" s="76" t="n">
        <f aca="false">BA46+BB46</f>
        <v>273791.666666667</v>
      </c>
      <c r="BE46" s="57" t="n">
        <f aca="false">BE45-BG46</f>
        <v>112300000</v>
      </c>
      <c r="BF46" s="57" t="n">
        <f aca="false">BE45*$C$21</f>
        <v>643666.166666667</v>
      </c>
      <c r="BG46" s="0" t="n">
        <v>0</v>
      </c>
      <c r="BH46" s="76" t="n">
        <f aca="false">BF46+BG46</f>
        <v>643666.166666667</v>
      </c>
      <c r="BJ46" s="57" t="n">
        <f aca="false">BJ45-BL46</f>
        <v>48700000</v>
      </c>
      <c r="BK46" s="57" t="n">
        <f aca="false">BJ45*$C$22</f>
        <v>279132.166666667</v>
      </c>
      <c r="BL46" s="0" t="n">
        <v>0</v>
      </c>
      <c r="BM46" s="76" t="n">
        <f aca="false">BK46+BL46</f>
        <v>279132.166666667</v>
      </c>
      <c r="BO46" s="57" t="n">
        <f aca="false">BO45-BQ46</f>
        <v>89500000</v>
      </c>
      <c r="BP46" s="57" t="n">
        <f aca="false">BO45*$C$23</f>
        <v>512984.166666667</v>
      </c>
      <c r="BQ46" s="0" t="n">
        <v>0</v>
      </c>
      <c r="BR46" s="76" t="n">
        <f aca="false">BP46+BQ46</f>
        <v>512984.166666667</v>
      </c>
      <c r="BT46" s="57" t="n">
        <f aca="false">BT45-BV46</f>
        <v>44800000</v>
      </c>
      <c r="BU46" s="57" t="n">
        <f aca="false">BT45*$C$24</f>
        <v>256778.666666667</v>
      </c>
      <c r="BV46" s="0" t="n">
        <v>0</v>
      </c>
      <c r="BW46" s="76" t="n">
        <f aca="false">BU46+BV46</f>
        <v>256778.666666667</v>
      </c>
      <c r="BY46" s="57" t="n">
        <f aca="false">BY45-CA46</f>
        <v>47000000</v>
      </c>
      <c r="BZ46" s="57" t="n">
        <f aca="false">BY45*$C$25</f>
        <v>269388.333333333</v>
      </c>
      <c r="CA46" s="0" t="n">
        <v>0</v>
      </c>
      <c r="CB46" s="76" t="n">
        <f aca="false">BZ46+CA46</f>
        <v>269388.333333333</v>
      </c>
      <c r="CD46" s="75" t="n">
        <f aca="false">V46+AA46+AP46+AU46+AZ46+BE46+BJ46+BO46+BT46+BY46</f>
        <v>1210000000</v>
      </c>
      <c r="CE46" s="57" t="n">
        <f aca="false">W46+AB46+AQ46+AV46+BA46+BF46+BK46+BP46+BU46+BZ46</f>
        <v>6708384.9</v>
      </c>
      <c r="CF46" s="57" t="n">
        <f aca="false">X46+AC46+AR46+AW46+BB46+BG46+BL46+BQ46+BV46+CA46</f>
        <v>0</v>
      </c>
      <c r="CG46" s="75" t="n">
        <f aca="false">CE46+CF46</f>
        <v>6708384.9</v>
      </c>
      <c r="CH46" s="57" t="n">
        <f aca="false">S46-CG46</f>
        <v>227335.1</v>
      </c>
      <c r="CI46" s="76" t="n">
        <f aca="false">S46-CG46-AG46</f>
        <v>0</v>
      </c>
    </row>
    <row r="47" customFormat="false" ht="15.75" hidden="false" customHeight="false" outlineLevel="0" collapsed="false">
      <c r="A47" s="30"/>
      <c r="B47" s="30"/>
      <c r="C47" s="30"/>
      <c r="D47" s="30"/>
      <c r="E47" s="71"/>
      <c r="F47" s="71"/>
      <c r="G47" s="71" t="n">
        <v>37738</v>
      </c>
      <c r="H47" s="80" t="n">
        <f aca="false">H46+1</f>
        <v>24</v>
      </c>
      <c r="I47" s="81"/>
      <c r="J47" s="30"/>
      <c r="K47" s="30"/>
      <c r="L47" s="74" t="n">
        <f aca="false">L46-N47-O47</f>
        <v>1210000000</v>
      </c>
      <c r="M47" s="82" t="n">
        <f aca="false">L46*($C$6/12)</f>
        <v>6947416.66666667</v>
      </c>
      <c r="N47" s="30"/>
      <c r="O47" s="83" t="n">
        <v>0</v>
      </c>
      <c r="P47" s="82" t="n">
        <f aca="false">L46*($C$6/12)</f>
        <v>6947416.66666667</v>
      </c>
      <c r="Q47" s="78" t="n">
        <f aca="false">L46*($C$10/12)</f>
        <v>10083.3333333333</v>
      </c>
      <c r="R47" s="78" t="n">
        <f aca="false">L46*($C$11/12)</f>
        <v>1613.33333333333</v>
      </c>
      <c r="S47" s="57" t="n">
        <f aca="false">SUM(N47:P47)-Q47-R47</f>
        <v>6935720</v>
      </c>
      <c r="T47" s="79" t="n">
        <f aca="false">L47/$L$23</f>
        <v>1</v>
      </c>
      <c r="U47" s="80" t="n">
        <f aca="false">U46+1</f>
        <v>24</v>
      </c>
      <c r="V47" s="75" t="n">
        <f aca="false">V46-X47</f>
        <v>108130000</v>
      </c>
      <c r="W47" s="57" t="n">
        <f aca="false">V46*$C$14</f>
        <v>560473.833333333</v>
      </c>
      <c r="X47" s="0" t="n">
        <v>0</v>
      </c>
      <c r="Y47" s="76" t="n">
        <f aca="false">W47+X47</f>
        <v>560473.833333333</v>
      </c>
      <c r="Z47" s="80" t="n">
        <f aca="false">Z46+1</f>
        <v>24</v>
      </c>
      <c r="AA47" s="75" t="n">
        <f aca="false">AA46-AC47</f>
        <v>492470000</v>
      </c>
      <c r="AB47" s="57" t="n">
        <f aca="false">AA46*$C$15</f>
        <v>2718434.4</v>
      </c>
      <c r="AC47" s="0" t="n">
        <v>0</v>
      </c>
      <c r="AD47" s="76" t="n">
        <f aca="false">AB47+AC47</f>
        <v>2718434.4</v>
      </c>
      <c r="AE47" s="80" t="n">
        <f aca="false">AE46+1</f>
        <v>24</v>
      </c>
      <c r="AF47" s="57" t="n">
        <f aca="false">CD47</f>
        <v>1210000000</v>
      </c>
      <c r="AG47" s="57" t="n">
        <f aca="false">CH47</f>
        <v>227335.1</v>
      </c>
      <c r="AH47" s="0" t="n">
        <v>0</v>
      </c>
      <c r="AI47" s="76" t="n">
        <f aca="false">AG47+AH47</f>
        <v>227335.1</v>
      </c>
      <c r="AJ47" s="30"/>
      <c r="AK47" s="57" t="n">
        <f aca="false">CD47</f>
        <v>1210000000</v>
      </c>
      <c r="AL47" s="30"/>
      <c r="AM47" s="30"/>
      <c r="AN47" s="30"/>
      <c r="AO47" s="30"/>
      <c r="AP47" s="57" t="n">
        <f aca="false">AP46-AR47</f>
        <v>115000000</v>
      </c>
      <c r="AQ47" s="57" t="n">
        <f aca="false">AP46*$C$16</f>
        <v>617636.25</v>
      </c>
      <c r="AR47" s="0" t="n">
        <v>0</v>
      </c>
      <c r="AS47" s="76" t="n">
        <f aca="false">AQ47+AR47</f>
        <v>617636.25</v>
      </c>
      <c r="AT47" s="30"/>
      <c r="AU47" s="57" t="n">
        <f aca="false">AU46-AW47</f>
        <v>102100000</v>
      </c>
      <c r="AV47" s="57" t="n">
        <f aca="false">AU46*$C$19</f>
        <v>576099.25</v>
      </c>
      <c r="AW47" s="0" t="n">
        <v>0</v>
      </c>
      <c r="AX47" s="76" t="n">
        <f aca="false">AV47+AW47</f>
        <v>576099.25</v>
      </c>
      <c r="AY47" s="30"/>
      <c r="AZ47" s="57" t="n">
        <f aca="false">AZ46-BB47</f>
        <v>50000000</v>
      </c>
      <c r="BA47" s="57" t="n">
        <f aca="false">AZ46*$C$20</f>
        <v>273791.666666667</v>
      </c>
      <c r="BB47" s="0" t="n">
        <v>0</v>
      </c>
      <c r="BC47" s="76" t="n">
        <f aca="false">BA47+BB47</f>
        <v>273791.666666667</v>
      </c>
      <c r="BD47" s="30"/>
      <c r="BE47" s="57" t="n">
        <f aca="false">BE46-BG47</f>
        <v>112300000</v>
      </c>
      <c r="BF47" s="57" t="n">
        <f aca="false">BE46*$C$21</f>
        <v>643666.166666667</v>
      </c>
      <c r="BG47" s="0" t="n">
        <v>0</v>
      </c>
      <c r="BH47" s="76" t="n">
        <f aca="false">BF47+BG47</f>
        <v>643666.166666667</v>
      </c>
      <c r="BI47" s="30"/>
      <c r="BJ47" s="57" t="n">
        <f aca="false">BJ46-BL47</f>
        <v>48700000</v>
      </c>
      <c r="BK47" s="57" t="n">
        <f aca="false">BJ46*$C$22</f>
        <v>279132.166666667</v>
      </c>
      <c r="BL47" s="0" t="n">
        <v>0</v>
      </c>
      <c r="BM47" s="76" t="n">
        <f aca="false">BK47+BL47</f>
        <v>279132.166666667</v>
      </c>
      <c r="BN47" s="30"/>
      <c r="BO47" s="57" t="n">
        <f aca="false">BO46-BQ47</f>
        <v>89500000</v>
      </c>
      <c r="BP47" s="57" t="n">
        <f aca="false">BO46*$C$23</f>
        <v>512984.166666667</v>
      </c>
      <c r="BQ47" s="0" t="n">
        <v>0</v>
      </c>
      <c r="BR47" s="76" t="n">
        <f aca="false">BP47+BQ47</f>
        <v>512984.166666667</v>
      </c>
      <c r="BS47" s="30"/>
      <c r="BT47" s="57" t="n">
        <f aca="false">BT46-BV47</f>
        <v>44800000</v>
      </c>
      <c r="BU47" s="57" t="n">
        <f aca="false">BT46*$C$24</f>
        <v>256778.666666667</v>
      </c>
      <c r="BV47" s="0" t="n">
        <v>0</v>
      </c>
      <c r="BW47" s="76" t="n">
        <f aca="false">BU47+BV47</f>
        <v>256778.666666667</v>
      </c>
      <c r="BX47" s="30"/>
      <c r="BY47" s="57" t="n">
        <f aca="false">BY46-CA47</f>
        <v>47000000</v>
      </c>
      <c r="BZ47" s="57" t="n">
        <f aca="false">BY46*$C$25</f>
        <v>269388.333333333</v>
      </c>
      <c r="CA47" s="0" t="n">
        <v>0</v>
      </c>
      <c r="CB47" s="76" t="n">
        <f aca="false">BZ47+CA47</f>
        <v>269388.333333333</v>
      </c>
      <c r="CC47" s="30"/>
      <c r="CD47" s="75" t="n">
        <f aca="false">V47+AA47+AP47+AU47+AZ47+BE47+BJ47+BO47+BT47+BY47</f>
        <v>1210000000</v>
      </c>
      <c r="CE47" s="57" t="n">
        <f aca="false">W47+AB47+AQ47+AV47+BA47+BF47+BK47+BP47+BU47+BZ47</f>
        <v>6708384.9</v>
      </c>
      <c r="CF47" s="57" t="n">
        <f aca="false">X47+AC47+AR47+AW47+BB47+BG47+BL47+BQ47+BV47+CA47</f>
        <v>0</v>
      </c>
      <c r="CG47" s="75" t="n">
        <f aca="false">CE47+CF47</f>
        <v>6708384.9</v>
      </c>
      <c r="CH47" s="57" t="n">
        <f aca="false">S47-CG47</f>
        <v>227335.1</v>
      </c>
      <c r="CI47" s="76" t="n">
        <f aca="false">S47-CG47-AG47</f>
        <v>0</v>
      </c>
    </row>
    <row r="48" customFormat="false" ht="15.75" hidden="false" customHeight="false" outlineLevel="0" collapsed="false">
      <c r="E48" s="71"/>
      <c r="F48" s="71"/>
      <c r="G48" s="71" t="n">
        <v>37768</v>
      </c>
      <c r="H48" s="72" t="n">
        <f aca="false">H47+1</f>
        <v>25</v>
      </c>
      <c r="I48" s="73"/>
      <c r="L48" s="74" t="n">
        <f aca="false">L47-O48</f>
        <v>1208908878.26667</v>
      </c>
      <c r="M48" s="84" t="n">
        <f aca="false">$C$7</f>
        <v>8038538.4</v>
      </c>
      <c r="N48" s="77"/>
      <c r="O48" s="84" t="n">
        <f aca="false">M48-P48</f>
        <v>1091121.73333333</v>
      </c>
      <c r="P48" s="57" t="n">
        <f aca="false">($C$6/12*L47)</f>
        <v>6947416.66666667</v>
      </c>
      <c r="Q48" s="78" t="n">
        <f aca="false">L47*($C$10/12)</f>
        <v>10083.3333333333</v>
      </c>
      <c r="R48" s="78" t="n">
        <f aca="false">L47*($C$11/12)</f>
        <v>1613.33333333333</v>
      </c>
      <c r="S48" s="57" t="n">
        <f aca="false">SUM(N48:P48)-Q48-R48</f>
        <v>8026841.73333333</v>
      </c>
      <c r="T48" s="79" t="n">
        <f aca="false">L48/$L$23</f>
        <v>0.999098246501377</v>
      </c>
      <c r="U48" s="72" t="n">
        <f aca="false">U47+1</f>
        <v>25</v>
      </c>
      <c r="V48" s="75" t="n">
        <f aca="false">MAXA(V47-X48,0)</f>
        <v>107038878.266667</v>
      </c>
      <c r="W48" s="57" t="n">
        <f aca="false">V47*$C$14</f>
        <v>560473.833333333</v>
      </c>
      <c r="X48" s="0" t="n">
        <f aca="false">MINA(IF(V47&gt;0,O48,0),V47)</f>
        <v>1091121.73333333</v>
      </c>
      <c r="Y48" s="76" t="n">
        <f aca="false">W48+X48</f>
        <v>1651595.56666667</v>
      </c>
      <c r="Z48" s="72" t="n">
        <f aca="false">Z47+1</f>
        <v>25</v>
      </c>
      <c r="AA48" s="75" t="n">
        <f aca="false">AA47-AC48</f>
        <v>492470000</v>
      </c>
      <c r="AB48" s="57" t="n">
        <f aca="false">AA47*$C$15</f>
        <v>2718434.4</v>
      </c>
      <c r="AC48" s="0" t="n">
        <f aca="false">IF(AA47&gt;0,O48-X48,0)</f>
        <v>0</v>
      </c>
      <c r="AD48" s="76" t="n">
        <f aca="false">AB48+AC48</f>
        <v>2718434.4</v>
      </c>
      <c r="AE48" s="72" t="n">
        <f aca="false">AE47+1</f>
        <v>25</v>
      </c>
      <c r="AF48" s="57" t="n">
        <f aca="false">CD48</f>
        <v>1208908878.26667</v>
      </c>
      <c r="AG48" s="57" t="n">
        <f aca="false">CH48</f>
        <v>227335.1</v>
      </c>
      <c r="AH48" s="0" t="n">
        <v>0</v>
      </c>
      <c r="AI48" s="76" t="n">
        <f aca="false">AG48+AH48</f>
        <v>227335.1</v>
      </c>
      <c r="AJ48" s="30"/>
      <c r="AK48" s="57" t="n">
        <f aca="false">CD48</f>
        <v>1208908878.26667</v>
      </c>
      <c r="AL48" s="30"/>
      <c r="AM48" s="30"/>
      <c r="AN48" s="30"/>
      <c r="AO48" s="30"/>
      <c r="AP48" s="57" t="n">
        <f aca="false">AP47-AR48</f>
        <v>115000000</v>
      </c>
      <c r="AQ48" s="57" t="n">
        <f aca="false">AP47*$C$16</f>
        <v>617636.25</v>
      </c>
      <c r="AR48" s="0" t="n">
        <v>0</v>
      </c>
      <c r="AS48" s="76" t="n">
        <f aca="false">AQ48+AR48</f>
        <v>617636.25</v>
      </c>
      <c r="AT48" s="30"/>
      <c r="AU48" s="57" t="n">
        <f aca="false">AU47-AW48</f>
        <v>102100000</v>
      </c>
      <c r="AV48" s="57" t="n">
        <f aca="false">AU47*$C$19</f>
        <v>576099.25</v>
      </c>
      <c r="AW48" s="0" t="n">
        <v>0</v>
      </c>
      <c r="AX48" s="76" t="n">
        <f aca="false">AV48+AW48</f>
        <v>576099.25</v>
      </c>
      <c r="AY48" s="30"/>
      <c r="AZ48" s="57" t="n">
        <f aca="false">AZ47-BB48</f>
        <v>50000000</v>
      </c>
      <c r="BA48" s="57" t="n">
        <f aca="false">AZ47*$C$20</f>
        <v>273791.666666667</v>
      </c>
      <c r="BB48" s="0" t="n">
        <v>0</v>
      </c>
      <c r="BC48" s="76" t="n">
        <f aca="false">BA48+BB48</f>
        <v>273791.666666667</v>
      </c>
      <c r="BD48" s="30"/>
      <c r="BE48" s="57" t="n">
        <f aca="false">BE47-BG48</f>
        <v>112300000</v>
      </c>
      <c r="BF48" s="57" t="n">
        <f aca="false">BE47*$C$21</f>
        <v>643666.166666667</v>
      </c>
      <c r="BG48" s="0" t="n">
        <v>0</v>
      </c>
      <c r="BH48" s="76" t="n">
        <f aca="false">BF48+BG48</f>
        <v>643666.166666667</v>
      </c>
      <c r="BI48" s="30"/>
      <c r="BJ48" s="57" t="n">
        <f aca="false">BJ47-BL48</f>
        <v>48700000</v>
      </c>
      <c r="BK48" s="57" t="n">
        <f aca="false">BJ47*$C$22</f>
        <v>279132.166666667</v>
      </c>
      <c r="BL48" s="0" t="n">
        <v>0</v>
      </c>
      <c r="BM48" s="76" t="n">
        <f aca="false">BK48+BL48</f>
        <v>279132.166666667</v>
      </c>
      <c r="BN48" s="30"/>
      <c r="BO48" s="57" t="n">
        <f aca="false">BO47-BQ48</f>
        <v>89500000</v>
      </c>
      <c r="BP48" s="57" t="n">
        <f aca="false">BO47*$C$23</f>
        <v>512984.166666667</v>
      </c>
      <c r="BQ48" s="0" t="n">
        <v>0</v>
      </c>
      <c r="BR48" s="76" t="n">
        <f aca="false">BP48+BQ48</f>
        <v>512984.166666667</v>
      </c>
      <c r="BS48" s="30"/>
      <c r="BT48" s="57" t="n">
        <f aca="false">BT47-BV48</f>
        <v>44800000</v>
      </c>
      <c r="BU48" s="57" t="n">
        <f aca="false">BT47*$C$24</f>
        <v>256778.666666667</v>
      </c>
      <c r="BV48" s="0" t="n">
        <v>0</v>
      </c>
      <c r="BW48" s="76" t="n">
        <f aca="false">BU48+BV48</f>
        <v>256778.666666667</v>
      </c>
      <c r="BX48" s="30"/>
      <c r="BY48" s="57" t="n">
        <f aca="false">BY47-CA48</f>
        <v>47000000</v>
      </c>
      <c r="BZ48" s="57" t="n">
        <f aca="false">BY47*$C$25</f>
        <v>269388.333333333</v>
      </c>
      <c r="CA48" s="0" t="n">
        <v>0</v>
      </c>
      <c r="CB48" s="76" t="n">
        <f aca="false">BZ48+CA48</f>
        <v>269388.333333333</v>
      </c>
      <c r="CC48" s="30"/>
      <c r="CD48" s="75" t="n">
        <f aca="false">V48+AA48+AP48+AU48+AZ48+BE48+BJ48+BO48+BT48+BY48</f>
        <v>1208908878.26667</v>
      </c>
      <c r="CE48" s="57" t="n">
        <f aca="false">W48+AB48+AQ48+AV48+BA48+BF48+BK48+BP48+BU48+BZ48</f>
        <v>6708384.9</v>
      </c>
      <c r="CF48" s="57" t="n">
        <f aca="false">X48+AC48+AR48+AW48+BB48+BG48+BL48+BQ48+BV48+CA48</f>
        <v>1091121.73333333</v>
      </c>
      <c r="CG48" s="75" t="n">
        <f aca="false">CE48+CF48</f>
        <v>7799506.63333334</v>
      </c>
      <c r="CH48" s="57" t="n">
        <f aca="false">S48-CG48</f>
        <v>227335.1</v>
      </c>
      <c r="CI48" s="76" t="n">
        <f aca="false">S48-CG48-AG48</f>
        <v>0</v>
      </c>
    </row>
    <row r="49" customFormat="false" ht="15.75" hidden="false" customHeight="false" outlineLevel="0" collapsed="false">
      <c r="E49" s="71"/>
      <c r="F49" s="71"/>
      <c r="G49" s="71" t="n">
        <v>37799</v>
      </c>
      <c r="H49" s="72" t="n">
        <f aca="false">H48+1</f>
        <v>26</v>
      </c>
      <c r="I49" s="73"/>
      <c r="L49" s="74" t="n">
        <f aca="false">L48-O49</f>
        <v>1207811491.67605</v>
      </c>
      <c r="M49" s="84" t="n">
        <f aca="false">$C$7</f>
        <v>8038538.4</v>
      </c>
      <c r="N49" s="77"/>
      <c r="O49" s="84" t="n">
        <f aca="false">M49-P49</f>
        <v>1097386.59061889</v>
      </c>
      <c r="P49" s="57" t="n">
        <f aca="false">($C$6/12*L48)</f>
        <v>6941151.80938111</v>
      </c>
      <c r="Q49" s="78" t="n">
        <f aca="false">L48*($C$10/12)</f>
        <v>10074.2406522222</v>
      </c>
      <c r="R49" s="78" t="n">
        <f aca="false">L48*($C$11/12)</f>
        <v>1611.87850435556</v>
      </c>
      <c r="S49" s="57" t="n">
        <f aca="false">SUM(N49:P49)-Q49-R49</f>
        <v>8026852.28084342</v>
      </c>
      <c r="T49" s="79" t="n">
        <f aca="false">L49/$L$23</f>
        <v>0.99819131543475</v>
      </c>
      <c r="U49" s="72" t="n">
        <f aca="false">U48+1</f>
        <v>26</v>
      </c>
      <c r="V49" s="75" t="n">
        <f aca="false">MAXA(V48-X49,0)</f>
        <v>105941491.676048</v>
      </c>
      <c r="W49" s="57" t="n">
        <f aca="false">V48*$C$14</f>
        <v>554818.185682222</v>
      </c>
      <c r="X49" s="0" t="n">
        <f aca="false">MINA(IF(V48&gt;0,O49,0),V48)</f>
        <v>1097386.59061889</v>
      </c>
      <c r="Y49" s="76" t="n">
        <f aca="false">W49+X49</f>
        <v>1652204.77630111</v>
      </c>
      <c r="Z49" s="72" t="n">
        <f aca="false">Z48+1</f>
        <v>26</v>
      </c>
      <c r="AA49" s="75" t="n">
        <f aca="false">AA48-AC49</f>
        <v>492470000</v>
      </c>
      <c r="AB49" s="57" t="n">
        <f aca="false">AA48*$C$15</f>
        <v>2718434.4</v>
      </c>
      <c r="AC49" s="0" t="n">
        <f aca="false">IF(AA48&gt;0,O49-X49,0)</f>
        <v>0</v>
      </c>
      <c r="AD49" s="76" t="n">
        <f aca="false">AB49+AC49</f>
        <v>2718434.4</v>
      </c>
      <c r="AE49" s="72" t="n">
        <f aca="false">AE48+1</f>
        <v>26</v>
      </c>
      <c r="AF49" s="57" t="n">
        <f aca="false">CD49</f>
        <v>1207811491.67605</v>
      </c>
      <c r="AG49" s="57" t="n">
        <f aca="false">CH49</f>
        <v>226736.437875643</v>
      </c>
      <c r="AH49" s="0" t="n">
        <v>0</v>
      </c>
      <c r="AI49" s="76" t="n">
        <f aca="false">AG49+AH49</f>
        <v>226736.437875643</v>
      </c>
      <c r="AJ49" s="30"/>
      <c r="AK49" s="57" t="n">
        <f aca="false">CD49</f>
        <v>1207811491.67605</v>
      </c>
      <c r="AL49" s="30"/>
      <c r="AM49" s="30"/>
      <c r="AN49" s="30"/>
      <c r="AO49" s="30"/>
      <c r="AP49" s="57" t="n">
        <f aca="false">AP48-AR49</f>
        <v>115000000</v>
      </c>
      <c r="AQ49" s="57" t="n">
        <f aca="false">AP48*$C$16</f>
        <v>617636.25</v>
      </c>
      <c r="AR49" s="0" t="n">
        <v>0</v>
      </c>
      <c r="AS49" s="76" t="n">
        <f aca="false">AQ49+AR49</f>
        <v>617636.25</v>
      </c>
      <c r="AT49" s="30"/>
      <c r="AU49" s="57" t="n">
        <f aca="false">AU48-AW49</f>
        <v>102100000</v>
      </c>
      <c r="AV49" s="57" t="n">
        <f aca="false">AU48*$C$19</f>
        <v>576099.25</v>
      </c>
      <c r="AW49" s="0" t="n">
        <v>0</v>
      </c>
      <c r="AX49" s="76" t="n">
        <f aca="false">AV49+AW49</f>
        <v>576099.25</v>
      </c>
      <c r="AY49" s="30"/>
      <c r="AZ49" s="57" t="n">
        <f aca="false">AZ48-BB49</f>
        <v>50000000</v>
      </c>
      <c r="BA49" s="57" t="n">
        <f aca="false">AZ48*$C$20</f>
        <v>273791.666666667</v>
      </c>
      <c r="BB49" s="0" t="n">
        <v>0</v>
      </c>
      <c r="BC49" s="76" t="n">
        <f aca="false">BA49+BB49</f>
        <v>273791.666666667</v>
      </c>
      <c r="BD49" s="30"/>
      <c r="BE49" s="57" t="n">
        <f aca="false">BE48-BG49</f>
        <v>112300000</v>
      </c>
      <c r="BF49" s="57" t="n">
        <f aca="false">BE48*$C$21</f>
        <v>643666.166666667</v>
      </c>
      <c r="BG49" s="0" t="n">
        <v>0</v>
      </c>
      <c r="BH49" s="76" t="n">
        <f aca="false">BF49+BG49</f>
        <v>643666.166666667</v>
      </c>
      <c r="BI49" s="30"/>
      <c r="BJ49" s="57" t="n">
        <f aca="false">BJ48-BL49</f>
        <v>48700000</v>
      </c>
      <c r="BK49" s="57" t="n">
        <f aca="false">BJ48*$C$22</f>
        <v>279132.166666667</v>
      </c>
      <c r="BL49" s="0" t="n">
        <v>0</v>
      </c>
      <c r="BM49" s="76" t="n">
        <f aca="false">BK49+BL49</f>
        <v>279132.166666667</v>
      </c>
      <c r="BN49" s="30"/>
      <c r="BO49" s="57" t="n">
        <f aca="false">BO48-BQ49</f>
        <v>89500000</v>
      </c>
      <c r="BP49" s="57" t="n">
        <f aca="false">BO48*$C$23</f>
        <v>512984.166666667</v>
      </c>
      <c r="BQ49" s="0" t="n">
        <v>0</v>
      </c>
      <c r="BR49" s="76" t="n">
        <f aca="false">BP49+BQ49</f>
        <v>512984.166666667</v>
      </c>
      <c r="BS49" s="30"/>
      <c r="BT49" s="57" t="n">
        <f aca="false">BT48-BV49</f>
        <v>44800000</v>
      </c>
      <c r="BU49" s="57" t="n">
        <f aca="false">BT48*$C$24</f>
        <v>256778.666666667</v>
      </c>
      <c r="BV49" s="0" t="n">
        <v>0</v>
      </c>
      <c r="BW49" s="76" t="n">
        <f aca="false">BU49+BV49</f>
        <v>256778.666666667</v>
      </c>
      <c r="BX49" s="30"/>
      <c r="BY49" s="57" t="n">
        <f aca="false">BY48-CA49</f>
        <v>47000000</v>
      </c>
      <c r="BZ49" s="57" t="n">
        <f aca="false">BY48*$C$25</f>
        <v>269388.333333333</v>
      </c>
      <c r="CA49" s="0" t="n">
        <v>0</v>
      </c>
      <c r="CB49" s="76" t="n">
        <f aca="false">BZ49+CA49</f>
        <v>269388.333333333</v>
      </c>
      <c r="CC49" s="30"/>
      <c r="CD49" s="75" t="n">
        <f aca="false">V49+AA49+AP49+AU49+AZ49+BE49+BJ49+BO49+BT49+BY49</f>
        <v>1207811491.67605</v>
      </c>
      <c r="CE49" s="57" t="n">
        <f aca="false">W49+AB49+AQ49+AV49+BA49+BF49+BK49+BP49+BU49+BZ49</f>
        <v>6702729.25234889</v>
      </c>
      <c r="CF49" s="57" t="n">
        <f aca="false">X49+AC49+AR49+AW49+BB49+BG49+BL49+BQ49+BV49+CA49</f>
        <v>1097386.59061889</v>
      </c>
      <c r="CG49" s="75" t="n">
        <f aca="false">CE49+CF49</f>
        <v>7800115.84296778</v>
      </c>
      <c r="CH49" s="57" t="n">
        <f aca="false">S49-CG49</f>
        <v>226736.437875643</v>
      </c>
      <c r="CI49" s="76" t="n">
        <f aca="false">S49-CG49-AG49</f>
        <v>0</v>
      </c>
    </row>
    <row r="50" customFormat="false" ht="15.75" hidden="false" customHeight="false" outlineLevel="0" collapsed="false">
      <c r="E50" s="71"/>
      <c r="F50" s="71"/>
      <c r="G50" s="71" t="n">
        <v>37829</v>
      </c>
      <c r="H50" s="72" t="n">
        <f aca="false">H49+1</f>
        <v>27</v>
      </c>
      <c r="I50" s="73"/>
      <c r="L50" s="74" t="n">
        <f aca="false">L49-O50</f>
        <v>1206707804.25742</v>
      </c>
      <c r="M50" s="84" t="n">
        <f aca="false">$C$7</f>
        <v>8038538.4</v>
      </c>
      <c r="N50" s="77"/>
      <c r="O50" s="84" t="n">
        <f aca="false">M50-P50</f>
        <v>1103687.41862669</v>
      </c>
      <c r="P50" s="57" t="n">
        <f aca="false">($C$6/12*L49)</f>
        <v>6934850.98137331</v>
      </c>
      <c r="Q50" s="78" t="n">
        <f aca="false">L49*($C$10/12)</f>
        <v>10065.0957639671</v>
      </c>
      <c r="R50" s="78" t="n">
        <f aca="false">L49*($C$11/12)</f>
        <v>1610.41532223473</v>
      </c>
      <c r="S50" s="57" t="n">
        <f aca="false">SUM(N50:P50)-Q50-R50</f>
        <v>8026862.8889138</v>
      </c>
      <c r="T50" s="79" t="n">
        <f aca="false">L50/$L$23</f>
        <v>0.997279177072249</v>
      </c>
      <c r="U50" s="72" t="n">
        <f aca="false">U49+1</f>
        <v>27</v>
      </c>
      <c r="V50" s="75" t="n">
        <f aca="false">MAXA(V49-X50,0)</f>
        <v>104837804.257421</v>
      </c>
      <c r="W50" s="57" t="n">
        <f aca="false">V49*$C$14</f>
        <v>549130.065187514</v>
      </c>
      <c r="X50" s="0" t="n">
        <f aca="false">MINA(IF(V49&gt;0,O50,0),V49)</f>
        <v>1103687.41862669</v>
      </c>
      <c r="Y50" s="76" t="n">
        <f aca="false">W50+X50</f>
        <v>1652817.48381421</v>
      </c>
      <c r="Z50" s="72" t="n">
        <f aca="false">Z49+1</f>
        <v>27</v>
      </c>
      <c r="AA50" s="75" t="n">
        <f aca="false">AA49-AC50</f>
        <v>492470000</v>
      </c>
      <c r="AB50" s="57" t="n">
        <f aca="false">AA49*$C$15</f>
        <v>2718434.4</v>
      </c>
      <c r="AC50" s="0" t="n">
        <f aca="false">IF(AA49&gt;0,O50-X50,0)</f>
        <v>0</v>
      </c>
      <c r="AD50" s="76" t="n">
        <f aca="false">AB50+AC50</f>
        <v>2718434.4</v>
      </c>
      <c r="AE50" s="72" t="n">
        <f aca="false">AE49+1</f>
        <v>27</v>
      </c>
      <c r="AF50" s="57" t="n">
        <f aca="false">CD50</f>
        <v>1206707804.25742</v>
      </c>
      <c r="AG50" s="57" t="n">
        <f aca="false">CH50</f>
        <v>226134.338432923</v>
      </c>
      <c r="AH50" s="0" t="n">
        <v>0</v>
      </c>
      <c r="AI50" s="76" t="n">
        <f aca="false">AG50+AH50</f>
        <v>226134.338432923</v>
      </c>
      <c r="AJ50" s="30"/>
      <c r="AK50" s="57" t="n">
        <f aca="false">CD50</f>
        <v>1206707804.25742</v>
      </c>
      <c r="AL50" s="30"/>
      <c r="AM50" s="30"/>
      <c r="AN50" s="30"/>
      <c r="AO50" s="30"/>
      <c r="AP50" s="57" t="n">
        <f aca="false">AP49-AR50</f>
        <v>115000000</v>
      </c>
      <c r="AQ50" s="57" t="n">
        <f aca="false">AP49*$C$16</f>
        <v>617636.25</v>
      </c>
      <c r="AR50" s="0" t="n">
        <v>0</v>
      </c>
      <c r="AS50" s="76" t="n">
        <f aca="false">AQ50+AR50</f>
        <v>617636.25</v>
      </c>
      <c r="AT50" s="30"/>
      <c r="AU50" s="57" t="n">
        <f aca="false">AU49-AW50</f>
        <v>102100000</v>
      </c>
      <c r="AV50" s="57" t="n">
        <f aca="false">AU49*$C$19</f>
        <v>576099.25</v>
      </c>
      <c r="AW50" s="0" t="n">
        <v>0</v>
      </c>
      <c r="AX50" s="76" t="n">
        <f aca="false">AV50+AW50</f>
        <v>576099.25</v>
      </c>
      <c r="AY50" s="30"/>
      <c r="AZ50" s="57" t="n">
        <f aca="false">AZ49-BB50</f>
        <v>50000000</v>
      </c>
      <c r="BA50" s="57" t="n">
        <f aca="false">AZ49*$C$20</f>
        <v>273791.666666667</v>
      </c>
      <c r="BB50" s="0" t="n">
        <v>0</v>
      </c>
      <c r="BC50" s="76" t="n">
        <f aca="false">BA50+BB50</f>
        <v>273791.666666667</v>
      </c>
      <c r="BD50" s="30"/>
      <c r="BE50" s="57" t="n">
        <f aca="false">BE49-BG50</f>
        <v>112300000</v>
      </c>
      <c r="BF50" s="57" t="n">
        <f aca="false">BE49*$C$21</f>
        <v>643666.166666667</v>
      </c>
      <c r="BG50" s="0" t="n">
        <v>0</v>
      </c>
      <c r="BH50" s="76" t="n">
        <f aca="false">BF50+BG50</f>
        <v>643666.166666667</v>
      </c>
      <c r="BI50" s="30"/>
      <c r="BJ50" s="57" t="n">
        <f aca="false">BJ49-BL50</f>
        <v>48700000</v>
      </c>
      <c r="BK50" s="57" t="n">
        <f aca="false">BJ49*$C$22</f>
        <v>279132.166666667</v>
      </c>
      <c r="BL50" s="0" t="n">
        <v>0</v>
      </c>
      <c r="BM50" s="76" t="n">
        <f aca="false">BK50+BL50</f>
        <v>279132.166666667</v>
      </c>
      <c r="BN50" s="30"/>
      <c r="BO50" s="57" t="n">
        <f aca="false">BO49-BQ50</f>
        <v>89500000</v>
      </c>
      <c r="BP50" s="57" t="n">
        <f aca="false">BO49*$C$23</f>
        <v>512984.166666667</v>
      </c>
      <c r="BQ50" s="0" t="n">
        <v>0</v>
      </c>
      <c r="BR50" s="76" t="n">
        <f aca="false">BP50+BQ50</f>
        <v>512984.166666667</v>
      </c>
      <c r="BS50" s="30"/>
      <c r="BT50" s="57" t="n">
        <f aca="false">BT49-BV50</f>
        <v>44800000</v>
      </c>
      <c r="BU50" s="57" t="n">
        <f aca="false">BT49*$C$24</f>
        <v>256778.666666667</v>
      </c>
      <c r="BV50" s="0" t="n">
        <v>0</v>
      </c>
      <c r="BW50" s="76" t="n">
        <f aca="false">BU50+BV50</f>
        <v>256778.666666667</v>
      </c>
      <c r="BX50" s="30"/>
      <c r="BY50" s="57" t="n">
        <f aca="false">BY49-CA50</f>
        <v>47000000</v>
      </c>
      <c r="BZ50" s="57" t="n">
        <f aca="false">BY49*$C$25</f>
        <v>269388.333333333</v>
      </c>
      <c r="CA50" s="0" t="n">
        <v>0</v>
      </c>
      <c r="CB50" s="76" t="n">
        <f aca="false">BZ50+CA50</f>
        <v>269388.333333333</v>
      </c>
      <c r="CC50" s="30"/>
      <c r="CD50" s="75" t="n">
        <f aca="false">V50+AA50+AP50+AU50+AZ50+BE50+BJ50+BO50+BT50+BY50</f>
        <v>1206707804.25742</v>
      </c>
      <c r="CE50" s="57" t="n">
        <f aca="false">W50+AB50+AQ50+AV50+BA50+BF50+BK50+BP50+BU50+BZ50</f>
        <v>6697041.13185418</v>
      </c>
      <c r="CF50" s="57" t="n">
        <f aca="false">X50+AC50+AR50+AW50+BB50+BG50+BL50+BQ50+BV50+CA50</f>
        <v>1103687.41862669</v>
      </c>
      <c r="CG50" s="75" t="n">
        <f aca="false">CE50+CF50</f>
        <v>7800728.55048088</v>
      </c>
      <c r="CH50" s="57" t="n">
        <f aca="false">S50-CG50</f>
        <v>226134.338432923</v>
      </c>
      <c r="CI50" s="76" t="n">
        <f aca="false">S50-CG50-AG50</f>
        <v>0</v>
      </c>
    </row>
    <row r="51" customFormat="false" ht="15.75" hidden="false" customHeight="false" outlineLevel="0" collapsed="false">
      <c r="E51" s="71"/>
      <c r="F51" s="71"/>
      <c r="G51" s="71" t="n">
        <v>37860</v>
      </c>
      <c r="H51" s="72" t="n">
        <f aca="false">H50+1</f>
        <v>28</v>
      </c>
      <c r="I51" s="73"/>
      <c r="L51" s="74" t="n">
        <f aca="false">L50-O51</f>
        <v>1205597779.83353</v>
      </c>
      <c r="M51" s="84" t="n">
        <f aca="false">$C$7</f>
        <v>8038538.4</v>
      </c>
      <c r="N51" s="77"/>
      <c r="O51" s="84" t="n">
        <f aca="false">M51-P51</f>
        <v>1110024.42388864</v>
      </c>
      <c r="P51" s="57" t="n">
        <f aca="false">($C$6/12*L50)</f>
        <v>6928513.97611136</v>
      </c>
      <c r="Q51" s="78" t="n">
        <f aca="false">L50*($C$10/12)</f>
        <v>10055.8983688118</v>
      </c>
      <c r="R51" s="78" t="n">
        <f aca="false">L50*($C$11/12)</f>
        <v>1608.94373900989</v>
      </c>
      <c r="S51" s="57" t="n">
        <f aca="false">SUM(N51:P51)-Q51-R51</f>
        <v>8026873.55789218</v>
      </c>
      <c r="T51" s="79" t="n">
        <f aca="false">L51/$L$23</f>
        <v>0.996361801515316</v>
      </c>
      <c r="U51" s="72" t="n">
        <f aca="false">U50+1</f>
        <v>28</v>
      </c>
      <c r="V51" s="75" t="n">
        <f aca="false">MAXA(V50-X51,0)</f>
        <v>103727779.833532</v>
      </c>
      <c r="W51" s="57" t="n">
        <f aca="false">V50*$C$14</f>
        <v>543409.285400966</v>
      </c>
      <c r="X51" s="0" t="n">
        <f aca="false">MINA(IF(V50&gt;0,O51,0),V50)</f>
        <v>1110024.42388864</v>
      </c>
      <c r="Y51" s="76" t="n">
        <f aca="false">W51+X51</f>
        <v>1653433.70928961</v>
      </c>
      <c r="Z51" s="72" t="n">
        <f aca="false">Z50+1</f>
        <v>28</v>
      </c>
      <c r="AA51" s="75" t="n">
        <f aca="false">AA50-AC51</f>
        <v>492470000</v>
      </c>
      <c r="AB51" s="57" t="n">
        <f aca="false">AA50*$C$15</f>
        <v>2718434.4</v>
      </c>
      <c r="AC51" s="0" t="n">
        <f aca="false">IF(AA50&gt;0,O51-X51,0)</f>
        <v>0</v>
      </c>
      <c r="AD51" s="76" t="n">
        <f aca="false">AB51+AC51</f>
        <v>2718434.4</v>
      </c>
      <c r="AE51" s="72" t="n">
        <f aca="false">AE50+1</f>
        <v>28</v>
      </c>
      <c r="AF51" s="57" t="n">
        <f aca="false">CD51</f>
        <v>1205597779.83353</v>
      </c>
      <c r="AG51" s="57" t="n">
        <f aca="false">CH51</f>
        <v>225528.781935903</v>
      </c>
      <c r="AH51" s="0" t="n">
        <v>0</v>
      </c>
      <c r="AI51" s="76" t="n">
        <f aca="false">AG51+AH51</f>
        <v>225528.781935903</v>
      </c>
      <c r="AJ51" s="30"/>
      <c r="AK51" s="57" t="n">
        <f aca="false">CD51</f>
        <v>1205597779.83353</v>
      </c>
      <c r="AL51" s="30"/>
      <c r="AM51" s="30"/>
      <c r="AN51" s="30"/>
      <c r="AO51" s="30"/>
      <c r="AP51" s="57" t="n">
        <f aca="false">AP50-AR51</f>
        <v>115000000</v>
      </c>
      <c r="AQ51" s="57" t="n">
        <f aca="false">AP50*$C$16</f>
        <v>617636.25</v>
      </c>
      <c r="AR51" s="0" t="n">
        <v>0</v>
      </c>
      <c r="AS51" s="76" t="n">
        <f aca="false">AQ51+AR51</f>
        <v>617636.25</v>
      </c>
      <c r="AT51" s="30"/>
      <c r="AU51" s="57" t="n">
        <f aca="false">AU50-AW51</f>
        <v>102100000</v>
      </c>
      <c r="AV51" s="57" t="n">
        <f aca="false">AU50*$C$19</f>
        <v>576099.25</v>
      </c>
      <c r="AW51" s="0" t="n">
        <v>0</v>
      </c>
      <c r="AX51" s="76" t="n">
        <f aca="false">AV51+AW51</f>
        <v>576099.25</v>
      </c>
      <c r="AY51" s="30"/>
      <c r="AZ51" s="57" t="n">
        <f aca="false">AZ50-BB51</f>
        <v>50000000</v>
      </c>
      <c r="BA51" s="57" t="n">
        <f aca="false">AZ50*$C$20</f>
        <v>273791.666666667</v>
      </c>
      <c r="BB51" s="0" t="n">
        <v>0</v>
      </c>
      <c r="BC51" s="76" t="n">
        <f aca="false">BA51+BB51</f>
        <v>273791.666666667</v>
      </c>
      <c r="BD51" s="30"/>
      <c r="BE51" s="57" t="n">
        <f aca="false">BE50-BG51</f>
        <v>112300000</v>
      </c>
      <c r="BF51" s="57" t="n">
        <f aca="false">BE50*$C$21</f>
        <v>643666.166666667</v>
      </c>
      <c r="BG51" s="0" t="n">
        <v>0</v>
      </c>
      <c r="BH51" s="76" t="n">
        <f aca="false">BF51+BG51</f>
        <v>643666.166666667</v>
      </c>
      <c r="BI51" s="30"/>
      <c r="BJ51" s="57" t="n">
        <f aca="false">BJ50-BL51</f>
        <v>48700000</v>
      </c>
      <c r="BK51" s="57" t="n">
        <f aca="false">BJ50*$C$22</f>
        <v>279132.166666667</v>
      </c>
      <c r="BL51" s="0" t="n">
        <v>0</v>
      </c>
      <c r="BM51" s="76" t="n">
        <f aca="false">BK51+BL51</f>
        <v>279132.166666667</v>
      </c>
      <c r="BN51" s="30"/>
      <c r="BO51" s="57" t="n">
        <f aca="false">BO50-BQ51</f>
        <v>89500000</v>
      </c>
      <c r="BP51" s="57" t="n">
        <f aca="false">BO50*$C$23</f>
        <v>512984.166666667</v>
      </c>
      <c r="BQ51" s="0" t="n">
        <v>0</v>
      </c>
      <c r="BR51" s="76" t="n">
        <f aca="false">BP51+BQ51</f>
        <v>512984.166666667</v>
      </c>
      <c r="BS51" s="30"/>
      <c r="BT51" s="57" t="n">
        <f aca="false">BT50-BV51</f>
        <v>44800000</v>
      </c>
      <c r="BU51" s="57" t="n">
        <f aca="false">BT50*$C$24</f>
        <v>256778.666666667</v>
      </c>
      <c r="BV51" s="0" t="n">
        <v>0</v>
      </c>
      <c r="BW51" s="76" t="n">
        <f aca="false">BU51+BV51</f>
        <v>256778.666666667</v>
      </c>
      <c r="BX51" s="30"/>
      <c r="BY51" s="57" t="n">
        <f aca="false">BY50-CA51</f>
        <v>47000000</v>
      </c>
      <c r="BZ51" s="57" t="n">
        <f aca="false">BY50*$C$25</f>
        <v>269388.333333333</v>
      </c>
      <c r="CA51" s="0" t="n">
        <v>0</v>
      </c>
      <c r="CB51" s="76" t="n">
        <f aca="false">BZ51+CA51</f>
        <v>269388.333333333</v>
      </c>
      <c r="CC51" s="30"/>
      <c r="CD51" s="75" t="n">
        <f aca="false">V51+AA51+AP51+AU51+AZ51+BE51+BJ51+BO51+BT51+BY51</f>
        <v>1205597779.83353</v>
      </c>
      <c r="CE51" s="57" t="n">
        <f aca="false">W51+AB51+AQ51+AV51+BA51+BF51+BK51+BP51+BU51+BZ51</f>
        <v>6691320.35206763</v>
      </c>
      <c r="CF51" s="57" t="n">
        <f aca="false">X51+AC51+AR51+AW51+BB51+BG51+BL51+BQ51+BV51+CA51</f>
        <v>1110024.42388864</v>
      </c>
      <c r="CG51" s="75" t="n">
        <f aca="false">CE51+CF51</f>
        <v>7801344.77595628</v>
      </c>
      <c r="CH51" s="57" t="n">
        <f aca="false">S51-CG51</f>
        <v>225528.781935903</v>
      </c>
      <c r="CI51" s="76" t="n">
        <f aca="false">S51-CG51-AG51</f>
        <v>0</v>
      </c>
    </row>
    <row r="52" customFormat="false" ht="15.75" hidden="false" customHeight="false" outlineLevel="0" collapsed="false">
      <c r="E52" s="71"/>
      <c r="F52" s="71"/>
      <c r="G52" s="71" t="n">
        <v>37891</v>
      </c>
      <c r="H52" s="72" t="n">
        <f aca="false">H51+1</f>
        <v>29</v>
      </c>
      <c r="I52" s="73"/>
      <c r="L52" s="74" t="n">
        <f aca="false">L51-O52</f>
        <v>1204481382.01941</v>
      </c>
      <c r="M52" s="84" t="n">
        <f aca="false">$C$7</f>
        <v>8038538.4</v>
      </c>
      <c r="N52" s="77"/>
      <c r="O52" s="84" t="n">
        <f aca="false">M52-P52</f>
        <v>1116397.81412247</v>
      </c>
      <c r="P52" s="57" t="n">
        <f aca="false">($C$6/12*L51)</f>
        <v>6922140.58587753</v>
      </c>
      <c r="Q52" s="78" t="n">
        <f aca="false">L51*($C$10/12)</f>
        <v>10046.6481652794</v>
      </c>
      <c r="R52" s="78" t="n">
        <f aca="false">L51*($C$11/12)</f>
        <v>1607.46370644471</v>
      </c>
      <c r="S52" s="57" t="n">
        <f aca="false">SUM(N52:P52)-Q52-R52</f>
        <v>8026884.28812828</v>
      </c>
      <c r="T52" s="79" t="n">
        <f aca="false">L52/$L$23</f>
        <v>0.995439158693727</v>
      </c>
      <c r="U52" s="72" t="n">
        <f aca="false">U51+1</f>
        <v>29</v>
      </c>
      <c r="V52" s="75" t="n">
        <f aca="false">MAXA(V51-X52,0)</f>
        <v>102611382.01941</v>
      </c>
      <c r="W52" s="57" t="n">
        <f aca="false">V51*$C$14</f>
        <v>537655.65880381</v>
      </c>
      <c r="X52" s="0" t="n">
        <f aca="false">MINA(IF(V51&gt;0,O52,0),V51)</f>
        <v>1116397.81412247</v>
      </c>
      <c r="Y52" s="76" t="n">
        <f aca="false">W52+X52</f>
        <v>1654053.47292628</v>
      </c>
      <c r="Z52" s="72" t="n">
        <f aca="false">Z51+1</f>
        <v>29</v>
      </c>
      <c r="AA52" s="75" t="n">
        <f aca="false">AA51-AC52</f>
        <v>492470000</v>
      </c>
      <c r="AB52" s="57" t="n">
        <f aca="false">AA51*$C$15</f>
        <v>2718434.4</v>
      </c>
      <c r="AC52" s="0" t="n">
        <f aca="false">IF(AA51&gt;0,O52-X52,0)</f>
        <v>0</v>
      </c>
      <c r="AD52" s="76" t="n">
        <f aca="false">AB52+AC52</f>
        <v>2718434.4</v>
      </c>
      <c r="AE52" s="72" t="n">
        <f aca="false">AE51+1</f>
        <v>29</v>
      </c>
      <c r="AF52" s="57" t="n">
        <f aca="false">CD52</f>
        <v>1204481382.01941</v>
      </c>
      <c r="AG52" s="57" t="n">
        <f aca="false">CH52</f>
        <v>224919.748535329</v>
      </c>
      <c r="AH52" s="0" t="n">
        <v>0</v>
      </c>
      <c r="AI52" s="76" t="n">
        <f aca="false">AG52+AH52</f>
        <v>224919.748535329</v>
      </c>
      <c r="AJ52" s="30"/>
      <c r="AK52" s="57" t="n">
        <f aca="false">CD52</f>
        <v>1204481382.01941</v>
      </c>
      <c r="AL52" s="30"/>
      <c r="AM52" s="30"/>
      <c r="AN52" s="30"/>
      <c r="AO52" s="30"/>
      <c r="AP52" s="57" t="n">
        <f aca="false">AP51-AR52</f>
        <v>115000000</v>
      </c>
      <c r="AQ52" s="57" t="n">
        <f aca="false">AP51*$C$16</f>
        <v>617636.25</v>
      </c>
      <c r="AR52" s="0" t="n">
        <v>0</v>
      </c>
      <c r="AS52" s="76" t="n">
        <f aca="false">AQ52+AR52</f>
        <v>617636.25</v>
      </c>
      <c r="AT52" s="30"/>
      <c r="AU52" s="57" t="n">
        <f aca="false">AU51-AW52</f>
        <v>102100000</v>
      </c>
      <c r="AV52" s="57" t="n">
        <f aca="false">AU51*$C$19</f>
        <v>576099.25</v>
      </c>
      <c r="AW52" s="0" t="n">
        <v>0</v>
      </c>
      <c r="AX52" s="76" t="n">
        <f aca="false">AV52+AW52</f>
        <v>576099.25</v>
      </c>
      <c r="AY52" s="30"/>
      <c r="AZ52" s="57" t="n">
        <f aca="false">AZ51-BB52</f>
        <v>50000000</v>
      </c>
      <c r="BA52" s="57" t="n">
        <f aca="false">AZ51*$C$20</f>
        <v>273791.666666667</v>
      </c>
      <c r="BB52" s="0" t="n">
        <v>0</v>
      </c>
      <c r="BC52" s="76" t="n">
        <f aca="false">BA52+BB52</f>
        <v>273791.666666667</v>
      </c>
      <c r="BD52" s="30"/>
      <c r="BE52" s="57" t="n">
        <f aca="false">BE51-BG52</f>
        <v>112300000</v>
      </c>
      <c r="BF52" s="57" t="n">
        <f aca="false">BE51*$C$21</f>
        <v>643666.166666667</v>
      </c>
      <c r="BG52" s="0" t="n">
        <v>0</v>
      </c>
      <c r="BH52" s="76" t="n">
        <f aca="false">BF52+BG52</f>
        <v>643666.166666667</v>
      </c>
      <c r="BI52" s="30"/>
      <c r="BJ52" s="57" t="n">
        <f aca="false">BJ51-BL52</f>
        <v>48700000</v>
      </c>
      <c r="BK52" s="57" t="n">
        <f aca="false">BJ51*$C$22</f>
        <v>279132.166666667</v>
      </c>
      <c r="BL52" s="0" t="n">
        <v>0</v>
      </c>
      <c r="BM52" s="76" t="n">
        <f aca="false">BK52+BL52</f>
        <v>279132.166666667</v>
      </c>
      <c r="BN52" s="30"/>
      <c r="BO52" s="57" t="n">
        <f aca="false">BO51-BQ52</f>
        <v>89500000</v>
      </c>
      <c r="BP52" s="57" t="n">
        <f aca="false">BO51*$C$23</f>
        <v>512984.166666667</v>
      </c>
      <c r="BQ52" s="0" t="n">
        <v>0</v>
      </c>
      <c r="BR52" s="76" t="n">
        <f aca="false">BP52+BQ52</f>
        <v>512984.166666667</v>
      </c>
      <c r="BS52" s="30"/>
      <c r="BT52" s="57" t="n">
        <f aca="false">BT51-BV52</f>
        <v>44800000</v>
      </c>
      <c r="BU52" s="57" t="n">
        <f aca="false">BT51*$C$24</f>
        <v>256778.666666667</v>
      </c>
      <c r="BV52" s="0" t="n">
        <v>0</v>
      </c>
      <c r="BW52" s="76" t="n">
        <f aca="false">BU52+BV52</f>
        <v>256778.666666667</v>
      </c>
      <c r="BX52" s="30"/>
      <c r="BY52" s="57" t="n">
        <f aca="false">BY51-CA52</f>
        <v>47000000</v>
      </c>
      <c r="BZ52" s="57" t="n">
        <f aca="false">BY51*$C$25</f>
        <v>269388.333333333</v>
      </c>
      <c r="CA52" s="0" t="n">
        <v>0</v>
      </c>
      <c r="CB52" s="76" t="n">
        <f aca="false">BZ52+CA52</f>
        <v>269388.333333333</v>
      </c>
      <c r="CC52" s="30"/>
      <c r="CD52" s="75" t="n">
        <f aca="false">V52+AA52+AP52+AU52+AZ52+BE52+BJ52+BO52+BT52+BY52</f>
        <v>1204481382.01941</v>
      </c>
      <c r="CE52" s="57" t="n">
        <f aca="false">W52+AB52+AQ52+AV52+BA52+BF52+BK52+BP52+BU52+BZ52</f>
        <v>6685566.72547048</v>
      </c>
      <c r="CF52" s="57" t="n">
        <f aca="false">X52+AC52+AR52+AW52+BB52+BG52+BL52+BQ52+BV52+CA52</f>
        <v>1116397.81412247</v>
      </c>
      <c r="CG52" s="75" t="n">
        <f aca="false">CE52+CF52</f>
        <v>7801964.53959295</v>
      </c>
      <c r="CH52" s="57" t="n">
        <f aca="false">S52-CG52</f>
        <v>224919.748535329</v>
      </c>
      <c r="CI52" s="76" t="n">
        <f aca="false">S52-CG52-AG52</f>
        <v>0</v>
      </c>
    </row>
    <row r="53" customFormat="false" ht="15.75" hidden="false" customHeight="false" outlineLevel="0" collapsed="false">
      <c r="E53" s="71"/>
      <c r="F53" s="71"/>
      <c r="G53" s="71" t="n">
        <v>37921</v>
      </c>
      <c r="H53" s="72" t="n">
        <f aca="false">H52+1</f>
        <v>30</v>
      </c>
      <c r="I53" s="73"/>
      <c r="L53" s="74" t="n">
        <f aca="false">L52-O53</f>
        <v>1203358574.22117</v>
      </c>
      <c r="M53" s="84" t="n">
        <f aca="false">$C$7</f>
        <v>8038538.4</v>
      </c>
      <c r="N53" s="77"/>
      <c r="O53" s="84" t="n">
        <f aca="false">M53-P53</f>
        <v>1122807.79823856</v>
      </c>
      <c r="P53" s="57" t="n">
        <f aca="false">($C$6/12*L52)</f>
        <v>6915730.60176145</v>
      </c>
      <c r="Q53" s="78" t="n">
        <f aca="false">L52*($C$10/12)</f>
        <v>10037.3448501618</v>
      </c>
      <c r="R53" s="78" t="n">
        <f aca="false">L52*($C$11/12)</f>
        <v>1605.97517602588</v>
      </c>
      <c r="S53" s="57" t="n">
        <f aca="false">SUM(N53:P53)-Q53-R53</f>
        <v>8026895.07997381</v>
      </c>
      <c r="T53" s="79" t="n">
        <f aca="false">L53/$L$23</f>
        <v>0.994511218364604</v>
      </c>
      <c r="U53" s="72" t="n">
        <f aca="false">U52+1</f>
        <v>30</v>
      </c>
      <c r="V53" s="75" t="n">
        <f aca="false">MAXA(V52-X53,0)</f>
        <v>101488574.221171</v>
      </c>
      <c r="W53" s="57" t="n">
        <f aca="false">V52*$C$14</f>
        <v>531868.996800608</v>
      </c>
      <c r="X53" s="0" t="n">
        <f aca="false">MINA(IF(V52&gt;0,O53,0),V52)</f>
        <v>1122807.79823856</v>
      </c>
      <c r="Y53" s="76" t="n">
        <f aca="false">W53+X53</f>
        <v>1654676.79503916</v>
      </c>
      <c r="Z53" s="72" t="n">
        <f aca="false">Z52+1</f>
        <v>30</v>
      </c>
      <c r="AA53" s="75" t="n">
        <f aca="false">AA52-AC53</f>
        <v>492470000</v>
      </c>
      <c r="AB53" s="57" t="n">
        <f aca="false">AA52*$C$15</f>
        <v>2718434.4</v>
      </c>
      <c r="AC53" s="0" t="n">
        <f aca="false">IF(AA52&gt;0,O53-X53,0)</f>
        <v>0</v>
      </c>
      <c r="AD53" s="76" t="n">
        <f aca="false">AB53+AC53</f>
        <v>2718434.4</v>
      </c>
      <c r="AE53" s="72" t="n">
        <f aca="false">AE52+1</f>
        <v>30</v>
      </c>
      <c r="AF53" s="57" t="n">
        <f aca="false">CD53</f>
        <v>1203358574.22117</v>
      </c>
      <c r="AG53" s="57" t="n">
        <f aca="false">CH53</f>
        <v>224307.218267981</v>
      </c>
      <c r="AH53" s="0" t="n">
        <v>0</v>
      </c>
      <c r="AI53" s="76" t="n">
        <f aca="false">AG53+AH53</f>
        <v>224307.218267981</v>
      </c>
      <c r="AJ53" s="30"/>
      <c r="AK53" s="57" t="n">
        <f aca="false">CD53</f>
        <v>1203358574.22117</v>
      </c>
      <c r="AL53" s="30"/>
      <c r="AM53" s="30"/>
      <c r="AN53" s="30"/>
      <c r="AO53" s="30"/>
      <c r="AP53" s="57" t="n">
        <f aca="false">AP52-AR53</f>
        <v>115000000</v>
      </c>
      <c r="AQ53" s="57" t="n">
        <f aca="false">AP52*$C$16</f>
        <v>617636.25</v>
      </c>
      <c r="AR53" s="0" t="n">
        <v>0</v>
      </c>
      <c r="AS53" s="76" t="n">
        <f aca="false">AQ53+AR53</f>
        <v>617636.25</v>
      </c>
      <c r="AT53" s="30"/>
      <c r="AU53" s="57" t="n">
        <f aca="false">AU52-AW53</f>
        <v>102100000</v>
      </c>
      <c r="AV53" s="57" t="n">
        <f aca="false">AU52*$C$19</f>
        <v>576099.25</v>
      </c>
      <c r="AW53" s="0" t="n">
        <v>0</v>
      </c>
      <c r="AX53" s="76" t="n">
        <f aca="false">AV53+AW53</f>
        <v>576099.25</v>
      </c>
      <c r="AY53" s="30"/>
      <c r="AZ53" s="57" t="n">
        <f aca="false">AZ52-BB53</f>
        <v>50000000</v>
      </c>
      <c r="BA53" s="57" t="n">
        <f aca="false">AZ52*$C$20</f>
        <v>273791.666666667</v>
      </c>
      <c r="BB53" s="0" t="n">
        <v>0</v>
      </c>
      <c r="BC53" s="76" t="n">
        <f aca="false">BA53+BB53</f>
        <v>273791.666666667</v>
      </c>
      <c r="BD53" s="30"/>
      <c r="BE53" s="57" t="n">
        <f aca="false">BE52-BG53</f>
        <v>112300000</v>
      </c>
      <c r="BF53" s="57" t="n">
        <f aca="false">BE52*$C$21</f>
        <v>643666.166666667</v>
      </c>
      <c r="BG53" s="0" t="n">
        <v>0</v>
      </c>
      <c r="BH53" s="76" t="n">
        <f aca="false">BF53+BG53</f>
        <v>643666.166666667</v>
      </c>
      <c r="BI53" s="30"/>
      <c r="BJ53" s="57" t="n">
        <f aca="false">BJ52-BL53</f>
        <v>48700000</v>
      </c>
      <c r="BK53" s="57" t="n">
        <f aca="false">BJ52*$C$22</f>
        <v>279132.166666667</v>
      </c>
      <c r="BL53" s="0" t="n">
        <v>0</v>
      </c>
      <c r="BM53" s="76" t="n">
        <f aca="false">BK53+BL53</f>
        <v>279132.166666667</v>
      </c>
      <c r="BN53" s="30"/>
      <c r="BO53" s="57" t="n">
        <f aca="false">BO52-BQ53</f>
        <v>89500000</v>
      </c>
      <c r="BP53" s="57" t="n">
        <f aca="false">BO52*$C$23</f>
        <v>512984.166666667</v>
      </c>
      <c r="BQ53" s="0" t="n">
        <v>0</v>
      </c>
      <c r="BR53" s="76" t="n">
        <f aca="false">BP53+BQ53</f>
        <v>512984.166666667</v>
      </c>
      <c r="BS53" s="30"/>
      <c r="BT53" s="57" t="n">
        <f aca="false">BT52-BV53</f>
        <v>44800000</v>
      </c>
      <c r="BU53" s="57" t="n">
        <f aca="false">BT52*$C$24</f>
        <v>256778.666666667</v>
      </c>
      <c r="BV53" s="0" t="n">
        <v>0</v>
      </c>
      <c r="BW53" s="76" t="n">
        <f aca="false">BU53+BV53</f>
        <v>256778.666666667</v>
      </c>
      <c r="BX53" s="30"/>
      <c r="BY53" s="57" t="n">
        <f aca="false">BY52-CA53</f>
        <v>47000000</v>
      </c>
      <c r="BZ53" s="57" t="n">
        <f aca="false">BY52*$C$25</f>
        <v>269388.333333333</v>
      </c>
      <c r="CA53" s="0" t="n">
        <v>0</v>
      </c>
      <c r="CB53" s="76" t="n">
        <f aca="false">BZ53+CA53</f>
        <v>269388.333333333</v>
      </c>
      <c r="CC53" s="30"/>
      <c r="CD53" s="75" t="n">
        <f aca="false">V53+AA53+AP53+AU53+AZ53+BE53+BJ53+BO53+BT53+BY53</f>
        <v>1203358574.22117</v>
      </c>
      <c r="CE53" s="57" t="n">
        <f aca="false">W53+AB53+AQ53+AV53+BA53+BF53+BK53+BP53+BU53+BZ53</f>
        <v>6679780.06346728</v>
      </c>
      <c r="CF53" s="57" t="n">
        <f aca="false">X53+AC53+AR53+AW53+BB53+BG53+BL53+BQ53+BV53+CA53</f>
        <v>1122807.79823856</v>
      </c>
      <c r="CG53" s="75" t="n">
        <f aca="false">CE53+CF53</f>
        <v>7802587.86170583</v>
      </c>
      <c r="CH53" s="57" t="n">
        <f aca="false">S53-CG53</f>
        <v>224307.218267981</v>
      </c>
      <c r="CI53" s="76" t="n">
        <f aca="false">S53-CG53-AG53</f>
        <v>0</v>
      </c>
    </row>
    <row r="54" customFormat="false" ht="15.75" hidden="false" customHeight="false" outlineLevel="0" collapsed="false">
      <c r="E54" s="71"/>
      <c r="F54" s="71"/>
      <c r="G54" s="71" t="n">
        <v>37952</v>
      </c>
      <c r="H54" s="72" t="n">
        <f aca="false">H53+1</f>
        <v>31</v>
      </c>
      <c r="I54" s="73"/>
      <c r="L54" s="74" t="n">
        <f aca="false">L53-O54</f>
        <v>1202229319.63482</v>
      </c>
      <c r="M54" s="84" t="n">
        <f aca="false">$C$7</f>
        <v>8038538.4</v>
      </c>
      <c r="N54" s="77"/>
      <c r="O54" s="84" t="n">
        <f aca="false">M54-P54</f>
        <v>1129254.58634677</v>
      </c>
      <c r="P54" s="57" t="n">
        <f aca="false">($C$6/12*L53)</f>
        <v>6909283.81365323</v>
      </c>
      <c r="Q54" s="78" t="n">
        <f aca="false">L53*($C$10/12)</f>
        <v>10027.9881185098</v>
      </c>
      <c r="R54" s="78" t="n">
        <f aca="false">L53*($C$11/12)</f>
        <v>1604.47809896156</v>
      </c>
      <c r="S54" s="57" t="n">
        <f aca="false">SUM(N54:P54)-Q54-R54</f>
        <v>8026905.93378253</v>
      </c>
      <c r="T54" s="79" t="n">
        <f aca="false">L54/$L$23</f>
        <v>0.993577950111425</v>
      </c>
      <c r="U54" s="72" t="n">
        <f aca="false">U53+1</f>
        <v>31</v>
      </c>
      <c r="V54" s="75" t="n">
        <f aca="false">MAXA(V53-X54,0)</f>
        <v>100359319.634825</v>
      </c>
      <c r="W54" s="57" t="n">
        <f aca="false">V53*$C$14</f>
        <v>526049.109713072</v>
      </c>
      <c r="X54" s="0" t="n">
        <f aca="false">MINA(IF(V53&gt;0,O54,0),V53)</f>
        <v>1129254.58634677</v>
      </c>
      <c r="Y54" s="76" t="n">
        <f aca="false">W54+X54</f>
        <v>1655303.69605985</v>
      </c>
      <c r="Z54" s="72" t="n">
        <f aca="false">Z53+1</f>
        <v>31</v>
      </c>
      <c r="AA54" s="75" t="n">
        <f aca="false">AA53-AC54</f>
        <v>492470000</v>
      </c>
      <c r="AB54" s="57" t="n">
        <f aca="false">AA53*$C$15</f>
        <v>2718434.4</v>
      </c>
      <c r="AC54" s="0" t="n">
        <f aca="false">IF(AA53&gt;0,O54-X54,0)</f>
        <v>0</v>
      </c>
      <c r="AD54" s="76" t="n">
        <f aca="false">AB54+AC54</f>
        <v>2718434.4</v>
      </c>
      <c r="AE54" s="72" t="n">
        <f aca="false">AE53+1</f>
        <v>31</v>
      </c>
      <c r="AF54" s="57" t="n">
        <f aca="false">CD54</f>
        <v>1202229319.63482</v>
      </c>
      <c r="AG54" s="57" t="n">
        <f aca="false">CH54</f>
        <v>223691.171056015</v>
      </c>
      <c r="AH54" s="0" t="n">
        <v>0</v>
      </c>
      <c r="AI54" s="76" t="n">
        <f aca="false">AG54+AH54</f>
        <v>223691.171056015</v>
      </c>
      <c r="AJ54" s="30"/>
      <c r="AK54" s="57" t="n">
        <f aca="false">CD54</f>
        <v>1202229319.63482</v>
      </c>
      <c r="AL54" s="30"/>
      <c r="AM54" s="30"/>
      <c r="AN54" s="30"/>
      <c r="AO54" s="30"/>
      <c r="AP54" s="57" t="n">
        <f aca="false">AP53-AR54</f>
        <v>115000000</v>
      </c>
      <c r="AQ54" s="57" t="n">
        <f aca="false">AP53*$C$16</f>
        <v>617636.25</v>
      </c>
      <c r="AR54" s="0" t="n">
        <v>0</v>
      </c>
      <c r="AS54" s="76" t="n">
        <f aca="false">AQ54+AR54</f>
        <v>617636.25</v>
      </c>
      <c r="AT54" s="30"/>
      <c r="AU54" s="57" t="n">
        <f aca="false">AU53-AW54</f>
        <v>102100000</v>
      </c>
      <c r="AV54" s="57" t="n">
        <f aca="false">AU53*$C$19</f>
        <v>576099.25</v>
      </c>
      <c r="AW54" s="0" t="n">
        <v>0</v>
      </c>
      <c r="AX54" s="76" t="n">
        <f aca="false">AV54+AW54</f>
        <v>576099.25</v>
      </c>
      <c r="AY54" s="30"/>
      <c r="AZ54" s="57" t="n">
        <f aca="false">AZ53-BB54</f>
        <v>50000000</v>
      </c>
      <c r="BA54" s="57" t="n">
        <f aca="false">AZ53*$C$20</f>
        <v>273791.666666667</v>
      </c>
      <c r="BB54" s="0" t="n">
        <v>0</v>
      </c>
      <c r="BC54" s="76" t="n">
        <f aca="false">BA54+BB54</f>
        <v>273791.666666667</v>
      </c>
      <c r="BD54" s="30"/>
      <c r="BE54" s="57" t="n">
        <f aca="false">BE53-BG54</f>
        <v>112300000</v>
      </c>
      <c r="BF54" s="57" t="n">
        <f aca="false">BE53*$C$21</f>
        <v>643666.166666667</v>
      </c>
      <c r="BG54" s="0" t="n">
        <v>0</v>
      </c>
      <c r="BH54" s="76" t="n">
        <f aca="false">BF54+BG54</f>
        <v>643666.166666667</v>
      </c>
      <c r="BI54" s="30"/>
      <c r="BJ54" s="57" t="n">
        <f aca="false">BJ53-BL54</f>
        <v>48700000</v>
      </c>
      <c r="BK54" s="57" t="n">
        <f aca="false">BJ53*$C$22</f>
        <v>279132.166666667</v>
      </c>
      <c r="BL54" s="0" t="n">
        <v>0</v>
      </c>
      <c r="BM54" s="76" t="n">
        <f aca="false">BK54+BL54</f>
        <v>279132.166666667</v>
      </c>
      <c r="BN54" s="30"/>
      <c r="BO54" s="57" t="n">
        <f aca="false">BO53-BQ54</f>
        <v>89500000</v>
      </c>
      <c r="BP54" s="57" t="n">
        <f aca="false">BO53*$C$23</f>
        <v>512984.166666667</v>
      </c>
      <c r="BQ54" s="0" t="n">
        <v>0</v>
      </c>
      <c r="BR54" s="76" t="n">
        <f aca="false">BP54+BQ54</f>
        <v>512984.166666667</v>
      </c>
      <c r="BS54" s="30"/>
      <c r="BT54" s="57" t="n">
        <f aca="false">BT53-BV54</f>
        <v>44800000</v>
      </c>
      <c r="BU54" s="57" t="n">
        <f aca="false">BT53*$C$24</f>
        <v>256778.666666667</v>
      </c>
      <c r="BV54" s="0" t="n">
        <v>0</v>
      </c>
      <c r="BW54" s="76" t="n">
        <f aca="false">BU54+BV54</f>
        <v>256778.666666667</v>
      </c>
      <c r="BX54" s="30"/>
      <c r="BY54" s="57" t="n">
        <f aca="false">BY53-CA54</f>
        <v>47000000</v>
      </c>
      <c r="BZ54" s="57" t="n">
        <f aca="false">BY53*$C$25</f>
        <v>269388.333333333</v>
      </c>
      <c r="CA54" s="0" t="n">
        <v>0</v>
      </c>
      <c r="CB54" s="76" t="n">
        <f aca="false">BZ54+CA54</f>
        <v>269388.333333333</v>
      </c>
      <c r="CC54" s="30"/>
      <c r="CD54" s="75" t="n">
        <f aca="false">V54+AA54+AP54+AU54+AZ54+BE54+BJ54+BO54+BT54+BY54</f>
        <v>1202229319.63482</v>
      </c>
      <c r="CE54" s="57" t="n">
        <f aca="false">W54+AB54+AQ54+AV54+BA54+BF54+BK54+BP54+BU54+BZ54</f>
        <v>6673960.17637974</v>
      </c>
      <c r="CF54" s="57" t="n">
        <f aca="false">X54+AC54+AR54+AW54+BB54+BG54+BL54+BQ54+BV54+CA54</f>
        <v>1129254.58634677</v>
      </c>
      <c r="CG54" s="75" t="n">
        <f aca="false">CE54+CF54</f>
        <v>7803214.76272651</v>
      </c>
      <c r="CH54" s="57" t="n">
        <f aca="false">S54-CG54</f>
        <v>223691.171056015</v>
      </c>
      <c r="CI54" s="76" t="n">
        <f aca="false">S54-CG54-AG54</f>
        <v>0</v>
      </c>
    </row>
    <row r="55" customFormat="false" ht="15.75" hidden="false" customHeight="false" outlineLevel="0" collapsed="false">
      <c r="E55" s="71"/>
      <c r="F55" s="71"/>
      <c r="G55" s="71" t="n">
        <v>37982</v>
      </c>
      <c r="H55" s="72" t="n">
        <f aca="false">H54+1</f>
        <v>32</v>
      </c>
      <c r="I55" s="73"/>
      <c r="L55" s="74" t="n">
        <f aca="false">L54-O55</f>
        <v>1201093581.24506</v>
      </c>
      <c r="M55" s="84" t="n">
        <f aca="false">$C$7</f>
        <v>8038538.4</v>
      </c>
      <c r="N55" s="77"/>
      <c r="O55" s="84" t="n">
        <f aca="false">M55-P55</f>
        <v>1135738.38976338</v>
      </c>
      <c r="P55" s="57" t="n">
        <f aca="false">($C$6/12*L54)</f>
        <v>6902800.01023662</v>
      </c>
      <c r="Q55" s="78" t="n">
        <f aca="false">L54*($C$10/12)</f>
        <v>10018.5776636235</v>
      </c>
      <c r="R55" s="78" t="n">
        <f aca="false">L54*($C$11/12)</f>
        <v>1602.97242617977</v>
      </c>
      <c r="S55" s="57" t="n">
        <f aca="false">SUM(N55:P55)-Q55-R55</f>
        <v>8026916.8499102</v>
      </c>
      <c r="T55" s="79" t="n">
        <f aca="false">L55/$L$23</f>
        <v>0.992639323343026</v>
      </c>
      <c r="U55" s="72" t="n">
        <f aca="false">U54+1</f>
        <v>32</v>
      </c>
      <c r="V55" s="75" t="n">
        <f aca="false">MAXA(V54-X55,0)</f>
        <v>99223581.2450613</v>
      </c>
      <c r="W55" s="57" t="n">
        <f aca="false">V54*$C$14</f>
        <v>520195.806773841</v>
      </c>
      <c r="X55" s="0" t="n">
        <f aca="false">MINA(IF(V54&gt;0,O55,0),V54)</f>
        <v>1135738.38976338</v>
      </c>
      <c r="Y55" s="76" t="n">
        <f aca="false">W55+X55</f>
        <v>1655934.19653722</v>
      </c>
      <c r="Z55" s="72" t="n">
        <f aca="false">Z54+1</f>
        <v>32</v>
      </c>
      <c r="AA55" s="75" t="n">
        <f aca="false">AA54-AC55</f>
        <v>492470000</v>
      </c>
      <c r="AB55" s="57" t="n">
        <f aca="false">AA54*$C$15</f>
        <v>2718434.4</v>
      </c>
      <c r="AC55" s="0" t="n">
        <f aca="false">IF(AA54&gt;0,O55-X55,0)</f>
        <v>0</v>
      </c>
      <c r="AD55" s="76" t="n">
        <f aca="false">AB55+AC55</f>
        <v>2718434.4</v>
      </c>
      <c r="AE55" s="72" t="n">
        <f aca="false">AE54+1</f>
        <v>32</v>
      </c>
      <c r="AF55" s="57" t="n">
        <f aca="false">CD55</f>
        <v>1201093581.24506</v>
      </c>
      <c r="AG55" s="57" t="n">
        <f aca="false">CH55</f>
        <v>223071.586706305</v>
      </c>
      <c r="AH55" s="0" t="n">
        <v>0</v>
      </c>
      <c r="AI55" s="76" t="n">
        <f aca="false">AG55+AH55</f>
        <v>223071.586706305</v>
      </c>
      <c r="AJ55" s="30"/>
      <c r="AK55" s="57" t="n">
        <f aca="false">CD55</f>
        <v>1201093581.24506</v>
      </c>
      <c r="AL55" s="30"/>
      <c r="AM55" s="30"/>
      <c r="AN55" s="30"/>
      <c r="AO55" s="30"/>
      <c r="AP55" s="57" t="n">
        <f aca="false">AP54-AR55</f>
        <v>115000000</v>
      </c>
      <c r="AQ55" s="57" t="n">
        <f aca="false">AP54*$C$16</f>
        <v>617636.25</v>
      </c>
      <c r="AR55" s="0" t="n">
        <v>0</v>
      </c>
      <c r="AS55" s="76" t="n">
        <f aca="false">AQ55+AR55</f>
        <v>617636.25</v>
      </c>
      <c r="AT55" s="30"/>
      <c r="AU55" s="57" t="n">
        <f aca="false">AU54-AW55</f>
        <v>102100000</v>
      </c>
      <c r="AV55" s="57" t="n">
        <f aca="false">AU54*$C$19</f>
        <v>576099.25</v>
      </c>
      <c r="AW55" s="0" t="n">
        <v>0</v>
      </c>
      <c r="AX55" s="76" t="n">
        <f aca="false">AV55+AW55</f>
        <v>576099.25</v>
      </c>
      <c r="AY55" s="30"/>
      <c r="AZ55" s="57" t="n">
        <f aca="false">AZ54-BB55</f>
        <v>50000000</v>
      </c>
      <c r="BA55" s="57" t="n">
        <f aca="false">AZ54*$C$20</f>
        <v>273791.666666667</v>
      </c>
      <c r="BB55" s="0" t="n">
        <v>0</v>
      </c>
      <c r="BC55" s="76" t="n">
        <f aca="false">BA55+BB55</f>
        <v>273791.666666667</v>
      </c>
      <c r="BD55" s="30"/>
      <c r="BE55" s="57" t="n">
        <f aca="false">BE54-BG55</f>
        <v>112300000</v>
      </c>
      <c r="BF55" s="57" t="n">
        <f aca="false">BE54*$C$21</f>
        <v>643666.166666667</v>
      </c>
      <c r="BG55" s="0" t="n">
        <v>0</v>
      </c>
      <c r="BH55" s="76" t="n">
        <f aca="false">BF55+BG55</f>
        <v>643666.166666667</v>
      </c>
      <c r="BI55" s="30"/>
      <c r="BJ55" s="57" t="n">
        <f aca="false">BJ54-BL55</f>
        <v>48700000</v>
      </c>
      <c r="BK55" s="57" t="n">
        <f aca="false">BJ54*$C$22</f>
        <v>279132.166666667</v>
      </c>
      <c r="BL55" s="0" t="n">
        <v>0</v>
      </c>
      <c r="BM55" s="76" t="n">
        <f aca="false">BK55+BL55</f>
        <v>279132.166666667</v>
      </c>
      <c r="BN55" s="30"/>
      <c r="BO55" s="57" t="n">
        <f aca="false">BO54-BQ55</f>
        <v>89500000</v>
      </c>
      <c r="BP55" s="57" t="n">
        <f aca="false">BO54*$C$23</f>
        <v>512984.166666667</v>
      </c>
      <c r="BQ55" s="0" t="n">
        <v>0</v>
      </c>
      <c r="BR55" s="76" t="n">
        <f aca="false">BP55+BQ55</f>
        <v>512984.166666667</v>
      </c>
      <c r="BS55" s="30"/>
      <c r="BT55" s="57" t="n">
        <f aca="false">BT54-BV55</f>
        <v>44800000</v>
      </c>
      <c r="BU55" s="57" t="n">
        <f aca="false">BT54*$C$24</f>
        <v>256778.666666667</v>
      </c>
      <c r="BV55" s="0" t="n">
        <v>0</v>
      </c>
      <c r="BW55" s="76" t="n">
        <f aca="false">BU55+BV55</f>
        <v>256778.666666667</v>
      </c>
      <c r="BX55" s="30"/>
      <c r="BY55" s="57" t="n">
        <f aca="false">BY54-CA55</f>
        <v>47000000</v>
      </c>
      <c r="BZ55" s="57" t="n">
        <f aca="false">BY54*$C$25</f>
        <v>269388.333333333</v>
      </c>
      <c r="CA55" s="0" t="n">
        <v>0</v>
      </c>
      <c r="CB55" s="76" t="n">
        <f aca="false">BZ55+CA55</f>
        <v>269388.333333333</v>
      </c>
      <c r="CC55" s="30"/>
      <c r="CD55" s="75" t="n">
        <f aca="false">V55+AA55+AP55+AU55+AZ55+BE55+BJ55+BO55+BT55+BY55</f>
        <v>1201093581.24506</v>
      </c>
      <c r="CE55" s="57" t="n">
        <f aca="false">W55+AB55+AQ55+AV55+BA55+BF55+BK55+BP55+BU55+BZ55</f>
        <v>6668106.87344051</v>
      </c>
      <c r="CF55" s="57" t="n">
        <f aca="false">X55+AC55+AR55+AW55+BB55+BG55+BL55+BQ55+BV55+CA55</f>
        <v>1135738.38976338</v>
      </c>
      <c r="CG55" s="75" t="n">
        <f aca="false">CE55+CF55</f>
        <v>7803845.26320389</v>
      </c>
      <c r="CH55" s="57" t="n">
        <f aca="false">S55-CG55</f>
        <v>223071.586706305</v>
      </c>
      <c r="CI55" s="76" t="n">
        <f aca="false">S55-CG55-AG55</f>
        <v>0</v>
      </c>
    </row>
    <row r="56" customFormat="false" ht="15.75" hidden="false" customHeight="false" outlineLevel="0" collapsed="false">
      <c r="E56" s="71"/>
      <c r="F56" s="71"/>
      <c r="G56" s="71" t="n">
        <v>38013</v>
      </c>
      <c r="H56" s="72" t="n">
        <f aca="false">H55+1</f>
        <v>33</v>
      </c>
      <c r="I56" s="73"/>
      <c r="L56" s="74" t="n">
        <f aca="false">L55-O56</f>
        <v>1199951321.82404</v>
      </c>
      <c r="M56" s="84" t="n">
        <f aca="false">$C$7</f>
        <v>8038538.4</v>
      </c>
      <c r="N56" s="77"/>
      <c r="O56" s="84" t="n">
        <f aca="false">M56-P56</f>
        <v>1142259.42101794</v>
      </c>
      <c r="P56" s="57" t="n">
        <f aca="false">($C$6/12*L55)</f>
        <v>6896278.97898206</v>
      </c>
      <c r="Q56" s="78" t="n">
        <f aca="false">L55*($C$10/12)</f>
        <v>10009.1131770422</v>
      </c>
      <c r="R56" s="78" t="n">
        <f aca="false">L55*($C$11/12)</f>
        <v>1601.45810832675</v>
      </c>
      <c r="S56" s="57" t="n">
        <f aca="false">SUM(N56:P56)-Q56-R56</f>
        <v>8026927.82871463</v>
      </c>
      <c r="T56" s="79" t="n">
        <f aca="false">L56/$L$23</f>
        <v>0.991695307292598</v>
      </c>
      <c r="U56" s="72" t="n">
        <f aca="false">U55+1</f>
        <v>33</v>
      </c>
      <c r="V56" s="75" t="n">
        <f aca="false">MAXA(V55-X56,0)</f>
        <v>98081321.8240433</v>
      </c>
      <c r="W56" s="57" t="n">
        <f aca="false">V55*$C$14</f>
        <v>514308.896120234</v>
      </c>
      <c r="X56" s="0" t="n">
        <f aca="false">MINA(IF(V55&gt;0,O56,0),V55)</f>
        <v>1142259.42101794</v>
      </c>
      <c r="Y56" s="76" t="n">
        <f aca="false">W56+X56</f>
        <v>1656568.31713818</v>
      </c>
      <c r="Z56" s="72" t="n">
        <f aca="false">Z55+1</f>
        <v>33</v>
      </c>
      <c r="AA56" s="75" t="n">
        <f aca="false">AA55-AC56</f>
        <v>492470000</v>
      </c>
      <c r="AB56" s="57" t="n">
        <f aca="false">AA55*$C$15</f>
        <v>2718434.4</v>
      </c>
      <c r="AC56" s="0" t="n">
        <f aca="false">IF(AA55&gt;0,O56-X56,0)</f>
        <v>0</v>
      </c>
      <c r="AD56" s="76" t="n">
        <f aca="false">AB56+AC56</f>
        <v>2718434.4</v>
      </c>
      <c r="AE56" s="72" t="n">
        <f aca="false">AE55+1</f>
        <v>33</v>
      </c>
      <c r="AF56" s="57" t="n">
        <f aca="false">CD56</f>
        <v>1199951321.82404</v>
      </c>
      <c r="AG56" s="57" t="n">
        <f aca="false">CH56</f>
        <v>222448.444909789</v>
      </c>
      <c r="AH56" s="0" t="n">
        <v>0</v>
      </c>
      <c r="AI56" s="76" t="n">
        <f aca="false">AG56+AH56</f>
        <v>222448.444909789</v>
      </c>
      <c r="AJ56" s="30"/>
      <c r="AK56" s="57" t="n">
        <f aca="false">CD56</f>
        <v>1199951321.82404</v>
      </c>
      <c r="AL56" s="30"/>
      <c r="AM56" s="30"/>
      <c r="AN56" s="30"/>
      <c r="AO56" s="30"/>
      <c r="AP56" s="57" t="n">
        <f aca="false">AP55-AR56</f>
        <v>115000000</v>
      </c>
      <c r="AQ56" s="57" t="n">
        <f aca="false">AP55*$C$16</f>
        <v>617636.25</v>
      </c>
      <c r="AR56" s="0" t="n">
        <v>0</v>
      </c>
      <c r="AS56" s="76" t="n">
        <f aca="false">AQ56+AR56</f>
        <v>617636.25</v>
      </c>
      <c r="AT56" s="30"/>
      <c r="AU56" s="57" t="n">
        <f aca="false">AU55-AW56</f>
        <v>102100000</v>
      </c>
      <c r="AV56" s="57" t="n">
        <f aca="false">AU55*$C$19</f>
        <v>576099.25</v>
      </c>
      <c r="AW56" s="0" t="n">
        <v>0</v>
      </c>
      <c r="AX56" s="76" t="n">
        <f aca="false">AV56+AW56</f>
        <v>576099.25</v>
      </c>
      <c r="AY56" s="30"/>
      <c r="AZ56" s="57" t="n">
        <f aca="false">AZ55-BB56</f>
        <v>50000000</v>
      </c>
      <c r="BA56" s="57" t="n">
        <f aca="false">AZ55*$C$20</f>
        <v>273791.666666667</v>
      </c>
      <c r="BB56" s="0" t="n">
        <v>0</v>
      </c>
      <c r="BC56" s="76" t="n">
        <f aca="false">BA56+BB56</f>
        <v>273791.666666667</v>
      </c>
      <c r="BD56" s="30"/>
      <c r="BE56" s="57" t="n">
        <f aca="false">BE55-BG56</f>
        <v>112300000</v>
      </c>
      <c r="BF56" s="57" t="n">
        <f aca="false">BE55*$C$21</f>
        <v>643666.166666667</v>
      </c>
      <c r="BG56" s="0" t="n">
        <v>0</v>
      </c>
      <c r="BH56" s="76" t="n">
        <f aca="false">BF56+BG56</f>
        <v>643666.166666667</v>
      </c>
      <c r="BI56" s="30"/>
      <c r="BJ56" s="57" t="n">
        <f aca="false">BJ55-BL56</f>
        <v>48700000</v>
      </c>
      <c r="BK56" s="57" t="n">
        <f aca="false">BJ55*$C$22</f>
        <v>279132.166666667</v>
      </c>
      <c r="BL56" s="0" t="n">
        <v>0</v>
      </c>
      <c r="BM56" s="76" t="n">
        <f aca="false">BK56+BL56</f>
        <v>279132.166666667</v>
      </c>
      <c r="BN56" s="30"/>
      <c r="BO56" s="57" t="n">
        <f aca="false">BO55-BQ56</f>
        <v>89500000</v>
      </c>
      <c r="BP56" s="57" t="n">
        <f aca="false">BO55*$C$23</f>
        <v>512984.166666667</v>
      </c>
      <c r="BQ56" s="0" t="n">
        <v>0</v>
      </c>
      <c r="BR56" s="76" t="n">
        <f aca="false">BP56+BQ56</f>
        <v>512984.166666667</v>
      </c>
      <c r="BS56" s="30"/>
      <c r="BT56" s="57" t="n">
        <f aca="false">BT55-BV56</f>
        <v>44800000</v>
      </c>
      <c r="BU56" s="57" t="n">
        <f aca="false">BT55*$C$24</f>
        <v>256778.666666667</v>
      </c>
      <c r="BV56" s="0" t="n">
        <v>0</v>
      </c>
      <c r="BW56" s="76" t="n">
        <f aca="false">BU56+BV56</f>
        <v>256778.666666667</v>
      </c>
      <c r="BX56" s="30"/>
      <c r="BY56" s="57" t="n">
        <f aca="false">BY55-CA56</f>
        <v>47000000</v>
      </c>
      <c r="BZ56" s="57" t="n">
        <f aca="false">BY55*$C$25</f>
        <v>269388.333333333</v>
      </c>
      <c r="CA56" s="0" t="n">
        <v>0</v>
      </c>
      <c r="CB56" s="76" t="n">
        <f aca="false">BZ56+CA56</f>
        <v>269388.333333333</v>
      </c>
      <c r="CC56" s="30"/>
      <c r="CD56" s="75" t="n">
        <f aca="false">V56+AA56+AP56+AU56+AZ56+BE56+BJ56+BO56+BT56+BY56</f>
        <v>1199951321.82404</v>
      </c>
      <c r="CE56" s="57" t="n">
        <f aca="false">W56+AB56+AQ56+AV56+BA56+BF56+BK56+BP56+BU56+BZ56</f>
        <v>6662219.9627869</v>
      </c>
      <c r="CF56" s="57" t="n">
        <f aca="false">X56+AC56+AR56+AW56+BB56+BG56+BL56+BQ56+BV56+CA56</f>
        <v>1142259.42101794</v>
      </c>
      <c r="CG56" s="75" t="n">
        <f aca="false">CE56+CF56</f>
        <v>7804479.38380484</v>
      </c>
      <c r="CH56" s="57" t="n">
        <f aca="false">S56-CG56</f>
        <v>222448.444909789</v>
      </c>
      <c r="CI56" s="76" t="n">
        <f aca="false">S56-CG56-AG56</f>
        <v>0</v>
      </c>
    </row>
    <row r="57" customFormat="false" ht="15.75" hidden="false" customHeight="false" outlineLevel="0" collapsed="false">
      <c r="E57" s="71"/>
      <c r="F57" s="71"/>
      <c r="G57" s="71" t="n">
        <v>38044</v>
      </c>
      <c r="H57" s="72" t="n">
        <f aca="false">H56+1</f>
        <v>34</v>
      </c>
      <c r="I57" s="73"/>
      <c r="L57" s="74" t="n">
        <f aca="false">L56-O57</f>
        <v>1198802503.93018</v>
      </c>
      <c r="M57" s="84" t="n">
        <f aca="false">$C$7</f>
        <v>8038538.4</v>
      </c>
      <c r="N57" s="77"/>
      <c r="O57" s="84" t="n">
        <f aca="false">M57-P57</f>
        <v>1148817.89386029</v>
      </c>
      <c r="P57" s="57" t="n">
        <f aca="false">($C$6/12*L56)</f>
        <v>6889720.50613972</v>
      </c>
      <c r="Q57" s="78" t="n">
        <f aca="false">L56*($C$10/12)</f>
        <v>9999.59434853369</v>
      </c>
      <c r="R57" s="78" t="n">
        <f aca="false">L56*($C$11/12)</f>
        <v>1599.93509576539</v>
      </c>
      <c r="S57" s="57" t="n">
        <f aca="false">SUM(N57:P57)-Q57-R57</f>
        <v>8026938.8705557</v>
      </c>
      <c r="T57" s="79" t="n">
        <f aca="false">L57/$L$23</f>
        <v>0.99074587101668</v>
      </c>
      <c r="U57" s="72" t="n">
        <f aca="false">U56+1</f>
        <v>34</v>
      </c>
      <c r="V57" s="75" t="n">
        <f aca="false">MAXA(V56-X57,0)</f>
        <v>96932503.930183</v>
      </c>
      <c r="W57" s="57" t="n">
        <f aca="false">V56*$C$14</f>
        <v>508388.184787958</v>
      </c>
      <c r="X57" s="0" t="n">
        <f aca="false">MINA(IF(V56&gt;0,O57,0),V56)</f>
        <v>1148817.89386029</v>
      </c>
      <c r="Y57" s="76" t="n">
        <f aca="false">W57+X57</f>
        <v>1657206.07864824</v>
      </c>
      <c r="Z57" s="72" t="n">
        <f aca="false">Z56+1</f>
        <v>34</v>
      </c>
      <c r="AA57" s="75" t="n">
        <f aca="false">AA56-AC57</f>
        <v>492470000</v>
      </c>
      <c r="AB57" s="57" t="n">
        <f aca="false">AA56*$C$15</f>
        <v>2718434.4</v>
      </c>
      <c r="AC57" s="0" t="n">
        <f aca="false">IF(AA56&gt;0,O57-X57,0)</f>
        <v>0</v>
      </c>
      <c r="AD57" s="76" t="n">
        <f aca="false">AB57+AC57</f>
        <v>2718434.4</v>
      </c>
      <c r="AE57" s="72" t="n">
        <f aca="false">AE56+1</f>
        <v>34</v>
      </c>
      <c r="AF57" s="57" t="n">
        <f aca="false">CD57</f>
        <v>1198802503.93018</v>
      </c>
      <c r="AG57" s="57" t="n">
        <f aca="false">CH57</f>
        <v>221821.72524079</v>
      </c>
      <c r="AH57" s="0" t="n">
        <v>0</v>
      </c>
      <c r="AI57" s="76" t="n">
        <f aca="false">AG57+AH57</f>
        <v>221821.72524079</v>
      </c>
      <c r="AJ57" s="30"/>
      <c r="AK57" s="57" t="n">
        <f aca="false">CD57</f>
        <v>1198802503.93018</v>
      </c>
      <c r="AL57" s="30"/>
      <c r="AM57" s="30"/>
      <c r="AN57" s="30"/>
      <c r="AO57" s="30"/>
      <c r="AP57" s="57" t="n">
        <f aca="false">AP56-AR57</f>
        <v>115000000</v>
      </c>
      <c r="AQ57" s="57" t="n">
        <f aca="false">AP56*$C$16</f>
        <v>617636.25</v>
      </c>
      <c r="AR57" s="0" t="n">
        <v>0</v>
      </c>
      <c r="AS57" s="76" t="n">
        <f aca="false">AQ57+AR57</f>
        <v>617636.25</v>
      </c>
      <c r="AT57" s="30"/>
      <c r="AU57" s="57" t="n">
        <f aca="false">AU56-AW57</f>
        <v>102100000</v>
      </c>
      <c r="AV57" s="57" t="n">
        <f aca="false">AU56*$C$19</f>
        <v>576099.25</v>
      </c>
      <c r="AW57" s="0" t="n">
        <v>0</v>
      </c>
      <c r="AX57" s="76" t="n">
        <f aca="false">AV57+AW57</f>
        <v>576099.25</v>
      </c>
      <c r="AY57" s="30"/>
      <c r="AZ57" s="57" t="n">
        <f aca="false">AZ56-BB57</f>
        <v>50000000</v>
      </c>
      <c r="BA57" s="57" t="n">
        <f aca="false">AZ56*$C$20</f>
        <v>273791.666666667</v>
      </c>
      <c r="BB57" s="0" t="n">
        <v>0</v>
      </c>
      <c r="BC57" s="76" t="n">
        <f aca="false">BA57+BB57</f>
        <v>273791.666666667</v>
      </c>
      <c r="BD57" s="30"/>
      <c r="BE57" s="57" t="n">
        <f aca="false">BE56-BG57</f>
        <v>112300000</v>
      </c>
      <c r="BF57" s="57" t="n">
        <f aca="false">BE56*$C$21</f>
        <v>643666.166666667</v>
      </c>
      <c r="BG57" s="0" t="n">
        <v>0</v>
      </c>
      <c r="BH57" s="76" t="n">
        <f aca="false">BF57+BG57</f>
        <v>643666.166666667</v>
      </c>
      <c r="BI57" s="30"/>
      <c r="BJ57" s="57" t="n">
        <f aca="false">BJ56-BL57</f>
        <v>48700000</v>
      </c>
      <c r="BK57" s="57" t="n">
        <f aca="false">BJ56*$C$22</f>
        <v>279132.166666667</v>
      </c>
      <c r="BL57" s="0" t="n">
        <v>0</v>
      </c>
      <c r="BM57" s="76" t="n">
        <f aca="false">BK57+BL57</f>
        <v>279132.166666667</v>
      </c>
      <c r="BN57" s="30"/>
      <c r="BO57" s="57" t="n">
        <f aca="false">BO56-BQ57</f>
        <v>89500000</v>
      </c>
      <c r="BP57" s="57" t="n">
        <f aca="false">BO56*$C$23</f>
        <v>512984.166666667</v>
      </c>
      <c r="BQ57" s="0" t="n">
        <v>0</v>
      </c>
      <c r="BR57" s="76" t="n">
        <f aca="false">BP57+BQ57</f>
        <v>512984.166666667</v>
      </c>
      <c r="BS57" s="30"/>
      <c r="BT57" s="57" t="n">
        <f aca="false">BT56-BV57</f>
        <v>44800000</v>
      </c>
      <c r="BU57" s="57" t="n">
        <f aca="false">BT56*$C$24</f>
        <v>256778.666666667</v>
      </c>
      <c r="BV57" s="0" t="n">
        <v>0</v>
      </c>
      <c r="BW57" s="76" t="n">
        <f aca="false">BU57+BV57</f>
        <v>256778.666666667</v>
      </c>
      <c r="BX57" s="30"/>
      <c r="BY57" s="57" t="n">
        <f aca="false">BY56-CA57</f>
        <v>47000000</v>
      </c>
      <c r="BZ57" s="57" t="n">
        <f aca="false">BY56*$C$25</f>
        <v>269388.333333333</v>
      </c>
      <c r="CA57" s="0" t="n">
        <v>0</v>
      </c>
      <c r="CB57" s="76" t="n">
        <f aca="false">BZ57+CA57</f>
        <v>269388.333333333</v>
      </c>
      <c r="CC57" s="30"/>
      <c r="CD57" s="75" t="n">
        <f aca="false">V57+AA57+AP57+AU57+AZ57+BE57+BJ57+BO57+BT57+BY57</f>
        <v>1198802503.93018</v>
      </c>
      <c r="CE57" s="57" t="n">
        <f aca="false">W57+AB57+AQ57+AV57+BA57+BF57+BK57+BP57+BU57+BZ57</f>
        <v>6656299.25145463</v>
      </c>
      <c r="CF57" s="57" t="n">
        <f aca="false">X57+AC57+AR57+AW57+BB57+BG57+BL57+BQ57+BV57+CA57</f>
        <v>1148817.89386029</v>
      </c>
      <c r="CG57" s="75" t="n">
        <f aca="false">CE57+CF57</f>
        <v>7805117.14531491</v>
      </c>
      <c r="CH57" s="57" t="n">
        <f aca="false">S57-CG57</f>
        <v>221821.72524079</v>
      </c>
      <c r="CI57" s="76" t="n">
        <f aca="false">S57-CG57-AG57</f>
        <v>0</v>
      </c>
    </row>
    <row r="58" customFormat="false" ht="15.75" hidden="false" customHeight="false" outlineLevel="0" collapsed="false">
      <c r="E58" s="71"/>
      <c r="F58" s="71"/>
      <c r="G58" s="71" t="n">
        <v>38073</v>
      </c>
      <c r="H58" s="72" t="n">
        <f aca="false">H57+1</f>
        <v>35</v>
      </c>
      <c r="I58" s="73"/>
      <c r="L58" s="74" t="n">
        <f aca="false">L57-O58</f>
        <v>1197647089.90692</v>
      </c>
      <c r="M58" s="84" t="n">
        <f aca="false">$C$7</f>
        <v>8038538.4</v>
      </c>
      <c r="N58" s="77"/>
      <c r="O58" s="84" t="n">
        <f aca="false">M58-P58</f>
        <v>1155414.02326753</v>
      </c>
      <c r="P58" s="57" t="n">
        <f aca="false">($C$6/12*L57)</f>
        <v>6883124.37673247</v>
      </c>
      <c r="Q58" s="78" t="n">
        <f aca="false">L57*($C$10/12)</f>
        <v>9990.02086608486</v>
      </c>
      <c r="R58" s="78" t="n">
        <f aca="false">L57*($C$11/12)</f>
        <v>1598.40333857358</v>
      </c>
      <c r="S58" s="57" t="n">
        <f aca="false">SUM(N58:P58)-Q58-R58</f>
        <v>8026949.97579534</v>
      </c>
      <c r="T58" s="79" t="n">
        <f aca="false">L58/$L$23</f>
        <v>0.989790983394145</v>
      </c>
      <c r="U58" s="72" t="n">
        <f aca="false">U57+1</f>
        <v>35</v>
      </c>
      <c r="V58" s="75" t="n">
        <f aca="false">MAXA(V57-X58,0)</f>
        <v>95777089.9069155</v>
      </c>
      <c r="W58" s="57" t="n">
        <f aca="false">V57*$C$14</f>
        <v>502433.478704782</v>
      </c>
      <c r="X58" s="0" t="n">
        <f aca="false">MINA(IF(V57&gt;0,O58,0),V57)</f>
        <v>1155414.02326753</v>
      </c>
      <c r="Y58" s="76" t="n">
        <f aca="false">W58+X58</f>
        <v>1657847.50197232</v>
      </c>
      <c r="Z58" s="72" t="n">
        <f aca="false">Z57+1</f>
        <v>35</v>
      </c>
      <c r="AA58" s="75" t="n">
        <f aca="false">AA57-AC58</f>
        <v>492470000</v>
      </c>
      <c r="AB58" s="57" t="n">
        <f aca="false">AA57*$C$15</f>
        <v>2718434.4</v>
      </c>
      <c r="AC58" s="0" t="n">
        <f aca="false">IF(AA57&gt;0,O58-X58,0)</f>
        <v>0</v>
      </c>
      <c r="AD58" s="76" t="n">
        <f aca="false">AB58+AC58</f>
        <v>2718434.4</v>
      </c>
      <c r="AE58" s="72" t="n">
        <f aca="false">AE57+1</f>
        <v>35</v>
      </c>
      <c r="AF58" s="57" t="n">
        <f aca="false">CD58</f>
        <v>1197647089.90692</v>
      </c>
      <c r="AG58" s="57" t="n">
        <f aca="false">CH58</f>
        <v>221191.407156358</v>
      </c>
      <c r="AH58" s="0" t="n">
        <v>0</v>
      </c>
      <c r="AI58" s="76" t="n">
        <f aca="false">AG58+AH58</f>
        <v>221191.407156358</v>
      </c>
      <c r="AJ58" s="30"/>
      <c r="AK58" s="57" t="n">
        <f aca="false">CD58</f>
        <v>1197647089.90692</v>
      </c>
      <c r="AL58" s="30"/>
      <c r="AM58" s="30"/>
      <c r="AN58" s="30"/>
      <c r="AO58" s="30"/>
      <c r="AP58" s="57" t="n">
        <f aca="false">AP57-AR58</f>
        <v>115000000</v>
      </c>
      <c r="AQ58" s="57" t="n">
        <f aca="false">AP57*$C$16</f>
        <v>617636.25</v>
      </c>
      <c r="AR58" s="0" t="n">
        <v>0</v>
      </c>
      <c r="AS58" s="76" t="n">
        <f aca="false">AQ58+AR58</f>
        <v>617636.25</v>
      </c>
      <c r="AT58" s="30"/>
      <c r="AU58" s="57" t="n">
        <f aca="false">AU57-AW58</f>
        <v>102100000</v>
      </c>
      <c r="AV58" s="57" t="n">
        <f aca="false">AU57*$C$19</f>
        <v>576099.25</v>
      </c>
      <c r="AW58" s="0" t="n">
        <v>0</v>
      </c>
      <c r="AX58" s="76" t="n">
        <f aca="false">AV58+AW58</f>
        <v>576099.25</v>
      </c>
      <c r="AY58" s="30"/>
      <c r="AZ58" s="57" t="n">
        <f aca="false">AZ57-BB58</f>
        <v>50000000</v>
      </c>
      <c r="BA58" s="57" t="n">
        <f aca="false">AZ57*$C$20</f>
        <v>273791.666666667</v>
      </c>
      <c r="BB58" s="0" t="n">
        <v>0</v>
      </c>
      <c r="BC58" s="76" t="n">
        <f aca="false">BA58+BB58</f>
        <v>273791.666666667</v>
      </c>
      <c r="BD58" s="30"/>
      <c r="BE58" s="57" t="n">
        <f aca="false">BE57-BG58</f>
        <v>112300000</v>
      </c>
      <c r="BF58" s="57" t="n">
        <f aca="false">BE57*$C$21</f>
        <v>643666.166666667</v>
      </c>
      <c r="BG58" s="0" t="n">
        <v>0</v>
      </c>
      <c r="BH58" s="76" t="n">
        <f aca="false">BF58+BG58</f>
        <v>643666.166666667</v>
      </c>
      <c r="BI58" s="30"/>
      <c r="BJ58" s="57" t="n">
        <f aca="false">BJ57-BL58</f>
        <v>48700000</v>
      </c>
      <c r="BK58" s="57" t="n">
        <f aca="false">BJ57*$C$22</f>
        <v>279132.166666667</v>
      </c>
      <c r="BL58" s="0" t="n">
        <v>0</v>
      </c>
      <c r="BM58" s="76" t="n">
        <f aca="false">BK58+BL58</f>
        <v>279132.166666667</v>
      </c>
      <c r="BN58" s="30"/>
      <c r="BO58" s="57" t="n">
        <f aca="false">BO57-BQ58</f>
        <v>89500000</v>
      </c>
      <c r="BP58" s="57" t="n">
        <f aca="false">BO57*$C$23</f>
        <v>512984.166666667</v>
      </c>
      <c r="BQ58" s="0" t="n">
        <v>0</v>
      </c>
      <c r="BR58" s="76" t="n">
        <f aca="false">BP58+BQ58</f>
        <v>512984.166666667</v>
      </c>
      <c r="BS58" s="30"/>
      <c r="BT58" s="57" t="n">
        <f aca="false">BT57-BV58</f>
        <v>44800000</v>
      </c>
      <c r="BU58" s="57" t="n">
        <f aca="false">BT57*$C$24</f>
        <v>256778.666666667</v>
      </c>
      <c r="BV58" s="0" t="n">
        <v>0</v>
      </c>
      <c r="BW58" s="76" t="n">
        <f aca="false">BU58+BV58</f>
        <v>256778.666666667</v>
      </c>
      <c r="BX58" s="30"/>
      <c r="BY58" s="57" t="n">
        <f aca="false">BY57-CA58</f>
        <v>47000000</v>
      </c>
      <c r="BZ58" s="57" t="n">
        <f aca="false">BY57*$C$25</f>
        <v>269388.333333333</v>
      </c>
      <c r="CA58" s="0" t="n">
        <v>0</v>
      </c>
      <c r="CB58" s="76" t="n">
        <f aca="false">BZ58+CA58</f>
        <v>269388.333333333</v>
      </c>
      <c r="CC58" s="30"/>
      <c r="CD58" s="75" t="n">
        <f aca="false">V58+AA58+AP58+AU58+AZ58+BE58+BJ58+BO58+BT58+BY58</f>
        <v>1197647089.90692</v>
      </c>
      <c r="CE58" s="57" t="n">
        <f aca="false">W58+AB58+AQ58+AV58+BA58+BF58+BK58+BP58+BU58+BZ58</f>
        <v>6650344.54537145</v>
      </c>
      <c r="CF58" s="57" t="n">
        <f aca="false">X58+AC58+AR58+AW58+BB58+BG58+BL58+BQ58+BV58+CA58</f>
        <v>1155414.02326753</v>
      </c>
      <c r="CG58" s="75" t="n">
        <f aca="false">CE58+CF58</f>
        <v>7805758.56863898</v>
      </c>
      <c r="CH58" s="57" t="n">
        <f aca="false">S58-CG58</f>
        <v>221191.407156358</v>
      </c>
      <c r="CI58" s="76" t="n">
        <f aca="false">S58-CG58-AG58</f>
        <v>0</v>
      </c>
    </row>
    <row r="59" customFormat="false" ht="15.75" hidden="false" customHeight="false" outlineLevel="0" collapsed="false">
      <c r="E59" s="71"/>
      <c r="F59" s="71"/>
      <c r="G59" s="71" t="n">
        <v>38104</v>
      </c>
      <c r="H59" s="72" t="n">
        <f aca="false">H58+1</f>
        <v>36</v>
      </c>
      <c r="I59" s="73"/>
      <c r="L59" s="74" t="n">
        <f aca="false">L58-O59</f>
        <v>1196485041.88146</v>
      </c>
      <c r="M59" s="84" t="n">
        <f aca="false">$C$7</f>
        <v>8038538.4</v>
      </c>
      <c r="N59" s="77"/>
      <c r="O59" s="84" t="n">
        <f aca="false">M59-P59</f>
        <v>1162048.02545113</v>
      </c>
      <c r="P59" s="57" t="n">
        <f aca="false">($C$6/12*L58)</f>
        <v>6876490.37454887</v>
      </c>
      <c r="Q59" s="78" t="n">
        <f aca="false">L58*($C$10/12)</f>
        <v>9980.39241589096</v>
      </c>
      <c r="R59" s="78" t="n">
        <f aca="false">L58*($C$11/12)</f>
        <v>1596.86278654255</v>
      </c>
      <c r="S59" s="57" t="n">
        <f aca="false">SUM(N59:P59)-Q59-R59</f>
        <v>8026961.14479757</v>
      </c>
      <c r="T59" s="79" t="n">
        <f aca="false">L59/$L$23</f>
        <v>0.988830613125177</v>
      </c>
      <c r="U59" s="72" t="n">
        <f aca="false">U58+1</f>
        <v>36</v>
      </c>
      <c r="V59" s="75" t="n">
        <f aca="false">MAXA(V58-X59,0)</f>
        <v>94615041.8814644</v>
      </c>
      <c r="W59" s="57" t="n">
        <f aca="false">V58*$C$14</f>
        <v>496444.582684179</v>
      </c>
      <c r="X59" s="0" t="n">
        <f aca="false">MINA(IF(V58&gt;0,O59,0),V58)</f>
        <v>1162048.02545113</v>
      </c>
      <c r="Y59" s="76" t="n">
        <f aca="false">W59+X59</f>
        <v>1658492.60813531</v>
      </c>
      <c r="Z59" s="72" t="n">
        <f aca="false">Z58+1</f>
        <v>36</v>
      </c>
      <c r="AA59" s="75" t="n">
        <f aca="false">AA58-AC59</f>
        <v>492470000</v>
      </c>
      <c r="AB59" s="57" t="n">
        <f aca="false">AA58*$C$15</f>
        <v>2718434.4</v>
      </c>
      <c r="AC59" s="0" t="n">
        <f aca="false">IF(AA58&gt;0,O59-X59,0)</f>
        <v>0</v>
      </c>
      <c r="AD59" s="76" t="n">
        <f aca="false">AB59+AC59</f>
        <v>2718434.4</v>
      </c>
      <c r="AE59" s="72" t="n">
        <f aca="false">AE58+1</f>
        <v>36</v>
      </c>
      <c r="AF59" s="57" t="n">
        <f aca="false">CD59</f>
        <v>1196485041.88146</v>
      </c>
      <c r="AG59" s="57" t="n">
        <f aca="false">CH59</f>
        <v>220557.469995593</v>
      </c>
      <c r="AH59" s="0" t="n">
        <v>0</v>
      </c>
      <c r="AI59" s="76" t="n">
        <f aca="false">AG59+AH59</f>
        <v>220557.469995593</v>
      </c>
      <c r="AJ59" s="30"/>
      <c r="AK59" s="57" t="n">
        <f aca="false">CD59</f>
        <v>1196485041.88146</v>
      </c>
      <c r="AL59" s="30"/>
      <c r="AM59" s="30"/>
      <c r="AN59" s="30"/>
      <c r="AO59" s="30"/>
      <c r="AP59" s="57" t="n">
        <f aca="false">AP58-AR59</f>
        <v>115000000</v>
      </c>
      <c r="AQ59" s="57" t="n">
        <f aca="false">AP58*$C$16</f>
        <v>617636.25</v>
      </c>
      <c r="AR59" s="0" t="n">
        <v>0</v>
      </c>
      <c r="AS59" s="76" t="n">
        <f aca="false">AQ59+AR59</f>
        <v>617636.25</v>
      </c>
      <c r="AT59" s="30"/>
      <c r="AU59" s="57" t="n">
        <f aca="false">AU58-AW59</f>
        <v>102100000</v>
      </c>
      <c r="AV59" s="57" t="n">
        <f aca="false">AU58*$C$19</f>
        <v>576099.25</v>
      </c>
      <c r="AW59" s="0" t="n">
        <v>0</v>
      </c>
      <c r="AX59" s="76" t="n">
        <f aca="false">AV59+AW59</f>
        <v>576099.25</v>
      </c>
      <c r="AY59" s="30"/>
      <c r="AZ59" s="57" t="n">
        <f aca="false">AZ58-BB59</f>
        <v>50000000</v>
      </c>
      <c r="BA59" s="57" t="n">
        <f aca="false">AZ58*$C$20</f>
        <v>273791.666666667</v>
      </c>
      <c r="BB59" s="0" t="n">
        <v>0</v>
      </c>
      <c r="BC59" s="76" t="n">
        <f aca="false">BA59+BB59</f>
        <v>273791.666666667</v>
      </c>
      <c r="BD59" s="30"/>
      <c r="BE59" s="57" t="n">
        <f aca="false">BE58-BG59</f>
        <v>112300000</v>
      </c>
      <c r="BF59" s="57" t="n">
        <f aca="false">BE58*$C$21</f>
        <v>643666.166666667</v>
      </c>
      <c r="BG59" s="0" t="n">
        <v>0</v>
      </c>
      <c r="BH59" s="76" t="n">
        <f aca="false">BF59+BG59</f>
        <v>643666.166666667</v>
      </c>
      <c r="BI59" s="30"/>
      <c r="BJ59" s="57" t="n">
        <f aca="false">BJ58-BL59</f>
        <v>48700000</v>
      </c>
      <c r="BK59" s="57" t="n">
        <f aca="false">BJ58*$C$22</f>
        <v>279132.166666667</v>
      </c>
      <c r="BL59" s="0" t="n">
        <v>0</v>
      </c>
      <c r="BM59" s="76" t="n">
        <f aca="false">BK59+BL59</f>
        <v>279132.166666667</v>
      </c>
      <c r="BN59" s="30"/>
      <c r="BO59" s="57" t="n">
        <f aca="false">BO58-BQ59</f>
        <v>89500000</v>
      </c>
      <c r="BP59" s="57" t="n">
        <f aca="false">BO58*$C$23</f>
        <v>512984.166666667</v>
      </c>
      <c r="BQ59" s="0" t="n">
        <v>0</v>
      </c>
      <c r="BR59" s="76" t="n">
        <f aca="false">BP59+BQ59</f>
        <v>512984.166666667</v>
      </c>
      <c r="BS59" s="30"/>
      <c r="BT59" s="57" t="n">
        <f aca="false">BT58-BV59</f>
        <v>44800000</v>
      </c>
      <c r="BU59" s="57" t="n">
        <f aca="false">BT58*$C$24</f>
        <v>256778.666666667</v>
      </c>
      <c r="BV59" s="0" t="n">
        <v>0</v>
      </c>
      <c r="BW59" s="76" t="n">
        <f aca="false">BU59+BV59</f>
        <v>256778.666666667</v>
      </c>
      <c r="BX59" s="30"/>
      <c r="BY59" s="57" t="n">
        <f aca="false">BY58-CA59</f>
        <v>47000000</v>
      </c>
      <c r="BZ59" s="57" t="n">
        <f aca="false">BY58*$C$25</f>
        <v>269388.333333333</v>
      </c>
      <c r="CA59" s="0" t="n">
        <v>0</v>
      </c>
      <c r="CB59" s="76" t="n">
        <f aca="false">BZ59+CA59</f>
        <v>269388.333333333</v>
      </c>
      <c r="CC59" s="30"/>
      <c r="CD59" s="75" t="n">
        <f aca="false">V59+AA59+AP59+AU59+AZ59+BE59+BJ59+BO59+BT59+BY59</f>
        <v>1196485041.88146</v>
      </c>
      <c r="CE59" s="57" t="n">
        <f aca="false">W59+AB59+AQ59+AV59+BA59+BF59+BK59+BP59+BU59+BZ59</f>
        <v>6644355.64935085</v>
      </c>
      <c r="CF59" s="57" t="n">
        <f aca="false">X59+AC59+AR59+AW59+BB59+BG59+BL59+BQ59+BV59+CA59</f>
        <v>1162048.02545113</v>
      </c>
      <c r="CG59" s="75" t="n">
        <f aca="false">CE59+CF59</f>
        <v>7806403.67480197</v>
      </c>
      <c r="CH59" s="57" t="n">
        <f aca="false">S59-CG59</f>
        <v>220557.469995593</v>
      </c>
      <c r="CI59" s="76" t="n">
        <f aca="false">S59-CG59-AG59</f>
        <v>0</v>
      </c>
    </row>
    <row r="60" customFormat="false" ht="15.75" hidden="false" customHeight="false" outlineLevel="0" collapsed="false">
      <c r="E60" s="71"/>
      <c r="F60" s="71"/>
      <c r="G60" s="71" t="n">
        <v>38134</v>
      </c>
      <c r="H60" s="72" t="n">
        <f aca="false">H59+1</f>
        <v>37</v>
      </c>
      <c r="I60" s="73"/>
      <c r="L60" s="74" t="n">
        <f aca="false">L59-O60</f>
        <v>1195316321.7636</v>
      </c>
      <c r="M60" s="84" t="n">
        <f aca="false">$C$7</f>
        <v>8038538.4</v>
      </c>
      <c r="N60" s="77"/>
      <c r="O60" s="84" t="n">
        <f aca="false">M60-P60</f>
        <v>1168720.11786393</v>
      </c>
      <c r="P60" s="57" t="n">
        <f aca="false">($C$6/12*L59)</f>
        <v>6869818.28213607</v>
      </c>
      <c r="Q60" s="78" t="n">
        <f aca="false">L59*($C$10/12)</f>
        <v>9970.70868234554</v>
      </c>
      <c r="R60" s="78" t="n">
        <f aca="false">L59*($C$11/12)</f>
        <v>1595.31338917529</v>
      </c>
      <c r="S60" s="57" t="n">
        <f aca="false">SUM(N60:P60)-Q60-R60</f>
        <v>8026972.37792848</v>
      </c>
      <c r="T60" s="79" t="n">
        <f aca="false">L60/$L$23</f>
        <v>0.987864728730248</v>
      </c>
      <c r="U60" s="72" t="n">
        <f aca="false">U59+1</f>
        <v>37</v>
      </c>
      <c r="V60" s="75" t="n">
        <f aca="false">MAXA(V59-X60,0)</f>
        <v>93446321.7636004</v>
      </c>
      <c r="W60" s="57" t="n">
        <f aca="false">V59*$C$14</f>
        <v>490421.300418924</v>
      </c>
      <c r="X60" s="0" t="n">
        <f aca="false">MINA(IF(V59&gt;0,O60,0),V59)</f>
        <v>1168720.11786393</v>
      </c>
      <c r="Y60" s="76" t="n">
        <f aca="false">W60+X60</f>
        <v>1659141.41828285</v>
      </c>
      <c r="Z60" s="72" t="n">
        <f aca="false">Z59+1</f>
        <v>37</v>
      </c>
      <c r="AA60" s="75" t="n">
        <f aca="false">AA59-AC60</f>
        <v>492470000</v>
      </c>
      <c r="AB60" s="57" t="n">
        <f aca="false">AA59*$C$15</f>
        <v>2718434.4</v>
      </c>
      <c r="AC60" s="0" t="n">
        <f aca="false">IF(AA59&gt;0,O60-X60,0)</f>
        <v>0</v>
      </c>
      <c r="AD60" s="76" t="n">
        <f aca="false">AB60+AC60</f>
        <v>2718434.4</v>
      </c>
      <c r="AE60" s="72" t="n">
        <f aca="false">AE59+1</f>
        <v>37</v>
      </c>
      <c r="AF60" s="57" t="n">
        <f aca="false">CD60</f>
        <v>1195316321.7636</v>
      </c>
      <c r="AG60" s="57" t="n">
        <f aca="false">CH60</f>
        <v>219919.892978963</v>
      </c>
      <c r="AH60" s="0" t="n">
        <v>0</v>
      </c>
      <c r="AI60" s="76" t="n">
        <f aca="false">AG60+AH60</f>
        <v>219919.892978963</v>
      </c>
      <c r="AJ60" s="30"/>
      <c r="AK60" s="57" t="n">
        <f aca="false">CD60</f>
        <v>1195316321.7636</v>
      </c>
      <c r="AL60" s="30"/>
      <c r="AM60" s="30"/>
      <c r="AN60" s="30"/>
      <c r="AO60" s="30"/>
      <c r="AP60" s="57" t="n">
        <f aca="false">AP59-AR60</f>
        <v>115000000</v>
      </c>
      <c r="AQ60" s="57" t="n">
        <f aca="false">AP59*$C$16</f>
        <v>617636.25</v>
      </c>
      <c r="AR60" s="0" t="n">
        <v>0</v>
      </c>
      <c r="AS60" s="76" t="n">
        <f aca="false">AQ60+AR60</f>
        <v>617636.25</v>
      </c>
      <c r="AT60" s="30"/>
      <c r="AU60" s="57" t="n">
        <f aca="false">AU59-AW60</f>
        <v>102100000</v>
      </c>
      <c r="AV60" s="57" t="n">
        <f aca="false">AU59*$C$19</f>
        <v>576099.25</v>
      </c>
      <c r="AW60" s="0" t="n">
        <v>0</v>
      </c>
      <c r="AX60" s="76" t="n">
        <f aca="false">AV60+AW60</f>
        <v>576099.25</v>
      </c>
      <c r="AY60" s="30"/>
      <c r="AZ60" s="57" t="n">
        <f aca="false">AZ59-BB60</f>
        <v>50000000</v>
      </c>
      <c r="BA60" s="57" t="n">
        <f aca="false">AZ59*$C$20</f>
        <v>273791.666666667</v>
      </c>
      <c r="BB60" s="0" t="n">
        <v>0</v>
      </c>
      <c r="BC60" s="76" t="n">
        <f aca="false">BA60+BB60</f>
        <v>273791.666666667</v>
      </c>
      <c r="BD60" s="30"/>
      <c r="BE60" s="57" t="n">
        <f aca="false">BE59-BG60</f>
        <v>112300000</v>
      </c>
      <c r="BF60" s="57" t="n">
        <f aca="false">BE59*$C$21</f>
        <v>643666.166666667</v>
      </c>
      <c r="BG60" s="0" t="n">
        <v>0</v>
      </c>
      <c r="BH60" s="76" t="n">
        <f aca="false">BF60+BG60</f>
        <v>643666.166666667</v>
      </c>
      <c r="BI60" s="30"/>
      <c r="BJ60" s="57" t="n">
        <f aca="false">BJ59-BL60</f>
        <v>48700000</v>
      </c>
      <c r="BK60" s="57" t="n">
        <f aca="false">BJ59*$C$22</f>
        <v>279132.166666667</v>
      </c>
      <c r="BL60" s="0" t="n">
        <v>0</v>
      </c>
      <c r="BM60" s="76" t="n">
        <f aca="false">BK60+BL60</f>
        <v>279132.166666667</v>
      </c>
      <c r="BN60" s="30"/>
      <c r="BO60" s="57" t="n">
        <f aca="false">BO59-BQ60</f>
        <v>89500000</v>
      </c>
      <c r="BP60" s="57" t="n">
        <f aca="false">BO59*$C$23</f>
        <v>512984.166666667</v>
      </c>
      <c r="BQ60" s="0" t="n">
        <v>0</v>
      </c>
      <c r="BR60" s="76" t="n">
        <f aca="false">BP60+BQ60</f>
        <v>512984.166666667</v>
      </c>
      <c r="BS60" s="30"/>
      <c r="BT60" s="57" t="n">
        <f aca="false">BT59-BV60</f>
        <v>44800000</v>
      </c>
      <c r="BU60" s="57" t="n">
        <f aca="false">BT59*$C$24</f>
        <v>256778.666666667</v>
      </c>
      <c r="BV60" s="0" t="n">
        <v>0</v>
      </c>
      <c r="BW60" s="76" t="n">
        <f aca="false">BU60+BV60</f>
        <v>256778.666666667</v>
      </c>
      <c r="BX60" s="30"/>
      <c r="BY60" s="57" t="n">
        <f aca="false">BY59-CA60</f>
        <v>47000000</v>
      </c>
      <c r="BZ60" s="57" t="n">
        <f aca="false">BY59*$C$25</f>
        <v>269388.333333333</v>
      </c>
      <c r="CA60" s="0" t="n">
        <v>0</v>
      </c>
      <c r="CB60" s="76" t="n">
        <f aca="false">BZ60+CA60</f>
        <v>269388.333333333</v>
      </c>
      <c r="CC60" s="30"/>
      <c r="CD60" s="75" t="n">
        <f aca="false">V60+AA60+AP60+AU60+AZ60+BE60+BJ60+BO60+BT60+BY60</f>
        <v>1195316321.7636</v>
      </c>
      <c r="CE60" s="57" t="n">
        <f aca="false">W60+AB60+AQ60+AV60+BA60+BF60+BK60+BP60+BU60+BZ60</f>
        <v>6638332.36708559</v>
      </c>
      <c r="CF60" s="57" t="n">
        <f aca="false">X60+AC60+AR60+AW60+BB60+BG60+BL60+BQ60+BV60+CA60</f>
        <v>1168720.11786393</v>
      </c>
      <c r="CG60" s="75" t="n">
        <f aca="false">CE60+CF60</f>
        <v>7807052.48494952</v>
      </c>
      <c r="CH60" s="57" t="n">
        <f aca="false">S60-CG60</f>
        <v>219919.892978963</v>
      </c>
      <c r="CI60" s="76" t="n">
        <f aca="false">S60-CG60-AG60</f>
        <v>0</v>
      </c>
    </row>
    <row r="61" customFormat="false" ht="15.75" hidden="false" customHeight="false" outlineLevel="0" collapsed="false">
      <c r="E61" s="71"/>
      <c r="F61" s="71"/>
      <c r="G61" s="71" t="n">
        <v>38165</v>
      </c>
      <c r="H61" s="72" t="n">
        <f aca="false">H60+1</f>
        <v>38</v>
      </c>
      <c r="I61" s="73"/>
      <c r="L61" s="74" t="n">
        <f aca="false">L60-O61</f>
        <v>1194140891.24439</v>
      </c>
      <c r="M61" s="84" t="n">
        <f aca="false">$C$7</f>
        <v>8038538.4</v>
      </c>
      <c r="N61" s="77"/>
      <c r="O61" s="84" t="n">
        <f aca="false">M61-P61</f>
        <v>1175430.51920733</v>
      </c>
      <c r="P61" s="57" t="n">
        <f aca="false">($C$6/12*L60)</f>
        <v>6863107.88079267</v>
      </c>
      <c r="Q61" s="78" t="n">
        <f aca="false">L60*($C$10/12)</f>
        <v>9960.96934803</v>
      </c>
      <c r="R61" s="78" t="n">
        <f aca="false">L60*($C$11/12)</f>
        <v>1593.7550956848</v>
      </c>
      <c r="S61" s="57" t="n">
        <f aca="false">SUM(N61:P61)-Q61-R61</f>
        <v>8026983.67555629</v>
      </c>
      <c r="T61" s="79" t="n">
        <f aca="false">L61/$L$23</f>
        <v>0.986893298549085</v>
      </c>
      <c r="U61" s="72" t="n">
        <f aca="false">U60+1</f>
        <v>38</v>
      </c>
      <c r="V61" s="75" t="n">
        <f aca="false">MAXA(V60-X61,0)</f>
        <v>92270891.2443931</v>
      </c>
      <c r="W61" s="57" t="n">
        <f aca="false">V60*$C$14</f>
        <v>484363.434474662</v>
      </c>
      <c r="X61" s="0" t="n">
        <f aca="false">MINA(IF(V60&gt;0,O61,0),V60)</f>
        <v>1175430.51920733</v>
      </c>
      <c r="Y61" s="76" t="n">
        <f aca="false">W61+X61</f>
        <v>1659793.95368199</v>
      </c>
      <c r="Z61" s="72" t="n">
        <f aca="false">Z60+1</f>
        <v>38</v>
      </c>
      <c r="AA61" s="75" t="n">
        <f aca="false">AA60-AC61</f>
        <v>492470000</v>
      </c>
      <c r="AB61" s="57" t="n">
        <f aca="false">AA60*$C$15</f>
        <v>2718434.4</v>
      </c>
      <c r="AC61" s="0" t="n">
        <f aca="false">IF(AA60&gt;0,O61-X61,0)</f>
        <v>0</v>
      </c>
      <c r="AD61" s="76" t="n">
        <f aca="false">AB61+AC61</f>
        <v>2718434.4</v>
      </c>
      <c r="AE61" s="72" t="n">
        <f aca="false">AE60+1</f>
        <v>38</v>
      </c>
      <c r="AF61" s="57" t="n">
        <f aca="false">CD61</f>
        <v>1194140891.24439</v>
      </c>
      <c r="AG61" s="57" t="n">
        <f aca="false">CH61</f>
        <v>219278.655207627</v>
      </c>
      <c r="AH61" s="0" t="n">
        <v>0</v>
      </c>
      <c r="AI61" s="76" t="n">
        <f aca="false">AG61+AH61</f>
        <v>219278.655207627</v>
      </c>
      <c r="AJ61" s="30"/>
      <c r="AK61" s="57" t="n">
        <f aca="false">CD61</f>
        <v>1194140891.24439</v>
      </c>
      <c r="AL61" s="30"/>
      <c r="AM61" s="30"/>
      <c r="AN61" s="30"/>
      <c r="AO61" s="30"/>
      <c r="AP61" s="57" t="n">
        <f aca="false">AP60-AR61</f>
        <v>115000000</v>
      </c>
      <c r="AQ61" s="57" t="n">
        <f aca="false">AP60*$C$16</f>
        <v>617636.25</v>
      </c>
      <c r="AR61" s="0" t="n">
        <v>0</v>
      </c>
      <c r="AS61" s="76" t="n">
        <f aca="false">AQ61+AR61</f>
        <v>617636.25</v>
      </c>
      <c r="AT61" s="30"/>
      <c r="AU61" s="57" t="n">
        <f aca="false">AU60-AW61</f>
        <v>102100000</v>
      </c>
      <c r="AV61" s="57" t="n">
        <f aca="false">AU60*$C$19</f>
        <v>576099.25</v>
      </c>
      <c r="AW61" s="0" t="n">
        <v>0</v>
      </c>
      <c r="AX61" s="76" t="n">
        <f aca="false">AV61+AW61</f>
        <v>576099.25</v>
      </c>
      <c r="AY61" s="30"/>
      <c r="AZ61" s="57" t="n">
        <f aca="false">AZ60-BB61</f>
        <v>50000000</v>
      </c>
      <c r="BA61" s="57" t="n">
        <f aca="false">AZ60*$C$20</f>
        <v>273791.666666667</v>
      </c>
      <c r="BB61" s="0" t="n">
        <v>0</v>
      </c>
      <c r="BC61" s="76" t="n">
        <f aca="false">BA61+BB61</f>
        <v>273791.666666667</v>
      </c>
      <c r="BD61" s="30"/>
      <c r="BE61" s="57" t="n">
        <f aca="false">BE60-BG61</f>
        <v>112300000</v>
      </c>
      <c r="BF61" s="57" t="n">
        <f aca="false">BE60*$C$21</f>
        <v>643666.166666667</v>
      </c>
      <c r="BG61" s="0" t="n">
        <v>0</v>
      </c>
      <c r="BH61" s="76" t="n">
        <f aca="false">BF61+BG61</f>
        <v>643666.166666667</v>
      </c>
      <c r="BI61" s="30"/>
      <c r="BJ61" s="57" t="n">
        <f aca="false">BJ60-BL61</f>
        <v>48700000</v>
      </c>
      <c r="BK61" s="57" t="n">
        <f aca="false">BJ60*$C$22</f>
        <v>279132.166666667</v>
      </c>
      <c r="BL61" s="0" t="n">
        <v>0</v>
      </c>
      <c r="BM61" s="76" t="n">
        <f aca="false">BK61+BL61</f>
        <v>279132.166666667</v>
      </c>
      <c r="BN61" s="30"/>
      <c r="BO61" s="57" t="n">
        <f aca="false">BO60-BQ61</f>
        <v>89500000</v>
      </c>
      <c r="BP61" s="57" t="n">
        <f aca="false">BO60*$C$23</f>
        <v>512984.166666667</v>
      </c>
      <c r="BQ61" s="0" t="n">
        <v>0</v>
      </c>
      <c r="BR61" s="76" t="n">
        <f aca="false">BP61+BQ61</f>
        <v>512984.166666667</v>
      </c>
      <c r="BS61" s="30"/>
      <c r="BT61" s="57" t="n">
        <f aca="false">BT60-BV61</f>
        <v>44800000</v>
      </c>
      <c r="BU61" s="57" t="n">
        <f aca="false">BT60*$C$24</f>
        <v>256778.666666667</v>
      </c>
      <c r="BV61" s="0" t="n">
        <v>0</v>
      </c>
      <c r="BW61" s="76" t="n">
        <f aca="false">BU61+BV61</f>
        <v>256778.666666667</v>
      </c>
      <c r="BX61" s="30"/>
      <c r="BY61" s="57" t="n">
        <f aca="false">BY60-CA61</f>
        <v>47000000</v>
      </c>
      <c r="BZ61" s="57" t="n">
        <f aca="false">BY60*$C$25</f>
        <v>269388.333333333</v>
      </c>
      <c r="CA61" s="0" t="n">
        <v>0</v>
      </c>
      <c r="CB61" s="76" t="n">
        <f aca="false">BZ61+CA61</f>
        <v>269388.333333333</v>
      </c>
      <c r="CC61" s="30"/>
      <c r="CD61" s="75" t="n">
        <f aca="false">V61+AA61+AP61+AU61+AZ61+BE61+BJ61+BO61+BT61+BY61</f>
        <v>1194140891.24439</v>
      </c>
      <c r="CE61" s="57" t="n">
        <f aca="false">W61+AB61+AQ61+AV61+BA61+BF61+BK61+BP61+BU61+BZ61</f>
        <v>6632274.50114133</v>
      </c>
      <c r="CF61" s="57" t="n">
        <f aca="false">X61+AC61+AR61+AW61+BB61+BG61+BL61+BQ61+BV61+CA61</f>
        <v>1175430.51920733</v>
      </c>
      <c r="CG61" s="75" t="n">
        <f aca="false">CE61+CF61</f>
        <v>7807705.02034866</v>
      </c>
      <c r="CH61" s="57" t="n">
        <f aca="false">S61-CG61</f>
        <v>219278.655207627</v>
      </c>
      <c r="CI61" s="76" t="n">
        <f aca="false">S61-CG61-AG61</f>
        <v>0</v>
      </c>
    </row>
    <row r="62" customFormat="false" ht="15.75" hidden="false" customHeight="false" outlineLevel="0" collapsed="false">
      <c r="E62" s="71"/>
      <c r="F62" s="71"/>
      <c r="G62" s="71" t="n">
        <v>38195</v>
      </c>
      <c r="H62" s="72" t="n">
        <f aca="false">H61+1</f>
        <v>39</v>
      </c>
      <c r="I62" s="73"/>
      <c r="L62" s="74" t="n">
        <f aca="false">L61-O62</f>
        <v>1192958711.79495</v>
      </c>
      <c r="M62" s="84" t="n">
        <f aca="false">$C$7</f>
        <v>8038538.4</v>
      </c>
      <c r="N62" s="77"/>
      <c r="O62" s="84" t="n">
        <f aca="false">M62-P62</f>
        <v>1182179.44943844</v>
      </c>
      <c r="P62" s="57" t="n">
        <f aca="false">($C$6/12*L61)</f>
        <v>6856358.95056156</v>
      </c>
      <c r="Q62" s="78" t="n">
        <f aca="false">L61*($C$10/12)</f>
        <v>9951.17409370328</v>
      </c>
      <c r="R62" s="78" t="n">
        <f aca="false">L61*($C$11/12)</f>
        <v>1592.18785499252</v>
      </c>
      <c r="S62" s="57" t="n">
        <f aca="false">SUM(N62:P62)-Q62-R62</f>
        <v>8026995.0380513</v>
      </c>
      <c r="T62" s="79" t="n">
        <f aca="false">L62/$L$23</f>
        <v>0.985916290739632</v>
      </c>
      <c r="U62" s="72" t="n">
        <f aca="false">U61+1</f>
        <v>39</v>
      </c>
      <c r="V62" s="75" t="n">
        <f aca="false">MAXA(V61-X62,0)</f>
        <v>91088711.7949547</v>
      </c>
      <c r="W62" s="57" t="n">
        <f aca="false">V61*$C$14</f>
        <v>478270.786283438</v>
      </c>
      <c r="X62" s="0" t="n">
        <f aca="false">MINA(IF(V61&gt;0,O62,0),V61)</f>
        <v>1182179.44943844</v>
      </c>
      <c r="Y62" s="76" t="n">
        <f aca="false">W62+X62</f>
        <v>1660450.23572188</v>
      </c>
      <c r="Z62" s="72" t="n">
        <f aca="false">Z61+1</f>
        <v>39</v>
      </c>
      <c r="AA62" s="75" t="n">
        <f aca="false">AA61-AC62</f>
        <v>492470000</v>
      </c>
      <c r="AB62" s="57" t="n">
        <f aca="false">AA61*$C$15</f>
        <v>2718434.4</v>
      </c>
      <c r="AC62" s="0" t="n">
        <f aca="false">IF(AA61&gt;0,O62-X62,0)</f>
        <v>0</v>
      </c>
      <c r="AD62" s="76" t="n">
        <f aca="false">AB62+AC62</f>
        <v>2718434.4</v>
      </c>
      <c r="AE62" s="72" t="n">
        <f aca="false">AE61+1</f>
        <v>39</v>
      </c>
      <c r="AF62" s="57" t="n">
        <f aca="false">CD62</f>
        <v>1192958711.79495</v>
      </c>
      <c r="AG62" s="57" t="n">
        <f aca="false">CH62</f>
        <v>218633.735662756</v>
      </c>
      <c r="AH62" s="0" t="n">
        <v>0</v>
      </c>
      <c r="AI62" s="76" t="n">
        <f aca="false">AG62+AH62</f>
        <v>218633.735662756</v>
      </c>
      <c r="AJ62" s="30"/>
      <c r="AK62" s="57" t="n">
        <f aca="false">CD62</f>
        <v>1192958711.79495</v>
      </c>
      <c r="AL62" s="30"/>
      <c r="AM62" s="30"/>
      <c r="AN62" s="30"/>
      <c r="AO62" s="30"/>
      <c r="AP62" s="57" t="n">
        <f aca="false">AP61-AR62</f>
        <v>115000000</v>
      </c>
      <c r="AQ62" s="57" t="n">
        <f aca="false">AP61*$C$16</f>
        <v>617636.25</v>
      </c>
      <c r="AR62" s="0" t="n">
        <v>0</v>
      </c>
      <c r="AS62" s="76" t="n">
        <f aca="false">AQ62+AR62</f>
        <v>617636.25</v>
      </c>
      <c r="AT62" s="30"/>
      <c r="AU62" s="57" t="n">
        <f aca="false">AU61-AW62</f>
        <v>102100000</v>
      </c>
      <c r="AV62" s="57" t="n">
        <f aca="false">AU61*$C$19</f>
        <v>576099.25</v>
      </c>
      <c r="AW62" s="0" t="n">
        <v>0</v>
      </c>
      <c r="AX62" s="76" t="n">
        <f aca="false">AV62+AW62</f>
        <v>576099.25</v>
      </c>
      <c r="AY62" s="30"/>
      <c r="AZ62" s="57" t="n">
        <f aca="false">AZ61-BB62</f>
        <v>50000000</v>
      </c>
      <c r="BA62" s="57" t="n">
        <f aca="false">AZ61*$C$20</f>
        <v>273791.666666667</v>
      </c>
      <c r="BB62" s="0" t="n">
        <v>0</v>
      </c>
      <c r="BC62" s="76" t="n">
        <f aca="false">BA62+BB62</f>
        <v>273791.666666667</v>
      </c>
      <c r="BD62" s="30"/>
      <c r="BE62" s="57" t="n">
        <f aca="false">BE61-BG62</f>
        <v>112300000</v>
      </c>
      <c r="BF62" s="57" t="n">
        <f aca="false">BE61*$C$21</f>
        <v>643666.166666667</v>
      </c>
      <c r="BG62" s="0" t="n">
        <v>0</v>
      </c>
      <c r="BH62" s="76" t="n">
        <f aca="false">BF62+BG62</f>
        <v>643666.166666667</v>
      </c>
      <c r="BI62" s="30"/>
      <c r="BJ62" s="57" t="n">
        <f aca="false">BJ61-BL62</f>
        <v>48700000</v>
      </c>
      <c r="BK62" s="57" t="n">
        <f aca="false">BJ61*$C$22</f>
        <v>279132.166666667</v>
      </c>
      <c r="BL62" s="0" t="n">
        <v>0</v>
      </c>
      <c r="BM62" s="76" t="n">
        <f aca="false">BK62+BL62</f>
        <v>279132.166666667</v>
      </c>
      <c r="BN62" s="30"/>
      <c r="BO62" s="57" t="n">
        <f aca="false">BO61-BQ62</f>
        <v>89500000</v>
      </c>
      <c r="BP62" s="57" t="n">
        <f aca="false">BO61*$C$23</f>
        <v>512984.166666667</v>
      </c>
      <c r="BQ62" s="0" t="n">
        <v>0</v>
      </c>
      <c r="BR62" s="76" t="n">
        <f aca="false">BP62+BQ62</f>
        <v>512984.166666667</v>
      </c>
      <c r="BS62" s="30"/>
      <c r="BT62" s="57" t="n">
        <f aca="false">BT61-BV62</f>
        <v>44800000</v>
      </c>
      <c r="BU62" s="57" t="n">
        <f aca="false">BT61*$C$24</f>
        <v>256778.666666667</v>
      </c>
      <c r="BV62" s="0" t="n">
        <v>0</v>
      </c>
      <c r="BW62" s="76" t="n">
        <f aca="false">BU62+BV62</f>
        <v>256778.666666667</v>
      </c>
      <c r="BX62" s="30"/>
      <c r="BY62" s="57" t="n">
        <f aca="false">BY61-CA62</f>
        <v>47000000</v>
      </c>
      <c r="BZ62" s="57" t="n">
        <f aca="false">BY61*$C$25</f>
        <v>269388.333333333</v>
      </c>
      <c r="CA62" s="0" t="n">
        <v>0</v>
      </c>
      <c r="CB62" s="76" t="n">
        <f aca="false">BZ62+CA62</f>
        <v>269388.333333333</v>
      </c>
      <c r="CC62" s="30"/>
      <c r="CD62" s="75" t="n">
        <f aca="false">V62+AA62+AP62+AU62+AZ62+BE62+BJ62+BO62+BT62+BY62</f>
        <v>1192958711.79495</v>
      </c>
      <c r="CE62" s="57" t="n">
        <f aca="false">W62+AB62+AQ62+AV62+BA62+BF62+BK62+BP62+BU62+BZ62</f>
        <v>6626181.85295011</v>
      </c>
      <c r="CF62" s="57" t="n">
        <f aca="false">X62+AC62+AR62+AW62+BB62+BG62+BL62+BQ62+BV62+CA62</f>
        <v>1182179.44943844</v>
      </c>
      <c r="CG62" s="75" t="n">
        <f aca="false">CE62+CF62</f>
        <v>7808361.30238855</v>
      </c>
      <c r="CH62" s="57" t="n">
        <f aca="false">S62-CG62</f>
        <v>218633.735662756</v>
      </c>
      <c r="CI62" s="76" t="n">
        <f aca="false">S62-CG62-AG62</f>
        <v>0</v>
      </c>
    </row>
    <row r="63" customFormat="false" ht="15.75" hidden="false" customHeight="false" outlineLevel="0" collapsed="false">
      <c r="E63" s="71"/>
      <c r="F63" s="71"/>
      <c r="G63" s="71" t="n">
        <v>38226</v>
      </c>
      <c r="H63" s="72" t="n">
        <f aca="false">H62+1</f>
        <v>40</v>
      </c>
      <c r="I63" s="73"/>
      <c r="L63" s="74" t="n">
        <f aca="false">L62-O63</f>
        <v>1191769744.66518</v>
      </c>
      <c r="M63" s="84" t="n">
        <f aca="false">$C$7</f>
        <v>8038538.4</v>
      </c>
      <c r="N63" s="77"/>
      <c r="O63" s="84" t="n">
        <f aca="false">M63-P63</f>
        <v>1188967.1297773</v>
      </c>
      <c r="P63" s="57" t="n">
        <f aca="false">($C$6/12*L62)</f>
        <v>6849571.2702227</v>
      </c>
      <c r="Q63" s="78" t="n">
        <f aca="false">L62*($C$10/12)</f>
        <v>9941.32259829129</v>
      </c>
      <c r="R63" s="78" t="n">
        <f aca="false">L62*($C$11/12)</f>
        <v>1590.61161572661</v>
      </c>
      <c r="S63" s="57" t="n">
        <f aca="false">SUM(N63:P63)-Q63-R63</f>
        <v>8027006.46578598</v>
      </c>
      <c r="T63" s="79" t="n">
        <f aca="false">L63/$L$23</f>
        <v>0.984933673277006</v>
      </c>
      <c r="U63" s="72" t="n">
        <f aca="false">U62+1</f>
        <v>40</v>
      </c>
      <c r="V63" s="75" t="n">
        <f aca="false">MAXA(V62-X63,0)</f>
        <v>89899744.6651774</v>
      </c>
      <c r="W63" s="57" t="n">
        <f aca="false">V62*$C$14</f>
        <v>472143.156137182</v>
      </c>
      <c r="X63" s="0" t="n">
        <f aca="false">MINA(IF(V62&gt;0,O63,0),V62)</f>
        <v>1188967.1297773</v>
      </c>
      <c r="Y63" s="76" t="n">
        <f aca="false">W63+X63</f>
        <v>1661110.28591448</v>
      </c>
      <c r="Z63" s="72" t="n">
        <f aca="false">Z62+1</f>
        <v>40</v>
      </c>
      <c r="AA63" s="75" t="n">
        <f aca="false">AA62-AC63</f>
        <v>492470000</v>
      </c>
      <c r="AB63" s="57" t="n">
        <f aca="false">AA62*$C$15</f>
        <v>2718434.4</v>
      </c>
      <c r="AC63" s="0" t="n">
        <f aca="false">IF(AA62&gt;0,O63-X63,0)</f>
        <v>0</v>
      </c>
      <c r="AD63" s="76" t="n">
        <f aca="false">AB63+AC63</f>
        <v>2718434.4</v>
      </c>
      <c r="AE63" s="72" t="n">
        <f aca="false">AE62+1</f>
        <v>40</v>
      </c>
      <c r="AF63" s="57" t="n">
        <f aca="false">CD63</f>
        <v>1191769744.66518</v>
      </c>
      <c r="AG63" s="57" t="n">
        <f aca="false">CH63</f>
        <v>217985.11320483</v>
      </c>
      <c r="AH63" s="0" t="n">
        <v>0</v>
      </c>
      <c r="AI63" s="76" t="n">
        <f aca="false">AG63+AH63</f>
        <v>217985.11320483</v>
      </c>
      <c r="AJ63" s="30"/>
      <c r="AK63" s="57" t="n">
        <f aca="false">CD63</f>
        <v>1191769744.66518</v>
      </c>
      <c r="AL63" s="30"/>
      <c r="AM63" s="30"/>
      <c r="AN63" s="30"/>
      <c r="AO63" s="30"/>
      <c r="AP63" s="57" t="n">
        <f aca="false">AP62-AR63</f>
        <v>115000000</v>
      </c>
      <c r="AQ63" s="57" t="n">
        <f aca="false">AP62*$C$16</f>
        <v>617636.25</v>
      </c>
      <c r="AR63" s="0" t="n">
        <v>0</v>
      </c>
      <c r="AS63" s="76" t="n">
        <f aca="false">AQ63+AR63</f>
        <v>617636.25</v>
      </c>
      <c r="AT63" s="30"/>
      <c r="AU63" s="57" t="n">
        <f aca="false">AU62-AW63</f>
        <v>102100000</v>
      </c>
      <c r="AV63" s="57" t="n">
        <f aca="false">AU62*$C$19</f>
        <v>576099.25</v>
      </c>
      <c r="AW63" s="0" t="n">
        <v>0</v>
      </c>
      <c r="AX63" s="76" t="n">
        <f aca="false">AV63+AW63</f>
        <v>576099.25</v>
      </c>
      <c r="AY63" s="30"/>
      <c r="AZ63" s="57" t="n">
        <f aca="false">AZ62-BB63</f>
        <v>50000000</v>
      </c>
      <c r="BA63" s="57" t="n">
        <f aca="false">AZ62*$C$20</f>
        <v>273791.666666667</v>
      </c>
      <c r="BB63" s="0" t="n">
        <v>0</v>
      </c>
      <c r="BC63" s="76" t="n">
        <f aca="false">BA63+BB63</f>
        <v>273791.666666667</v>
      </c>
      <c r="BD63" s="30"/>
      <c r="BE63" s="57" t="n">
        <f aca="false">BE62-BG63</f>
        <v>112300000</v>
      </c>
      <c r="BF63" s="57" t="n">
        <f aca="false">BE62*$C$21</f>
        <v>643666.166666667</v>
      </c>
      <c r="BG63" s="0" t="n">
        <v>0</v>
      </c>
      <c r="BH63" s="76" t="n">
        <f aca="false">BF63+BG63</f>
        <v>643666.166666667</v>
      </c>
      <c r="BI63" s="30"/>
      <c r="BJ63" s="57" t="n">
        <f aca="false">BJ62-BL63</f>
        <v>48700000</v>
      </c>
      <c r="BK63" s="57" t="n">
        <f aca="false">BJ62*$C$22</f>
        <v>279132.166666667</v>
      </c>
      <c r="BL63" s="0" t="n">
        <v>0</v>
      </c>
      <c r="BM63" s="76" t="n">
        <f aca="false">BK63+BL63</f>
        <v>279132.166666667</v>
      </c>
      <c r="BN63" s="30"/>
      <c r="BO63" s="57" t="n">
        <f aca="false">BO62-BQ63</f>
        <v>89500000</v>
      </c>
      <c r="BP63" s="57" t="n">
        <f aca="false">BO62*$C$23</f>
        <v>512984.166666667</v>
      </c>
      <c r="BQ63" s="0" t="n">
        <v>0</v>
      </c>
      <c r="BR63" s="76" t="n">
        <f aca="false">BP63+BQ63</f>
        <v>512984.166666667</v>
      </c>
      <c r="BS63" s="30"/>
      <c r="BT63" s="57" t="n">
        <f aca="false">BT62-BV63</f>
        <v>44800000</v>
      </c>
      <c r="BU63" s="57" t="n">
        <f aca="false">BT62*$C$24</f>
        <v>256778.666666667</v>
      </c>
      <c r="BV63" s="0" t="n">
        <v>0</v>
      </c>
      <c r="BW63" s="76" t="n">
        <f aca="false">BU63+BV63</f>
        <v>256778.666666667</v>
      </c>
      <c r="BX63" s="30"/>
      <c r="BY63" s="57" t="n">
        <f aca="false">BY62-CA63</f>
        <v>47000000</v>
      </c>
      <c r="BZ63" s="57" t="n">
        <f aca="false">BY62*$C$25</f>
        <v>269388.333333333</v>
      </c>
      <c r="CA63" s="0" t="n">
        <v>0</v>
      </c>
      <c r="CB63" s="76" t="n">
        <f aca="false">BZ63+CA63</f>
        <v>269388.333333333</v>
      </c>
      <c r="CC63" s="30"/>
      <c r="CD63" s="75" t="n">
        <f aca="false">V63+AA63+AP63+AU63+AZ63+BE63+BJ63+BO63+BT63+BY63</f>
        <v>1191769744.66518</v>
      </c>
      <c r="CE63" s="57" t="n">
        <f aca="false">W63+AB63+AQ63+AV63+BA63+BF63+BK63+BP63+BU63+BZ63</f>
        <v>6620054.22280385</v>
      </c>
      <c r="CF63" s="57" t="n">
        <f aca="false">X63+AC63+AR63+AW63+BB63+BG63+BL63+BQ63+BV63+CA63</f>
        <v>1188967.1297773</v>
      </c>
      <c r="CG63" s="75" t="n">
        <f aca="false">CE63+CF63</f>
        <v>7809021.35258115</v>
      </c>
      <c r="CH63" s="57" t="n">
        <f aca="false">S63-CG63</f>
        <v>217985.11320483</v>
      </c>
      <c r="CI63" s="76" t="n">
        <f aca="false">S63-CG63-AG63</f>
        <v>0</v>
      </c>
    </row>
    <row r="64" customFormat="false" ht="15.75" hidden="false" customHeight="false" outlineLevel="0" collapsed="false">
      <c r="E64" s="71"/>
      <c r="F64" s="71"/>
      <c r="G64" s="71" t="n">
        <v>38257</v>
      </c>
      <c r="H64" s="72" t="n">
        <f aca="false">H63+1</f>
        <v>41</v>
      </c>
      <c r="I64" s="73"/>
      <c r="L64" s="74" t="n">
        <f aca="false">L63-O64</f>
        <v>1190573950.88246</v>
      </c>
      <c r="M64" s="84" t="n">
        <f aca="false">$C$7</f>
        <v>8038538.4</v>
      </c>
      <c r="N64" s="77"/>
      <c r="O64" s="84" t="n">
        <f aca="false">M64-P64</f>
        <v>1195793.78271411</v>
      </c>
      <c r="P64" s="57" t="n">
        <f aca="false">($C$6/12*L63)</f>
        <v>6842744.61728589</v>
      </c>
      <c r="Q64" s="78" t="n">
        <f aca="false">L63*($C$10/12)</f>
        <v>9931.41453887648</v>
      </c>
      <c r="R64" s="78" t="n">
        <f aca="false">L63*($C$11/12)</f>
        <v>1589.02632622024</v>
      </c>
      <c r="S64" s="57" t="n">
        <f aca="false">SUM(N64:P64)-Q64-R64</f>
        <v>8027017.9591349</v>
      </c>
      <c r="T64" s="79" t="n">
        <f aca="false">L64/$L$23</f>
        <v>0.983945413952449</v>
      </c>
      <c r="U64" s="72" t="n">
        <f aca="false">U63+1</f>
        <v>41</v>
      </c>
      <c r="V64" s="75" t="n">
        <f aca="false">MAXA(V63-X64,0)</f>
        <v>88703950.8824633</v>
      </c>
      <c r="W64" s="57" t="n">
        <f aca="false">V63*$C$14</f>
        <v>465980.343181169</v>
      </c>
      <c r="X64" s="0" t="n">
        <f aca="false">MINA(IF(V63&gt;0,O64,0),V63)</f>
        <v>1195793.78271411</v>
      </c>
      <c r="Y64" s="76" t="n">
        <f aca="false">W64+X64</f>
        <v>1661774.12589528</v>
      </c>
      <c r="Z64" s="72" t="n">
        <f aca="false">Z63+1</f>
        <v>41</v>
      </c>
      <c r="AA64" s="75" t="n">
        <f aca="false">AA63-AC64</f>
        <v>492470000</v>
      </c>
      <c r="AB64" s="57" t="n">
        <f aca="false">AA63*$C$15</f>
        <v>2718434.4</v>
      </c>
      <c r="AC64" s="0" t="n">
        <f aca="false">IF(AA63&gt;0,O64-X64,0)</f>
        <v>0</v>
      </c>
      <c r="AD64" s="76" t="n">
        <f aca="false">AB64+AC64</f>
        <v>2718434.4</v>
      </c>
      <c r="AE64" s="72" t="n">
        <f aca="false">AE63+1</f>
        <v>41</v>
      </c>
      <c r="AF64" s="57" t="n">
        <f aca="false">CD64</f>
        <v>1190573950.88246</v>
      </c>
      <c r="AG64" s="57" t="n">
        <f aca="false">CH64</f>
        <v>217332.766572961</v>
      </c>
      <c r="AH64" s="0" t="n">
        <v>0</v>
      </c>
      <c r="AI64" s="76" t="n">
        <f aca="false">AG64+AH64</f>
        <v>217332.766572961</v>
      </c>
      <c r="AJ64" s="30"/>
      <c r="AK64" s="57" t="n">
        <f aca="false">CD64</f>
        <v>1190573950.88246</v>
      </c>
      <c r="AL64" s="30"/>
      <c r="AM64" s="30"/>
      <c r="AN64" s="30"/>
      <c r="AO64" s="30"/>
      <c r="AP64" s="57" t="n">
        <f aca="false">AP63-AR64</f>
        <v>115000000</v>
      </c>
      <c r="AQ64" s="57" t="n">
        <f aca="false">AP63*$C$16</f>
        <v>617636.25</v>
      </c>
      <c r="AR64" s="0" t="n">
        <v>0</v>
      </c>
      <c r="AS64" s="76" t="n">
        <f aca="false">AQ64+AR64</f>
        <v>617636.25</v>
      </c>
      <c r="AT64" s="30"/>
      <c r="AU64" s="57" t="n">
        <f aca="false">AU63-AW64</f>
        <v>102100000</v>
      </c>
      <c r="AV64" s="57" t="n">
        <f aca="false">AU63*$C$19</f>
        <v>576099.25</v>
      </c>
      <c r="AW64" s="0" t="n">
        <v>0</v>
      </c>
      <c r="AX64" s="76" t="n">
        <f aca="false">AV64+AW64</f>
        <v>576099.25</v>
      </c>
      <c r="AY64" s="30"/>
      <c r="AZ64" s="57" t="n">
        <f aca="false">AZ63-BB64</f>
        <v>50000000</v>
      </c>
      <c r="BA64" s="57" t="n">
        <f aca="false">AZ63*$C$20</f>
        <v>273791.666666667</v>
      </c>
      <c r="BB64" s="0" t="n">
        <v>0</v>
      </c>
      <c r="BC64" s="76" t="n">
        <f aca="false">BA64+BB64</f>
        <v>273791.666666667</v>
      </c>
      <c r="BD64" s="30"/>
      <c r="BE64" s="57" t="n">
        <f aca="false">BE63-BG64</f>
        <v>112300000</v>
      </c>
      <c r="BF64" s="57" t="n">
        <f aca="false">BE63*$C$21</f>
        <v>643666.166666667</v>
      </c>
      <c r="BG64" s="0" t="n">
        <v>0</v>
      </c>
      <c r="BH64" s="76" t="n">
        <f aca="false">BF64+BG64</f>
        <v>643666.166666667</v>
      </c>
      <c r="BI64" s="30"/>
      <c r="BJ64" s="57" t="n">
        <f aca="false">BJ63-BL64</f>
        <v>48700000</v>
      </c>
      <c r="BK64" s="57" t="n">
        <f aca="false">BJ63*$C$22</f>
        <v>279132.166666667</v>
      </c>
      <c r="BL64" s="0" t="n">
        <v>0</v>
      </c>
      <c r="BM64" s="76" t="n">
        <f aca="false">BK64+BL64</f>
        <v>279132.166666667</v>
      </c>
      <c r="BN64" s="30"/>
      <c r="BO64" s="57" t="n">
        <f aca="false">BO63-BQ64</f>
        <v>89500000</v>
      </c>
      <c r="BP64" s="57" t="n">
        <f aca="false">BO63*$C$23</f>
        <v>512984.166666667</v>
      </c>
      <c r="BQ64" s="0" t="n">
        <v>0</v>
      </c>
      <c r="BR64" s="76" t="n">
        <f aca="false">BP64+BQ64</f>
        <v>512984.166666667</v>
      </c>
      <c r="BS64" s="30"/>
      <c r="BT64" s="57" t="n">
        <f aca="false">BT63-BV64</f>
        <v>44800000</v>
      </c>
      <c r="BU64" s="57" t="n">
        <f aca="false">BT63*$C$24</f>
        <v>256778.666666667</v>
      </c>
      <c r="BV64" s="0" t="n">
        <v>0</v>
      </c>
      <c r="BW64" s="76" t="n">
        <f aca="false">BU64+BV64</f>
        <v>256778.666666667</v>
      </c>
      <c r="BX64" s="30"/>
      <c r="BY64" s="57" t="n">
        <f aca="false">BY63-CA64</f>
        <v>47000000</v>
      </c>
      <c r="BZ64" s="57" t="n">
        <f aca="false">BY63*$C$25</f>
        <v>269388.333333333</v>
      </c>
      <c r="CA64" s="0" t="n">
        <v>0</v>
      </c>
      <c r="CB64" s="76" t="n">
        <f aca="false">BZ64+CA64</f>
        <v>269388.333333333</v>
      </c>
      <c r="CC64" s="30"/>
      <c r="CD64" s="75" t="n">
        <f aca="false">V64+AA64+AP64+AU64+AZ64+BE64+BJ64+BO64+BT64+BY64</f>
        <v>1190573950.88246</v>
      </c>
      <c r="CE64" s="57" t="n">
        <f aca="false">W64+AB64+AQ64+AV64+BA64+BF64+BK64+BP64+BU64+BZ64</f>
        <v>6613891.40984784</v>
      </c>
      <c r="CF64" s="57" t="n">
        <f aca="false">X64+AC64+AR64+AW64+BB64+BG64+BL64+BQ64+BV64+CA64</f>
        <v>1195793.78271411</v>
      </c>
      <c r="CG64" s="75" t="n">
        <f aca="false">CE64+CF64</f>
        <v>7809685.19256194</v>
      </c>
      <c r="CH64" s="57" t="n">
        <f aca="false">S64-CG64</f>
        <v>217332.766572961</v>
      </c>
      <c r="CI64" s="76" t="n">
        <f aca="false">S64-CG64-AG64</f>
        <v>0</v>
      </c>
    </row>
    <row r="65" customFormat="false" ht="15.75" hidden="false" customHeight="false" outlineLevel="0" collapsed="false">
      <c r="E65" s="71"/>
      <c r="F65" s="71"/>
      <c r="G65" s="71" t="n">
        <v>38287</v>
      </c>
      <c r="H65" s="72" t="n">
        <f aca="false">H64+1</f>
        <v>42</v>
      </c>
      <c r="I65" s="73"/>
      <c r="L65" s="74" t="n">
        <f aca="false">L64-O65</f>
        <v>1189371291.25045</v>
      </c>
      <c r="M65" s="84" t="n">
        <f aca="false">$C$7</f>
        <v>8038538.4</v>
      </c>
      <c r="N65" s="77"/>
      <c r="O65" s="84" t="n">
        <f aca="false">M65-P65</f>
        <v>1202659.63201652</v>
      </c>
      <c r="P65" s="57" t="n">
        <f aca="false">($C$6/12*L64)</f>
        <v>6835878.76798348</v>
      </c>
      <c r="Q65" s="78" t="n">
        <f aca="false">L64*($C$10/12)</f>
        <v>9921.4495906872</v>
      </c>
      <c r="R65" s="78" t="n">
        <f aca="false">L64*($C$11/12)</f>
        <v>1587.43193450995</v>
      </c>
      <c r="S65" s="57" t="n">
        <f aca="false">SUM(N65:P65)-Q65-R65</f>
        <v>8027029.5184748</v>
      </c>
      <c r="T65" s="79" t="n">
        <f aca="false">L65/$L$23</f>
        <v>0.98295148037227</v>
      </c>
      <c r="U65" s="72" t="n">
        <f aca="false">U64+1</f>
        <v>42</v>
      </c>
      <c r="V65" s="75" t="n">
        <f aca="false">MAXA(V64-X65,0)</f>
        <v>87501291.2504468</v>
      </c>
      <c r="W65" s="57" t="n">
        <f aca="false">V64*$C$14</f>
        <v>459782.145407435</v>
      </c>
      <c r="X65" s="0" t="n">
        <f aca="false">MINA(IF(V64&gt;0,O65,0),V64)</f>
        <v>1202659.63201652</v>
      </c>
      <c r="Y65" s="76" t="n">
        <f aca="false">W65+X65</f>
        <v>1662441.77742396</v>
      </c>
      <c r="Z65" s="72" t="n">
        <f aca="false">Z64+1</f>
        <v>42</v>
      </c>
      <c r="AA65" s="75" t="n">
        <f aca="false">AA64-AC65</f>
        <v>492470000</v>
      </c>
      <c r="AB65" s="57" t="n">
        <f aca="false">AA64*$C$15</f>
        <v>2718434.4</v>
      </c>
      <c r="AC65" s="0" t="n">
        <f aca="false">IF(AA64&gt;0,O65-X65,0)</f>
        <v>0</v>
      </c>
      <c r="AD65" s="76" t="n">
        <f aca="false">AB65+AC65</f>
        <v>2718434.4</v>
      </c>
      <c r="AE65" s="72" t="n">
        <f aca="false">AE64+1</f>
        <v>42</v>
      </c>
      <c r="AF65" s="57" t="n">
        <f aca="false">CD65</f>
        <v>1189371291.25045</v>
      </c>
      <c r="AG65" s="57" t="n">
        <f aca="false">CH65</f>
        <v>216676.674384178</v>
      </c>
      <c r="AH65" s="0" t="n">
        <v>0</v>
      </c>
      <c r="AI65" s="76" t="n">
        <f aca="false">AG65+AH65</f>
        <v>216676.674384178</v>
      </c>
      <c r="AJ65" s="30"/>
      <c r="AK65" s="57" t="n">
        <f aca="false">CD65</f>
        <v>1189371291.25045</v>
      </c>
      <c r="AL65" s="30"/>
      <c r="AM65" s="30"/>
      <c r="AN65" s="30"/>
      <c r="AO65" s="30"/>
      <c r="AP65" s="57" t="n">
        <f aca="false">AP64-AR65</f>
        <v>115000000</v>
      </c>
      <c r="AQ65" s="57" t="n">
        <f aca="false">AP64*$C$16</f>
        <v>617636.25</v>
      </c>
      <c r="AR65" s="0" t="n">
        <v>0</v>
      </c>
      <c r="AS65" s="76" t="n">
        <f aca="false">AQ65+AR65</f>
        <v>617636.25</v>
      </c>
      <c r="AT65" s="30"/>
      <c r="AU65" s="57" t="n">
        <f aca="false">AU64-AW65</f>
        <v>102100000</v>
      </c>
      <c r="AV65" s="57" t="n">
        <f aca="false">AU64*$C$19</f>
        <v>576099.25</v>
      </c>
      <c r="AW65" s="0" t="n">
        <v>0</v>
      </c>
      <c r="AX65" s="76" t="n">
        <f aca="false">AV65+AW65</f>
        <v>576099.25</v>
      </c>
      <c r="AY65" s="30"/>
      <c r="AZ65" s="57" t="n">
        <f aca="false">AZ64-BB65</f>
        <v>50000000</v>
      </c>
      <c r="BA65" s="57" t="n">
        <f aca="false">AZ64*$C$20</f>
        <v>273791.666666667</v>
      </c>
      <c r="BB65" s="0" t="n">
        <v>0</v>
      </c>
      <c r="BC65" s="76" t="n">
        <f aca="false">BA65+BB65</f>
        <v>273791.666666667</v>
      </c>
      <c r="BD65" s="30"/>
      <c r="BE65" s="57" t="n">
        <f aca="false">BE64-BG65</f>
        <v>112300000</v>
      </c>
      <c r="BF65" s="57" t="n">
        <f aca="false">BE64*$C$21</f>
        <v>643666.166666667</v>
      </c>
      <c r="BG65" s="0" t="n">
        <v>0</v>
      </c>
      <c r="BH65" s="76" t="n">
        <f aca="false">BF65+BG65</f>
        <v>643666.166666667</v>
      </c>
      <c r="BI65" s="30"/>
      <c r="BJ65" s="57" t="n">
        <f aca="false">BJ64-BL65</f>
        <v>48700000</v>
      </c>
      <c r="BK65" s="57" t="n">
        <f aca="false">BJ64*$C$22</f>
        <v>279132.166666667</v>
      </c>
      <c r="BL65" s="0" t="n">
        <v>0</v>
      </c>
      <c r="BM65" s="76" t="n">
        <f aca="false">BK65+BL65</f>
        <v>279132.166666667</v>
      </c>
      <c r="BN65" s="30"/>
      <c r="BO65" s="57" t="n">
        <f aca="false">BO64-BQ65</f>
        <v>89500000</v>
      </c>
      <c r="BP65" s="57" t="n">
        <f aca="false">BO64*$C$23</f>
        <v>512984.166666667</v>
      </c>
      <c r="BQ65" s="0" t="n">
        <v>0</v>
      </c>
      <c r="BR65" s="76" t="n">
        <f aca="false">BP65+BQ65</f>
        <v>512984.166666667</v>
      </c>
      <c r="BS65" s="30"/>
      <c r="BT65" s="57" t="n">
        <f aca="false">BT64-BV65</f>
        <v>44800000</v>
      </c>
      <c r="BU65" s="57" t="n">
        <f aca="false">BT64*$C$24</f>
        <v>256778.666666667</v>
      </c>
      <c r="BV65" s="0" t="n">
        <v>0</v>
      </c>
      <c r="BW65" s="76" t="n">
        <f aca="false">BU65+BV65</f>
        <v>256778.666666667</v>
      </c>
      <c r="BX65" s="30"/>
      <c r="BY65" s="57" t="n">
        <f aca="false">BY64-CA65</f>
        <v>47000000</v>
      </c>
      <c r="BZ65" s="57" t="n">
        <f aca="false">BY64*$C$25</f>
        <v>269388.333333333</v>
      </c>
      <c r="CA65" s="0" t="n">
        <v>0</v>
      </c>
      <c r="CB65" s="76" t="n">
        <f aca="false">BZ65+CA65</f>
        <v>269388.333333333</v>
      </c>
      <c r="CC65" s="30"/>
      <c r="CD65" s="75" t="n">
        <f aca="false">V65+AA65+AP65+AU65+AZ65+BE65+BJ65+BO65+BT65+BY65</f>
        <v>1189371291.25045</v>
      </c>
      <c r="CE65" s="57" t="n">
        <f aca="false">W65+AB65+AQ65+AV65+BA65+BF65+BK65+BP65+BU65+BZ65</f>
        <v>6607693.2120741</v>
      </c>
      <c r="CF65" s="57" t="n">
        <f aca="false">X65+AC65+AR65+AW65+BB65+BG65+BL65+BQ65+BV65+CA65</f>
        <v>1202659.63201652</v>
      </c>
      <c r="CG65" s="75" t="n">
        <f aca="false">CE65+CF65</f>
        <v>7810352.84409063</v>
      </c>
      <c r="CH65" s="57" t="n">
        <f aca="false">S65-CG65</f>
        <v>216676.674384178</v>
      </c>
      <c r="CI65" s="76" t="n">
        <f aca="false">S65-CG65-AG65</f>
        <v>0</v>
      </c>
    </row>
    <row r="66" customFormat="false" ht="15.75" hidden="false" customHeight="false" outlineLevel="0" collapsed="false">
      <c r="E66" s="71"/>
      <c r="F66" s="71"/>
      <c r="G66" s="71" t="n">
        <v>38318</v>
      </c>
      <c r="H66" s="72" t="n">
        <f aca="false">H65+1</f>
        <v>43</v>
      </c>
      <c r="I66" s="73"/>
      <c r="L66" s="74" t="n">
        <f aca="false">L65-O66</f>
        <v>1188161726.34771</v>
      </c>
      <c r="M66" s="84" t="n">
        <f aca="false">$C$7</f>
        <v>8038538.4</v>
      </c>
      <c r="N66" s="77"/>
      <c r="O66" s="84" t="n">
        <f aca="false">M66-P66</f>
        <v>1209564.90273702</v>
      </c>
      <c r="P66" s="57" t="n">
        <f aca="false">($C$6/12*L65)</f>
        <v>6828973.49726298</v>
      </c>
      <c r="Q66" s="78" t="n">
        <f aca="false">L65*($C$10/12)</f>
        <v>9911.42742708706</v>
      </c>
      <c r="R66" s="78" t="n">
        <f aca="false">L65*($C$11/12)</f>
        <v>1585.82838833393</v>
      </c>
      <c r="S66" s="57" t="n">
        <f aca="false">SUM(N66:P66)-Q66-R66</f>
        <v>8027041.14418458</v>
      </c>
      <c r="T66" s="79" t="n">
        <f aca="false">L66/$L$23</f>
        <v>0.981951839956785</v>
      </c>
      <c r="U66" s="72" t="n">
        <f aca="false">U65+1</f>
        <v>43</v>
      </c>
      <c r="V66" s="75" t="n">
        <f aca="false">MAXA(V65-X66,0)</f>
        <v>86291726.3477097</v>
      </c>
      <c r="W66" s="57" t="n">
        <f aca="false">V65*$C$14</f>
        <v>453548.359648149</v>
      </c>
      <c r="X66" s="0" t="n">
        <f aca="false">MINA(IF(V65&gt;0,O66,0),V65)</f>
        <v>1209564.90273702</v>
      </c>
      <c r="Y66" s="76" t="n">
        <f aca="false">W66+X66</f>
        <v>1663113.26238517</v>
      </c>
      <c r="Z66" s="72" t="n">
        <f aca="false">Z65+1</f>
        <v>43</v>
      </c>
      <c r="AA66" s="75" t="n">
        <f aca="false">AA65-AC66</f>
        <v>492470000</v>
      </c>
      <c r="AB66" s="57" t="n">
        <f aca="false">AA65*$C$15</f>
        <v>2718434.4</v>
      </c>
      <c r="AC66" s="0" t="n">
        <f aca="false">IF(AA65&gt;0,O66-X66,0)</f>
        <v>0</v>
      </c>
      <c r="AD66" s="76" t="n">
        <f aca="false">AB66+AC66</f>
        <v>2718434.4</v>
      </c>
      <c r="AE66" s="72" t="n">
        <f aca="false">AE65+1</f>
        <v>43</v>
      </c>
      <c r="AF66" s="57" t="n">
        <f aca="false">CD66</f>
        <v>1188161726.34771</v>
      </c>
      <c r="AG66" s="57" t="n">
        <f aca="false">CH66</f>
        <v>216016.815132746</v>
      </c>
      <c r="AH66" s="0" t="n">
        <v>0</v>
      </c>
      <c r="AI66" s="76" t="n">
        <f aca="false">AG66+AH66</f>
        <v>216016.815132746</v>
      </c>
      <c r="AJ66" s="30"/>
      <c r="AK66" s="57" t="n">
        <f aca="false">CD66</f>
        <v>1188161726.34771</v>
      </c>
      <c r="AL66" s="30"/>
      <c r="AM66" s="30"/>
      <c r="AN66" s="30"/>
      <c r="AO66" s="30"/>
      <c r="AP66" s="57" t="n">
        <f aca="false">AP65-AR66</f>
        <v>115000000</v>
      </c>
      <c r="AQ66" s="57" t="n">
        <f aca="false">AP65*$C$16</f>
        <v>617636.25</v>
      </c>
      <c r="AR66" s="0" t="n">
        <v>0</v>
      </c>
      <c r="AS66" s="76" t="n">
        <f aca="false">AQ66+AR66</f>
        <v>617636.25</v>
      </c>
      <c r="AT66" s="30"/>
      <c r="AU66" s="57" t="n">
        <f aca="false">AU65-AW66</f>
        <v>102100000</v>
      </c>
      <c r="AV66" s="57" t="n">
        <f aca="false">AU65*$C$19</f>
        <v>576099.25</v>
      </c>
      <c r="AW66" s="0" t="n">
        <v>0</v>
      </c>
      <c r="AX66" s="76" t="n">
        <f aca="false">AV66+AW66</f>
        <v>576099.25</v>
      </c>
      <c r="AY66" s="30"/>
      <c r="AZ66" s="57" t="n">
        <f aca="false">AZ65-BB66</f>
        <v>50000000</v>
      </c>
      <c r="BA66" s="57" t="n">
        <f aca="false">AZ65*$C$20</f>
        <v>273791.666666667</v>
      </c>
      <c r="BB66" s="0" t="n">
        <v>0</v>
      </c>
      <c r="BC66" s="76" t="n">
        <f aca="false">BA66+BB66</f>
        <v>273791.666666667</v>
      </c>
      <c r="BD66" s="30"/>
      <c r="BE66" s="57" t="n">
        <f aca="false">BE65-BG66</f>
        <v>112300000</v>
      </c>
      <c r="BF66" s="57" t="n">
        <f aca="false">BE65*$C$21</f>
        <v>643666.166666667</v>
      </c>
      <c r="BG66" s="0" t="n">
        <v>0</v>
      </c>
      <c r="BH66" s="76" t="n">
        <f aca="false">BF66+BG66</f>
        <v>643666.166666667</v>
      </c>
      <c r="BI66" s="30"/>
      <c r="BJ66" s="57" t="n">
        <f aca="false">BJ65-BL66</f>
        <v>48700000</v>
      </c>
      <c r="BK66" s="57" t="n">
        <f aca="false">BJ65*$C$22</f>
        <v>279132.166666667</v>
      </c>
      <c r="BL66" s="0" t="n">
        <v>0</v>
      </c>
      <c r="BM66" s="76" t="n">
        <f aca="false">BK66+BL66</f>
        <v>279132.166666667</v>
      </c>
      <c r="BN66" s="30"/>
      <c r="BO66" s="57" t="n">
        <f aca="false">BO65-BQ66</f>
        <v>89500000</v>
      </c>
      <c r="BP66" s="57" t="n">
        <f aca="false">BO65*$C$23</f>
        <v>512984.166666667</v>
      </c>
      <c r="BQ66" s="0" t="n">
        <v>0</v>
      </c>
      <c r="BR66" s="76" t="n">
        <f aca="false">BP66+BQ66</f>
        <v>512984.166666667</v>
      </c>
      <c r="BS66" s="30"/>
      <c r="BT66" s="57" t="n">
        <f aca="false">BT65-BV66</f>
        <v>44800000</v>
      </c>
      <c r="BU66" s="57" t="n">
        <f aca="false">BT65*$C$24</f>
        <v>256778.666666667</v>
      </c>
      <c r="BV66" s="0" t="n">
        <v>0</v>
      </c>
      <c r="BW66" s="76" t="n">
        <f aca="false">BU66+BV66</f>
        <v>256778.666666667</v>
      </c>
      <c r="BX66" s="30"/>
      <c r="BY66" s="57" t="n">
        <f aca="false">BY65-CA66</f>
        <v>47000000</v>
      </c>
      <c r="BZ66" s="57" t="n">
        <f aca="false">BY65*$C$25</f>
        <v>269388.333333333</v>
      </c>
      <c r="CA66" s="0" t="n">
        <v>0</v>
      </c>
      <c r="CB66" s="76" t="n">
        <f aca="false">BZ66+CA66</f>
        <v>269388.333333333</v>
      </c>
      <c r="CC66" s="30"/>
      <c r="CD66" s="75" t="n">
        <f aca="false">V66+AA66+AP66+AU66+AZ66+BE66+BJ66+BO66+BT66+BY66</f>
        <v>1188161726.34771</v>
      </c>
      <c r="CE66" s="57" t="n">
        <f aca="false">W66+AB66+AQ66+AV66+BA66+BF66+BK66+BP66+BU66+BZ66</f>
        <v>6601459.42631482</v>
      </c>
      <c r="CF66" s="57" t="n">
        <f aca="false">X66+AC66+AR66+AW66+BB66+BG66+BL66+BQ66+BV66+CA66</f>
        <v>1209564.90273702</v>
      </c>
      <c r="CG66" s="75" t="n">
        <f aca="false">CE66+CF66</f>
        <v>7811024.32905183</v>
      </c>
      <c r="CH66" s="57" t="n">
        <f aca="false">S66-CG66</f>
        <v>216016.815132746</v>
      </c>
      <c r="CI66" s="76" t="n">
        <f aca="false">S66-CG66-AG66</f>
        <v>0</v>
      </c>
    </row>
    <row r="67" customFormat="false" ht="15.75" hidden="false" customHeight="false" outlineLevel="0" collapsed="false">
      <c r="E67" s="71"/>
      <c r="F67" s="71"/>
      <c r="G67" s="71" t="n">
        <v>38348</v>
      </c>
      <c r="H67" s="72" t="n">
        <f aca="false">H66+1</f>
        <v>44</v>
      </c>
      <c r="I67" s="73"/>
      <c r="L67" s="74" t="n">
        <f aca="false">L66-O67</f>
        <v>1186945216.52649</v>
      </c>
      <c r="M67" s="84" t="n">
        <f aca="false">$C$7</f>
        <v>8038538.4</v>
      </c>
      <c r="N67" s="77"/>
      <c r="O67" s="84" t="n">
        <f aca="false">M67-P67</f>
        <v>1216509.82122023</v>
      </c>
      <c r="P67" s="57" t="n">
        <f aca="false">($C$6/12*L66)</f>
        <v>6822028.57877977</v>
      </c>
      <c r="Q67" s="78" t="n">
        <f aca="false">L66*($C$10/12)</f>
        <v>9901.34771956425</v>
      </c>
      <c r="R67" s="78" t="n">
        <f aca="false">L66*($C$11/12)</f>
        <v>1584.21563513028</v>
      </c>
      <c r="S67" s="57" t="n">
        <f aca="false">SUM(N67:P67)-Q67-R67</f>
        <v>8027052.83664531</v>
      </c>
      <c r="T67" s="79" t="n">
        <f aca="false">L67/$L$23</f>
        <v>0.980946459939248</v>
      </c>
      <c r="U67" s="72" t="n">
        <f aca="false">U66+1</f>
        <v>44</v>
      </c>
      <c r="V67" s="75" t="n">
        <f aca="false">MAXA(V66-X67,0)</f>
        <v>85075216.5264895</v>
      </c>
      <c r="W67" s="57" t="n">
        <f aca="false">V66*$C$14</f>
        <v>447278.781568962</v>
      </c>
      <c r="X67" s="0" t="n">
        <f aca="false">MINA(IF(V66&gt;0,O67,0),V66)</f>
        <v>1216509.82122023</v>
      </c>
      <c r="Y67" s="76" t="n">
        <f aca="false">W67+X67</f>
        <v>1663788.60278919</v>
      </c>
      <c r="Z67" s="72" t="n">
        <f aca="false">Z66+1</f>
        <v>44</v>
      </c>
      <c r="AA67" s="75" t="n">
        <f aca="false">AA66-AC67</f>
        <v>492470000</v>
      </c>
      <c r="AB67" s="57" t="n">
        <f aca="false">AA66*$C$15</f>
        <v>2718434.4</v>
      </c>
      <c r="AC67" s="0" t="n">
        <f aca="false">IF(AA66&gt;0,O67-X67,0)</f>
        <v>0</v>
      </c>
      <c r="AD67" s="76" t="n">
        <f aca="false">AB67+AC67</f>
        <v>2718434.4</v>
      </c>
      <c r="AE67" s="72" t="n">
        <f aca="false">AE66+1</f>
        <v>44</v>
      </c>
      <c r="AF67" s="57" t="n">
        <f aca="false">CD67</f>
        <v>1186945216.52649</v>
      </c>
      <c r="AG67" s="57" t="n">
        <f aca="false">CH67</f>
        <v>215353.167189445</v>
      </c>
      <c r="AH67" s="0" t="n">
        <v>0</v>
      </c>
      <c r="AI67" s="76" t="n">
        <f aca="false">AG67+AH67</f>
        <v>215353.167189445</v>
      </c>
      <c r="AJ67" s="30"/>
      <c r="AK67" s="57" t="n">
        <f aca="false">CD67</f>
        <v>1186945216.52649</v>
      </c>
      <c r="AL67" s="30"/>
      <c r="AM67" s="30"/>
      <c r="AN67" s="30"/>
      <c r="AO67" s="30"/>
      <c r="AP67" s="57" t="n">
        <f aca="false">AP66-AR67</f>
        <v>115000000</v>
      </c>
      <c r="AQ67" s="57" t="n">
        <f aca="false">AP66*$C$16</f>
        <v>617636.25</v>
      </c>
      <c r="AR67" s="0" t="n">
        <v>0</v>
      </c>
      <c r="AS67" s="76" t="n">
        <f aca="false">AQ67+AR67</f>
        <v>617636.25</v>
      </c>
      <c r="AT67" s="30"/>
      <c r="AU67" s="57" t="n">
        <f aca="false">AU66-AW67</f>
        <v>102100000</v>
      </c>
      <c r="AV67" s="57" t="n">
        <f aca="false">AU66*$C$19</f>
        <v>576099.25</v>
      </c>
      <c r="AW67" s="0" t="n">
        <v>0</v>
      </c>
      <c r="AX67" s="76" t="n">
        <f aca="false">AV67+AW67</f>
        <v>576099.25</v>
      </c>
      <c r="AY67" s="30"/>
      <c r="AZ67" s="57" t="n">
        <f aca="false">AZ66-BB67</f>
        <v>50000000</v>
      </c>
      <c r="BA67" s="57" t="n">
        <f aca="false">AZ66*$C$20</f>
        <v>273791.666666667</v>
      </c>
      <c r="BB67" s="0" t="n">
        <v>0</v>
      </c>
      <c r="BC67" s="76" t="n">
        <f aca="false">BA67+BB67</f>
        <v>273791.666666667</v>
      </c>
      <c r="BD67" s="30"/>
      <c r="BE67" s="57" t="n">
        <f aca="false">BE66-BG67</f>
        <v>112300000</v>
      </c>
      <c r="BF67" s="57" t="n">
        <f aca="false">BE66*$C$21</f>
        <v>643666.166666667</v>
      </c>
      <c r="BG67" s="0" t="n">
        <v>0</v>
      </c>
      <c r="BH67" s="76" t="n">
        <f aca="false">BF67+BG67</f>
        <v>643666.166666667</v>
      </c>
      <c r="BI67" s="30"/>
      <c r="BJ67" s="57" t="n">
        <f aca="false">BJ66-BL67</f>
        <v>48700000</v>
      </c>
      <c r="BK67" s="57" t="n">
        <f aca="false">BJ66*$C$22</f>
        <v>279132.166666667</v>
      </c>
      <c r="BL67" s="0" t="n">
        <v>0</v>
      </c>
      <c r="BM67" s="76" t="n">
        <f aca="false">BK67+BL67</f>
        <v>279132.166666667</v>
      </c>
      <c r="BN67" s="30"/>
      <c r="BO67" s="57" t="n">
        <f aca="false">BO66-BQ67</f>
        <v>89500000</v>
      </c>
      <c r="BP67" s="57" t="n">
        <f aca="false">BO66*$C$23</f>
        <v>512984.166666667</v>
      </c>
      <c r="BQ67" s="0" t="n">
        <v>0</v>
      </c>
      <c r="BR67" s="76" t="n">
        <f aca="false">BP67+BQ67</f>
        <v>512984.166666667</v>
      </c>
      <c r="BS67" s="30"/>
      <c r="BT67" s="57" t="n">
        <f aca="false">BT66-BV67</f>
        <v>44800000</v>
      </c>
      <c r="BU67" s="57" t="n">
        <f aca="false">BT66*$C$24</f>
        <v>256778.666666667</v>
      </c>
      <c r="BV67" s="0" t="n">
        <v>0</v>
      </c>
      <c r="BW67" s="76" t="n">
        <f aca="false">BU67+BV67</f>
        <v>256778.666666667</v>
      </c>
      <c r="BX67" s="30"/>
      <c r="BY67" s="57" t="n">
        <f aca="false">BY66-CA67</f>
        <v>47000000</v>
      </c>
      <c r="BZ67" s="57" t="n">
        <f aca="false">BY66*$C$25</f>
        <v>269388.333333333</v>
      </c>
      <c r="CA67" s="0" t="n">
        <v>0</v>
      </c>
      <c r="CB67" s="76" t="n">
        <f aca="false">BZ67+CA67</f>
        <v>269388.333333333</v>
      </c>
      <c r="CC67" s="30"/>
      <c r="CD67" s="75" t="n">
        <f aca="false">V67+AA67+AP67+AU67+AZ67+BE67+BJ67+BO67+BT67+BY67</f>
        <v>1186945216.52649</v>
      </c>
      <c r="CE67" s="57" t="n">
        <f aca="false">W67+AB67+AQ67+AV67+BA67+BF67+BK67+BP67+BU67+BZ67</f>
        <v>6595189.84823563</v>
      </c>
      <c r="CF67" s="57" t="n">
        <f aca="false">X67+AC67+AR67+AW67+BB67+BG67+BL67+BQ67+BV67+CA67</f>
        <v>1216509.82122023</v>
      </c>
      <c r="CG67" s="75" t="n">
        <f aca="false">CE67+CF67</f>
        <v>7811699.66945586</v>
      </c>
      <c r="CH67" s="57" t="n">
        <f aca="false">S67-CG67</f>
        <v>215353.167189445</v>
      </c>
      <c r="CI67" s="76" t="n">
        <f aca="false">S67-CG67-AG67</f>
        <v>0</v>
      </c>
    </row>
    <row r="68" customFormat="false" ht="15.75" hidden="false" customHeight="false" outlineLevel="0" collapsed="false">
      <c r="E68" s="71"/>
      <c r="F68" s="71"/>
      <c r="G68" s="71" t="n">
        <v>38379</v>
      </c>
      <c r="H68" s="72" t="n">
        <f aca="false">H67+1</f>
        <v>45</v>
      </c>
      <c r="I68" s="73"/>
      <c r="L68" s="74" t="n">
        <f aca="false">L67-O68</f>
        <v>1185721721.91138</v>
      </c>
      <c r="M68" s="84" t="n">
        <f aca="false">$C$7</f>
        <v>8038538.4</v>
      </c>
      <c r="N68" s="77"/>
      <c r="O68" s="84" t="n">
        <f aca="false">M68-P68</f>
        <v>1223494.6151104</v>
      </c>
      <c r="P68" s="57" t="n">
        <f aca="false">($C$6/12*L67)</f>
        <v>6815043.7848896</v>
      </c>
      <c r="Q68" s="78" t="n">
        <f aca="false">L67*($C$10/12)</f>
        <v>9891.21013772075</v>
      </c>
      <c r="R68" s="78" t="n">
        <f aca="false">L67*($C$11/12)</f>
        <v>1582.59362203532</v>
      </c>
      <c r="S68" s="57" t="n">
        <f aca="false">SUM(N68:P68)-Q68-R68</f>
        <v>8027064.59624024</v>
      </c>
      <c r="T68" s="79" t="n">
        <f aca="false">L68/$L$23</f>
        <v>0.979935307364777</v>
      </c>
      <c r="U68" s="72" t="n">
        <f aca="false">U67+1</f>
        <v>45</v>
      </c>
      <c r="V68" s="75" t="n">
        <f aca="false">MAXA(V67-X68,0)</f>
        <v>83851721.9113791</v>
      </c>
      <c r="W68" s="57" t="n">
        <f aca="false">V67*$C$14</f>
        <v>440973.205662304</v>
      </c>
      <c r="X68" s="0" t="n">
        <f aca="false">MINA(IF(V67&gt;0,O68,0),V67)</f>
        <v>1223494.6151104</v>
      </c>
      <c r="Y68" s="76" t="n">
        <f aca="false">W68+X68</f>
        <v>1664467.82077271</v>
      </c>
      <c r="Z68" s="72" t="n">
        <f aca="false">Z67+1</f>
        <v>45</v>
      </c>
      <c r="AA68" s="75" t="n">
        <f aca="false">AA67-AC68</f>
        <v>492470000</v>
      </c>
      <c r="AB68" s="57" t="n">
        <f aca="false">AA67*$C$15</f>
        <v>2718434.4</v>
      </c>
      <c r="AC68" s="0" t="n">
        <f aca="false">IF(AA67&gt;0,O68-X68,0)</f>
        <v>0</v>
      </c>
      <c r="AD68" s="76" t="n">
        <f aca="false">AB68+AC68</f>
        <v>2718434.4</v>
      </c>
      <c r="AE68" s="72" t="n">
        <f aca="false">AE67+1</f>
        <v>45</v>
      </c>
      <c r="AF68" s="57" t="n">
        <f aca="false">CD68</f>
        <v>1185721721.91138</v>
      </c>
      <c r="AG68" s="57" t="n">
        <f aca="false">CH68</f>
        <v>214685.708800868</v>
      </c>
      <c r="AH68" s="0" t="n">
        <v>0</v>
      </c>
      <c r="AI68" s="76" t="n">
        <f aca="false">AG68+AH68</f>
        <v>214685.708800868</v>
      </c>
      <c r="AJ68" s="30"/>
      <c r="AK68" s="57" t="n">
        <f aca="false">CD68</f>
        <v>1185721721.91138</v>
      </c>
      <c r="AL68" s="30"/>
      <c r="AM68" s="30"/>
      <c r="AN68" s="30"/>
      <c r="AO68" s="30"/>
      <c r="AP68" s="57" t="n">
        <f aca="false">AP67-AR68</f>
        <v>115000000</v>
      </c>
      <c r="AQ68" s="57" t="n">
        <f aca="false">AP67*$C$16</f>
        <v>617636.25</v>
      </c>
      <c r="AR68" s="0" t="n">
        <v>0</v>
      </c>
      <c r="AS68" s="76" t="n">
        <f aca="false">AQ68+AR68</f>
        <v>617636.25</v>
      </c>
      <c r="AT68" s="30"/>
      <c r="AU68" s="57" t="n">
        <f aca="false">AU67-AW68</f>
        <v>102100000</v>
      </c>
      <c r="AV68" s="57" t="n">
        <f aca="false">AU67*$C$19</f>
        <v>576099.25</v>
      </c>
      <c r="AW68" s="0" t="n">
        <v>0</v>
      </c>
      <c r="AX68" s="76" t="n">
        <f aca="false">AV68+AW68</f>
        <v>576099.25</v>
      </c>
      <c r="AY68" s="30"/>
      <c r="AZ68" s="57" t="n">
        <f aca="false">AZ67-BB68</f>
        <v>50000000</v>
      </c>
      <c r="BA68" s="57" t="n">
        <f aca="false">AZ67*$C$20</f>
        <v>273791.666666667</v>
      </c>
      <c r="BB68" s="0" t="n">
        <v>0</v>
      </c>
      <c r="BC68" s="76" t="n">
        <f aca="false">BA68+BB68</f>
        <v>273791.666666667</v>
      </c>
      <c r="BD68" s="30"/>
      <c r="BE68" s="57" t="n">
        <f aca="false">BE67-BG68</f>
        <v>112300000</v>
      </c>
      <c r="BF68" s="57" t="n">
        <f aca="false">BE67*$C$21</f>
        <v>643666.166666667</v>
      </c>
      <c r="BG68" s="0" t="n">
        <v>0</v>
      </c>
      <c r="BH68" s="76" t="n">
        <f aca="false">BF68+BG68</f>
        <v>643666.166666667</v>
      </c>
      <c r="BI68" s="30"/>
      <c r="BJ68" s="57" t="n">
        <f aca="false">BJ67-BL68</f>
        <v>48700000</v>
      </c>
      <c r="BK68" s="57" t="n">
        <f aca="false">BJ67*$C$22</f>
        <v>279132.166666667</v>
      </c>
      <c r="BL68" s="0" t="n">
        <v>0</v>
      </c>
      <c r="BM68" s="76" t="n">
        <f aca="false">BK68+BL68</f>
        <v>279132.166666667</v>
      </c>
      <c r="BN68" s="30"/>
      <c r="BO68" s="57" t="n">
        <f aca="false">BO67-BQ68</f>
        <v>89500000</v>
      </c>
      <c r="BP68" s="57" t="n">
        <f aca="false">BO67*$C$23</f>
        <v>512984.166666667</v>
      </c>
      <c r="BQ68" s="0" t="n">
        <v>0</v>
      </c>
      <c r="BR68" s="76" t="n">
        <f aca="false">BP68+BQ68</f>
        <v>512984.166666667</v>
      </c>
      <c r="BS68" s="30"/>
      <c r="BT68" s="57" t="n">
        <f aca="false">BT67-BV68</f>
        <v>44800000</v>
      </c>
      <c r="BU68" s="57" t="n">
        <f aca="false">BT67*$C$24</f>
        <v>256778.666666667</v>
      </c>
      <c r="BV68" s="0" t="n">
        <v>0</v>
      </c>
      <c r="BW68" s="76" t="n">
        <f aca="false">BU68+BV68</f>
        <v>256778.666666667</v>
      </c>
      <c r="BX68" s="30"/>
      <c r="BY68" s="57" t="n">
        <f aca="false">BY67-CA68</f>
        <v>47000000</v>
      </c>
      <c r="BZ68" s="57" t="n">
        <f aca="false">BY67*$C$25</f>
        <v>269388.333333333</v>
      </c>
      <c r="CA68" s="0" t="n">
        <v>0</v>
      </c>
      <c r="CB68" s="76" t="n">
        <f aca="false">BZ68+CA68</f>
        <v>269388.333333333</v>
      </c>
      <c r="CC68" s="30"/>
      <c r="CD68" s="75" t="n">
        <f aca="false">V68+AA68+AP68+AU68+AZ68+BE68+BJ68+BO68+BT68+BY68</f>
        <v>1185721721.91138</v>
      </c>
      <c r="CE68" s="57" t="n">
        <f aca="false">W68+AB68+AQ68+AV68+BA68+BF68+BK68+BP68+BU68+BZ68</f>
        <v>6588884.27232897</v>
      </c>
      <c r="CF68" s="57" t="n">
        <f aca="false">X68+AC68+AR68+AW68+BB68+BG68+BL68+BQ68+BV68+CA68</f>
        <v>1223494.6151104</v>
      </c>
      <c r="CG68" s="75" t="n">
        <f aca="false">CE68+CF68</f>
        <v>7812378.88743938</v>
      </c>
      <c r="CH68" s="57" t="n">
        <f aca="false">S68-CG68</f>
        <v>214685.708800868</v>
      </c>
      <c r="CI68" s="76" t="n">
        <f aca="false">S68-CG68-AG68</f>
        <v>0</v>
      </c>
    </row>
    <row r="69" customFormat="false" ht="15.75" hidden="false" customHeight="false" outlineLevel="0" collapsed="false">
      <c r="E69" s="71"/>
      <c r="F69" s="71"/>
      <c r="G69" s="71" t="n">
        <v>38410</v>
      </c>
      <c r="H69" s="72" t="n">
        <f aca="false">H68+1</f>
        <v>46</v>
      </c>
      <c r="I69" s="73"/>
      <c r="L69" s="74" t="n">
        <f aca="false">L68-O69</f>
        <v>1184491202.39802</v>
      </c>
      <c r="M69" s="84" t="n">
        <f aca="false">$C$7</f>
        <v>8038538.4</v>
      </c>
      <c r="N69" s="77"/>
      <c r="O69" s="84" t="n">
        <f aca="false">M69-P69</f>
        <v>1230519.51335883</v>
      </c>
      <c r="P69" s="57" t="n">
        <f aca="false">($C$6/12*L68)</f>
        <v>6808018.88664117</v>
      </c>
      <c r="Q69" s="78" t="n">
        <f aca="false">L68*($C$10/12)</f>
        <v>9881.0143492615</v>
      </c>
      <c r="R69" s="78" t="n">
        <f aca="false">L68*($C$11/12)</f>
        <v>1580.96229588184</v>
      </c>
      <c r="S69" s="57" t="n">
        <f aca="false">SUM(N69:P69)-Q69-R69</f>
        <v>8027076.42335486</v>
      </c>
      <c r="T69" s="79" t="n">
        <f aca="false">L69/$L$23</f>
        <v>0.978918349089273</v>
      </c>
      <c r="U69" s="72" t="n">
        <f aca="false">U68+1</f>
        <v>46</v>
      </c>
      <c r="V69" s="75" t="n">
        <f aca="false">MAXA(V68-X69,0)</f>
        <v>82621202.3980203</v>
      </c>
      <c r="W69" s="57" t="n">
        <f aca="false">V68*$C$14</f>
        <v>434631.425240648</v>
      </c>
      <c r="X69" s="0" t="n">
        <f aca="false">MINA(IF(V68&gt;0,O69,0),V68)</f>
        <v>1230519.51335883</v>
      </c>
      <c r="Y69" s="76" t="n">
        <f aca="false">W69+X69</f>
        <v>1665150.93859948</v>
      </c>
      <c r="Z69" s="72" t="n">
        <f aca="false">Z68+1</f>
        <v>46</v>
      </c>
      <c r="AA69" s="75" t="n">
        <f aca="false">AA68-AC69</f>
        <v>492470000</v>
      </c>
      <c r="AB69" s="57" t="n">
        <f aca="false">AA68*$C$15</f>
        <v>2718434.4</v>
      </c>
      <c r="AC69" s="0" t="n">
        <f aca="false">IF(AA68&gt;0,O69-X69,0)</f>
        <v>0</v>
      </c>
      <c r="AD69" s="76" t="n">
        <f aca="false">AB69+AC69</f>
        <v>2718434.4</v>
      </c>
      <c r="AE69" s="72" t="n">
        <f aca="false">AE68+1</f>
        <v>46</v>
      </c>
      <c r="AF69" s="57" t="n">
        <f aca="false">CD69</f>
        <v>1184491202.39802</v>
      </c>
      <c r="AG69" s="57" t="n">
        <f aca="false">CH69</f>
        <v>214014.418088712</v>
      </c>
      <c r="AH69" s="0" t="n">
        <v>0</v>
      </c>
      <c r="AI69" s="76" t="n">
        <f aca="false">AG69+AH69</f>
        <v>214014.418088712</v>
      </c>
      <c r="AJ69" s="30"/>
      <c r="AK69" s="57" t="n">
        <f aca="false">CD69</f>
        <v>1184491202.39802</v>
      </c>
      <c r="AL69" s="30"/>
      <c r="AM69" s="30"/>
      <c r="AN69" s="30"/>
      <c r="AO69" s="30"/>
      <c r="AP69" s="57" t="n">
        <f aca="false">AP68-AR69</f>
        <v>115000000</v>
      </c>
      <c r="AQ69" s="57" t="n">
        <f aca="false">AP68*$C$16</f>
        <v>617636.25</v>
      </c>
      <c r="AR69" s="0" t="n">
        <v>0</v>
      </c>
      <c r="AS69" s="76" t="n">
        <f aca="false">AQ69+AR69</f>
        <v>617636.25</v>
      </c>
      <c r="AT69" s="30"/>
      <c r="AU69" s="57" t="n">
        <f aca="false">AU68-AW69</f>
        <v>102100000</v>
      </c>
      <c r="AV69" s="57" t="n">
        <f aca="false">AU68*$C$19</f>
        <v>576099.25</v>
      </c>
      <c r="AW69" s="0" t="n">
        <v>0</v>
      </c>
      <c r="AX69" s="76" t="n">
        <f aca="false">AV69+AW69</f>
        <v>576099.25</v>
      </c>
      <c r="AY69" s="30"/>
      <c r="AZ69" s="57" t="n">
        <f aca="false">AZ68-BB69</f>
        <v>50000000</v>
      </c>
      <c r="BA69" s="57" t="n">
        <f aca="false">AZ68*$C$20</f>
        <v>273791.666666667</v>
      </c>
      <c r="BB69" s="0" t="n">
        <v>0</v>
      </c>
      <c r="BC69" s="76" t="n">
        <f aca="false">BA69+BB69</f>
        <v>273791.666666667</v>
      </c>
      <c r="BD69" s="30"/>
      <c r="BE69" s="57" t="n">
        <f aca="false">BE68-BG69</f>
        <v>112300000</v>
      </c>
      <c r="BF69" s="57" t="n">
        <f aca="false">BE68*$C$21</f>
        <v>643666.166666667</v>
      </c>
      <c r="BG69" s="0" t="n">
        <v>0</v>
      </c>
      <c r="BH69" s="76" t="n">
        <f aca="false">BF69+BG69</f>
        <v>643666.166666667</v>
      </c>
      <c r="BI69" s="30"/>
      <c r="BJ69" s="57" t="n">
        <f aca="false">BJ68-BL69</f>
        <v>48700000</v>
      </c>
      <c r="BK69" s="57" t="n">
        <f aca="false">BJ68*$C$22</f>
        <v>279132.166666667</v>
      </c>
      <c r="BL69" s="0" t="n">
        <v>0</v>
      </c>
      <c r="BM69" s="76" t="n">
        <f aca="false">BK69+BL69</f>
        <v>279132.166666667</v>
      </c>
      <c r="BN69" s="30"/>
      <c r="BO69" s="57" t="n">
        <f aca="false">BO68-BQ69</f>
        <v>89500000</v>
      </c>
      <c r="BP69" s="57" t="n">
        <f aca="false">BO68*$C$23</f>
        <v>512984.166666667</v>
      </c>
      <c r="BQ69" s="0" t="n">
        <v>0</v>
      </c>
      <c r="BR69" s="76" t="n">
        <f aca="false">BP69+BQ69</f>
        <v>512984.166666667</v>
      </c>
      <c r="BS69" s="30"/>
      <c r="BT69" s="57" t="n">
        <f aca="false">BT68-BV69</f>
        <v>44800000</v>
      </c>
      <c r="BU69" s="57" t="n">
        <f aca="false">BT68*$C$24</f>
        <v>256778.666666667</v>
      </c>
      <c r="BV69" s="0" t="n">
        <v>0</v>
      </c>
      <c r="BW69" s="76" t="n">
        <f aca="false">BU69+BV69</f>
        <v>256778.666666667</v>
      </c>
      <c r="BX69" s="30"/>
      <c r="BY69" s="57" t="n">
        <f aca="false">BY68-CA69</f>
        <v>47000000</v>
      </c>
      <c r="BZ69" s="57" t="n">
        <f aca="false">BY68*$C$25</f>
        <v>269388.333333333</v>
      </c>
      <c r="CA69" s="0" t="n">
        <v>0</v>
      </c>
      <c r="CB69" s="76" t="n">
        <f aca="false">BZ69+CA69</f>
        <v>269388.333333333</v>
      </c>
      <c r="CC69" s="30"/>
      <c r="CD69" s="75" t="n">
        <f aca="false">V69+AA69+AP69+AU69+AZ69+BE69+BJ69+BO69+BT69+BY69</f>
        <v>1184491202.39802</v>
      </c>
      <c r="CE69" s="57" t="n">
        <f aca="false">W69+AB69+AQ69+AV69+BA69+BF69+BK69+BP69+BU69+BZ69</f>
        <v>6582542.49190732</v>
      </c>
      <c r="CF69" s="57" t="n">
        <f aca="false">X69+AC69+AR69+AW69+BB69+BG69+BL69+BQ69+BV69+CA69</f>
        <v>1230519.51335883</v>
      </c>
      <c r="CG69" s="75" t="n">
        <f aca="false">CE69+CF69</f>
        <v>7813062.00526615</v>
      </c>
      <c r="CH69" s="57" t="n">
        <f aca="false">S69-CG69</f>
        <v>214014.418088712</v>
      </c>
      <c r="CI69" s="76" t="n">
        <f aca="false">S69-CG69-AG69</f>
        <v>0</v>
      </c>
    </row>
    <row r="70" customFormat="false" ht="15.75" hidden="false" customHeight="false" outlineLevel="0" collapsed="false">
      <c r="E70" s="71"/>
      <c r="F70" s="71"/>
      <c r="G70" s="71" t="n">
        <v>38438</v>
      </c>
      <c r="H70" s="72" t="n">
        <f aca="false">H69+1</f>
        <v>47</v>
      </c>
      <c r="I70" s="73"/>
      <c r="L70" s="74" t="n">
        <f aca="false">L69-O70</f>
        <v>1183253617.65179</v>
      </c>
      <c r="M70" s="84" t="n">
        <f aca="false">$C$7</f>
        <v>8038538.4</v>
      </c>
      <c r="N70" s="77"/>
      <c r="O70" s="84" t="n">
        <f aca="false">M70-P70</f>
        <v>1237584.74623137</v>
      </c>
      <c r="P70" s="57" t="n">
        <f aca="false">($C$6/12*L69)</f>
        <v>6800953.65376864</v>
      </c>
      <c r="Q70" s="78" t="n">
        <f aca="false">L69*($C$10/12)</f>
        <v>9870.76001998351</v>
      </c>
      <c r="R70" s="78" t="n">
        <f aca="false">L69*($C$11/12)</f>
        <v>1579.32160319736</v>
      </c>
      <c r="S70" s="57" t="n">
        <f aca="false">SUM(N70:P70)-Q70-R70</f>
        <v>8027088.31837682</v>
      </c>
      <c r="T70" s="79" t="n">
        <f aca="false">L70/$L$23</f>
        <v>0.977895551778338</v>
      </c>
      <c r="U70" s="72" t="n">
        <f aca="false">U69+1</f>
        <v>47</v>
      </c>
      <c r="V70" s="75" t="n">
        <f aca="false">MAXA(V69-X70,0)</f>
        <v>81383617.6517889</v>
      </c>
      <c r="W70" s="57" t="n">
        <f aca="false">V69*$C$14</f>
        <v>428253.232429738</v>
      </c>
      <c r="X70" s="0" t="n">
        <f aca="false">MINA(IF(V69&gt;0,O70,0),V69)</f>
        <v>1237584.74623137</v>
      </c>
      <c r="Y70" s="76" t="n">
        <f aca="false">W70+X70</f>
        <v>1665837.9786611</v>
      </c>
      <c r="Z70" s="72" t="n">
        <f aca="false">Z69+1</f>
        <v>47</v>
      </c>
      <c r="AA70" s="75" t="n">
        <f aca="false">AA69-AC70</f>
        <v>492470000</v>
      </c>
      <c r="AB70" s="57" t="n">
        <f aca="false">AA69*$C$15</f>
        <v>2718434.4</v>
      </c>
      <c r="AC70" s="0" t="n">
        <f aca="false">IF(AA69&gt;0,O70-X70,0)</f>
        <v>0</v>
      </c>
      <c r="AD70" s="76" t="n">
        <f aca="false">AB70+AC70</f>
        <v>2718434.4</v>
      </c>
      <c r="AE70" s="72" t="n">
        <f aca="false">AE69+1</f>
        <v>47</v>
      </c>
      <c r="AF70" s="57" t="n">
        <f aca="false">CD70</f>
        <v>1183253617.65179</v>
      </c>
      <c r="AG70" s="57" t="n">
        <f aca="false">CH70</f>
        <v>213339.273049048</v>
      </c>
      <c r="AH70" s="0" t="n">
        <v>0</v>
      </c>
      <c r="AI70" s="76" t="n">
        <f aca="false">AG70+AH70</f>
        <v>213339.273049048</v>
      </c>
      <c r="AJ70" s="30"/>
      <c r="AK70" s="57" t="n">
        <f aca="false">CD70</f>
        <v>1183253617.65179</v>
      </c>
      <c r="AL70" s="30"/>
      <c r="AM70" s="30"/>
      <c r="AN70" s="30"/>
      <c r="AO70" s="30"/>
      <c r="AP70" s="57" t="n">
        <f aca="false">AP69-AR70</f>
        <v>115000000</v>
      </c>
      <c r="AQ70" s="57" t="n">
        <f aca="false">AP69*$C$16</f>
        <v>617636.25</v>
      </c>
      <c r="AR70" s="0" t="n">
        <v>0</v>
      </c>
      <c r="AS70" s="76" t="n">
        <f aca="false">AQ70+AR70</f>
        <v>617636.25</v>
      </c>
      <c r="AT70" s="30"/>
      <c r="AU70" s="57" t="n">
        <f aca="false">AU69-AW70</f>
        <v>102100000</v>
      </c>
      <c r="AV70" s="57" t="n">
        <f aca="false">AU69*$C$19</f>
        <v>576099.25</v>
      </c>
      <c r="AW70" s="0" t="n">
        <v>0</v>
      </c>
      <c r="AX70" s="76" t="n">
        <f aca="false">AV70+AW70</f>
        <v>576099.25</v>
      </c>
      <c r="AY70" s="30"/>
      <c r="AZ70" s="57" t="n">
        <f aca="false">AZ69-BB70</f>
        <v>50000000</v>
      </c>
      <c r="BA70" s="57" t="n">
        <f aca="false">AZ69*$C$20</f>
        <v>273791.666666667</v>
      </c>
      <c r="BB70" s="0" t="n">
        <v>0</v>
      </c>
      <c r="BC70" s="76" t="n">
        <f aca="false">BA70+BB70</f>
        <v>273791.666666667</v>
      </c>
      <c r="BD70" s="30"/>
      <c r="BE70" s="57" t="n">
        <f aca="false">BE69-BG70</f>
        <v>112300000</v>
      </c>
      <c r="BF70" s="57" t="n">
        <f aca="false">BE69*$C$21</f>
        <v>643666.166666667</v>
      </c>
      <c r="BG70" s="0" t="n">
        <v>0</v>
      </c>
      <c r="BH70" s="76" t="n">
        <f aca="false">BF70+BG70</f>
        <v>643666.166666667</v>
      </c>
      <c r="BI70" s="30"/>
      <c r="BJ70" s="57" t="n">
        <f aca="false">BJ69-BL70</f>
        <v>48700000</v>
      </c>
      <c r="BK70" s="57" t="n">
        <f aca="false">BJ69*$C$22</f>
        <v>279132.166666667</v>
      </c>
      <c r="BL70" s="0" t="n">
        <v>0</v>
      </c>
      <c r="BM70" s="76" t="n">
        <f aca="false">BK70+BL70</f>
        <v>279132.166666667</v>
      </c>
      <c r="BN70" s="30"/>
      <c r="BO70" s="57" t="n">
        <f aca="false">BO69-BQ70</f>
        <v>89500000</v>
      </c>
      <c r="BP70" s="57" t="n">
        <f aca="false">BO69*$C$23</f>
        <v>512984.166666667</v>
      </c>
      <c r="BQ70" s="0" t="n">
        <v>0</v>
      </c>
      <c r="BR70" s="76" t="n">
        <f aca="false">BP70+BQ70</f>
        <v>512984.166666667</v>
      </c>
      <c r="BS70" s="30"/>
      <c r="BT70" s="57" t="n">
        <f aca="false">BT69-BV70</f>
        <v>44800000</v>
      </c>
      <c r="BU70" s="57" t="n">
        <f aca="false">BT69*$C$24</f>
        <v>256778.666666667</v>
      </c>
      <c r="BV70" s="0" t="n">
        <v>0</v>
      </c>
      <c r="BW70" s="76" t="n">
        <f aca="false">BU70+BV70</f>
        <v>256778.666666667</v>
      </c>
      <c r="BX70" s="30"/>
      <c r="BY70" s="57" t="n">
        <f aca="false">BY69-CA70</f>
        <v>47000000</v>
      </c>
      <c r="BZ70" s="57" t="n">
        <f aca="false">BY69*$C$25</f>
        <v>269388.333333333</v>
      </c>
      <c r="CA70" s="0" t="n">
        <v>0</v>
      </c>
      <c r="CB70" s="76" t="n">
        <f aca="false">BZ70+CA70</f>
        <v>269388.333333333</v>
      </c>
      <c r="CC70" s="30"/>
      <c r="CD70" s="75" t="n">
        <f aca="false">V70+AA70+AP70+AU70+AZ70+BE70+BJ70+BO70+BT70+BY70</f>
        <v>1183253617.65179</v>
      </c>
      <c r="CE70" s="57" t="n">
        <f aca="false">W70+AB70+AQ70+AV70+BA70+BF70+BK70+BP70+BU70+BZ70</f>
        <v>6576164.29909641</v>
      </c>
      <c r="CF70" s="57" t="n">
        <f aca="false">X70+AC70+AR70+AW70+BB70+BG70+BL70+BQ70+BV70+CA70</f>
        <v>1237584.74623137</v>
      </c>
      <c r="CG70" s="75" t="n">
        <f aca="false">CE70+CF70</f>
        <v>7813749.04532777</v>
      </c>
      <c r="CH70" s="57" t="n">
        <f aca="false">S70-CG70</f>
        <v>213339.273049048</v>
      </c>
      <c r="CI70" s="76" t="n">
        <f aca="false">S70-CG70-AG70</f>
        <v>0</v>
      </c>
    </row>
    <row r="71" customFormat="false" ht="15.75" hidden="false" customHeight="false" outlineLevel="0" collapsed="false">
      <c r="E71" s="71"/>
      <c r="F71" s="71"/>
      <c r="G71" s="71" t="n">
        <v>38469</v>
      </c>
      <c r="H71" s="72" t="n">
        <f aca="false">H70+1</f>
        <v>48</v>
      </c>
      <c r="I71" s="73"/>
      <c r="L71" s="74" t="n">
        <f aca="false">L70-O71</f>
        <v>1182008927.10647</v>
      </c>
      <c r="M71" s="84" t="n">
        <f aca="false">$C$7</f>
        <v>8038538.4</v>
      </c>
      <c r="N71" s="77"/>
      <c r="O71" s="84" t="n">
        <f aca="false">M71-P71</f>
        <v>1244690.54531598</v>
      </c>
      <c r="P71" s="57" t="n">
        <f aca="false">($C$6/12*L70)</f>
        <v>6793847.85468402</v>
      </c>
      <c r="Q71" s="78" t="n">
        <f aca="false">L70*($C$10/12)</f>
        <v>9860.44681376491</v>
      </c>
      <c r="R71" s="78" t="n">
        <f aca="false">L70*($C$11/12)</f>
        <v>1577.67149020239</v>
      </c>
      <c r="S71" s="57" t="n">
        <f aca="false">SUM(N71:P71)-Q71-R71</f>
        <v>8027100.28169603</v>
      </c>
      <c r="T71" s="79" t="n">
        <f aca="false">L71/$L$23</f>
        <v>0.976866881906176</v>
      </c>
      <c r="U71" s="72" t="n">
        <f aca="false">U70+1</f>
        <v>48</v>
      </c>
      <c r="V71" s="75" t="n">
        <f aca="false">MAXA(V70-X71,0)</f>
        <v>80138927.1064729</v>
      </c>
      <c r="W71" s="57" t="n">
        <f aca="false">V70*$C$14</f>
        <v>421838.418161773</v>
      </c>
      <c r="X71" s="0" t="n">
        <f aca="false">MINA(IF(V70&gt;0,O71,0),V70)</f>
        <v>1244690.54531598</v>
      </c>
      <c r="Y71" s="76" t="n">
        <f aca="false">W71+X71</f>
        <v>1666528.96347775</v>
      </c>
      <c r="Z71" s="72" t="n">
        <f aca="false">Z70+1</f>
        <v>48</v>
      </c>
      <c r="AA71" s="75" t="n">
        <f aca="false">AA70-AC71</f>
        <v>492470000</v>
      </c>
      <c r="AB71" s="57" t="n">
        <f aca="false">AA70*$C$15</f>
        <v>2718434.4</v>
      </c>
      <c r="AC71" s="0" t="n">
        <f aca="false">IF(AA70&gt;0,O71-X71,0)</f>
        <v>0</v>
      </c>
      <c r="AD71" s="76" t="n">
        <f aca="false">AB71+AC71</f>
        <v>2718434.4</v>
      </c>
      <c r="AE71" s="72" t="n">
        <f aca="false">AE70+1</f>
        <v>48</v>
      </c>
      <c r="AF71" s="57" t="n">
        <f aca="false">CD71</f>
        <v>1182008927.10647</v>
      </c>
      <c r="AG71" s="57" t="n">
        <f aca="false">CH71</f>
        <v>212660.251551616</v>
      </c>
      <c r="AH71" s="0" t="n">
        <v>0</v>
      </c>
      <c r="AI71" s="76" t="n">
        <f aca="false">AG71+AH71</f>
        <v>212660.251551616</v>
      </c>
      <c r="AJ71" s="30"/>
      <c r="AK71" s="57" t="n">
        <f aca="false">CD71</f>
        <v>1182008927.10647</v>
      </c>
      <c r="AL71" s="30"/>
      <c r="AM71" s="30"/>
      <c r="AN71" s="30"/>
      <c r="AO71" s="30"/>
      <c r="AP71" s="57" t="n">
        <f aca="false">AP70-AR71</f>
        <v>115000000</v>
      </c>
      <c r="AQ71" s="57" t="n">
        <f aca="false">AP70*$C$16</f>
        <v>617636.25</v>
      </c>
      <c r="AR71" s="0" t="n">
        <v>0</v>
      </c>
      <c r="AS71" s="76" t="n">
        <f aca="false">AQ71+AR71</f>
        <v>617636.25</v>
      </c>
      <c r="AT71" s="30"/>
      <c r="AU71" s="57" t="n">
        <f aca="false">AU70-AW71</f>
        <v>102100000</v>
      </c>
      <c r="AV71" s="57" t="n">
        <f aca="false">AU70*$C$19</f>
        <v>576099.25</v>
      </c>
      <c r="AW71" s="0" t="n">
        <v>0</v>
      </c>
      <c r="AX71" s="76" t="n">
        <f aca="false">AV71+AW71</f>
        <v>576099.25</v>
      </c>
      <c r="AY71" s="30"/>
      <c r="AZ71" s="57" t="n">
        <f aca="false">AZ70-BB71</f>
        <v>50000000</v>
      </c>
      <c r="BA71" s="57" t="n">
        <f aca="false">AZ70*$C$20</f>
        <v>273791.666666667</v>
      </c>
      <c r="BB71" s="0" t="n">
        <v>0</v>
      </c>
      <c r="BC71" s="76" t="n">
        <f aca="false">BA71+BB71</f>
        <v>273791.666666667</v>
      </c>
      <c r="BD71" s="30"/>
      <c r="BE71" s="57" t="n">
        <f aca="false">BE70-BG71</f>
        <v>112300000</v>
      </c>
      <c r="BF71" s="57" t="n">
        <f aca="false">BE70*$C$21</f>
        <v>643666.166666667</v>
      </c>
      <c r="BG71" s="0" t="n">
        <v>0</v>
      </c>
      <c r="BH71" s="76" t="n">
        <f aca="false">BF71+BG71</f>
        <v>643666.166666667</v>
      </c>
      <c r="BI71" s="30"/>
      <c r="BJ71" s="57" t="n">
        <f aca="false">BJ70-BL71</f>
        <v>48700000</v>
      </c>
      <c r="BK71" s="57" t="n">
        <f aca="false">BJ70*$C$22</f>
        <v>279132.166666667</v>
      </c>
      <c r="BL71" s="0" t="n">
        <v>0</v>
      </c>
      <c r="BM71" s="76" t="n">
        <f aca="false">BK71+BL71</f>
        <v>279132.166666667</v>
      </c>
      <c r="BN71" s="30"/>
      <c r="BO71" s="57" t="n">
        <f aca="false">BO70-BQ71</f>
        <v>89500000</v>
      </c>
      <c r="BP71" s="57" t="n">
        <f aca="false">BO70*$C$23</f>
        <v>512984.166666667</v>
      </c>
      <c r="BQ71" s="0" t="n">
        <v>0</v>
      </c>
      <c r="BR71" s="76" t="n">
        <f aca="false">BP71+BQ71</f>
        <v>512984.166666667</v>
      </c>
      <c r="BS71" s="30"/>
      <c r="BT71" s="57" t="n">
        <f aca="false">BT70-BV71</f>
        <v>44800000</v>
      </c>
      <c r="BU71" s="57" t="n">
        <f aca="false">BT70*$C$24</f>
        <v>256778.666666667</v>
      </c>
      <c r="BV71" s="0" t="n">
        <v>0</v>
      </c>
      <c r="BW71" s="76" t="n">
        <f aca="false">BU71+BV71</f>
        <v>256778.666666667</v>
      </c>
      <c r="BX71" s="30"/>
      <c r="BY71" s="57" t="n">
        <f aca="false">BY70-CA71</f>
        <v>47000000</v>
      </c>
      <c r="BZ71" s="57" t="n">
        <f aca="false">BY70*$C$25</f>
        <v>269388.333333333</v>
      </c>
      <c r="CA71" s="0" t="n">
        <v>0</v>
      </c>
      <c r="CB71" s="76" t="n">
        <f aca="false">BZ71+CA71</f>
        <v>269388.333333333</v>
      </c>
      <c r="CC71" s="30"/>
      <c r="CD71" s="75" t="n">
        <f aca="false">V71+AA71+AP71+AU71+AZ71+BE71+BJ71+BO71+BT71+BY71</f>
        <v>1182008927.10647</v>
      </c>
      <c r="CE71" s="57" t="n">
        <f aca="false">W71+AB71+AQ71+AV71+BA71+BF71+BK71+BP71+BU71+BZ71</f>
        <v>6569749.48482844</v>
      </c>
      <c r="CF71" s="57" t="n">
        <f aca="false">X71+AC71+AR71+AW71+BB71+BG71+BL71+BQ71+BV71+CA71</f>
        <v>1244690.54531598</v>
      </c>
      <c r="CG71" s="75" t="n">
        <f aca="false">CE71+CF71</f>
        <v>7814440.03014442</v>
      </c>
      <c r="CH71" s="57" t="n">
        <f aca="false">S71-CG71</f>
        <v>212660.251551616</v>
      </c>
      <c r="CI71" s="76" t="n">
        <f aca="false">S71-CG71-AG71</f>
        <v>0</v>
      </c>
    </row>
    <row r="72" customFormat="false" ht="15.75" hidden="false" customHeight="false" outlineLevel="0" collapsed="false">
      <c r="E72" s="71"/>
      <c r="F72" s="71"/>
      <c r="G72" s="71" t="n">
        <v>38499</v>
      </c>
      <c r="H72" s="72" t="n">
        <f aca="false">H71+1</f>
        <v>49</v>
      </c>
      <c r="I72" s="73"/>
      <c r="L72" s="74" t="n">
        <f aca="false">L71-O72</f>
        <v>1180757089.96294</v>
      </c>
      <c r="M72" s="84" t="n">
        <f aca="false">$C$7</f>
        <v>8038538.4</v>
      </c>
      <c r="N72" s="77"/>
      <c r="O72" s="84" t="n">
        <f aca="false">M72-P72</f>
        <v>1251837.14353033</v>
      </c>
      <c r="P72" s="57" t="n">
        <f aca="false">($C$6/12*L71)</f>
        <v>6786701.25646967</v>
      </c>
      <c r="Q72" s="78" t="n">
        <f aca="false">L71*($C$10/12)</f>
        <v>9850.07439255395</v>
      </c>
      <c r="R72" s="78" t="n">
        <f aca="false">L71*($C$11/12)</f>
        <v>1576.01190280863</v>
      </c>
      <c r="S72" s="57" t="n">
        <f aca="false">SUM(N72:P72)-Q72-R72</f>
        <v>8027112.31370464</v>
      </c>
      <c r="T72" s="79" t="n">
        <f aca="false">L72/$L$23</f>
        <v>0.975832305754498</v>
      </c>
      <c r="U72" s="72" t="n">
        <f aca="false">U71+1</f>
        <v>49</v>
      </c>
      <c r="V72" s="75" t="n">
        <f aca="false">MAXA(V71-X72,0)</f>
        <v>78887089.9629426</v>
      </c>
      <c r="W72" s="57" t="n">
        <f aca="false">V71*$C$14</f>
        <v>415386.772168551</v>
      </c>
      <c r="X72" s="0" t="n">
        <f aca="false">MINA(IF(V71&gt;0,O72,0),V71)</f>
        <v>1251837.14353033</v>
      </c>
      <c r="Y72" s="76" t="n">
        <f aca="false">W72+X72</f>
        <v>1667223.91569888</v>
      </c>
      <c r="Z72" s="72" t="n">
        <f aca="false">Z71+1</f>
        <v>49</v>
      </c>
      <c r="AA72" s="75" t="n">
        <f aca="false">AA71-AC72</f>
        <v>492470000</v>
      </c>
      <c r="AB72" s="57" t="n">
        <f aca="false">AA71*$C$15</f>
        <v>2718434.4</v>
      </c>
      <c r="AC72" s="0" t="n">
        <f aca="false">IF(AA71&gt;0,O72-X72,0)</f>
        <v>0</v>
      </c>
      <c r="AD72" s="76" t="n">
        <f aca="false">AB72+AC72</f>
        <v>2718434.4</v>
      </c>
      <c r="AE72" s="72" t="n">
        <f aca="false">AE71+1</f>
        <v>49</v>
      </c>
      <c r="AF72" s="57" t="n">
        <f aca="false">CD72</f>
        <v>1180757089.96294</v>
      </c>
      <c r="AG72" s="57" t="n">
        <f aca="false">CH72</f>
        <v>211977.331339086</v>
      </c>
      <c r="AH72" s="0" t="n">
        <v>0</v>
      </c>
      <c r="AI72" s="76" t="n">
        <f aca="false">AG72+AH72</f>
        <v>211977.331339086</v>
      </c>
      <c r="AJ72" s="30"/>
      <c r="AK72" s="57" t="n">
        <f aca="false">CD72</f>
        <v>1180757089.96294</v>
      </c>
      <c r="AL72" s="30"/>
      <c r="AM72" s="30"/>
      <c r="AN72" s="30"/>
      <c r="AO72" s="30"/>
      <c r="AP72" s="57" t="n">
        <f aca="false">AP71-AR72</f>
        <v>115000000</v>
      </c>
      <c r="AQ72" s="57" t="n">
        <f aca="false">AP71*$C$16</f>
        <v>617636.25</v>
      </c>
      <c r="AR72" s="0" t="n">
        <v>0</v>
      </c>
      <c r="AS72" s="76" t="n">
        <f aca="false">AQ72+AR72</f>
        <v>617636.25</v>
      </c>
      <c r="AT72" s="30"/>
      <c r="AU72" s="57" t="n">
        <f aca="false">AU71-AW72</f>
        <v>102100000</v>
      </c>
      <c r="AV72" s="57" t="n">
        <f aca="false">AU71*$C$19</f>
        <v>576099.25</v>
      </c>
      <c r="AW72" s="0" t="n">
        <v>0</v>
      </c>
      <c r="AX72" s="76" t="n">
        <f aca="false">AV72+AW72</f>
        <v>576099.25</v>
      </c>
      <c r="AY72" s="30"/>
      <c r="AZ72" s="57" t="n">
        <f aca="false">AZ71-BB72</f>
        <v>50000000</v>
      </c>
      <c r="BA72" s="57" t="n">
        <f aca="false">AZ71*$C$20</f>
        <v>273791.666666667</v>
      </c>
      <c r="BB72" s="0" t="n">
        <v>0</v>
      </c>
      <c r="BC72" s="76" t="n">
        <f aca="false">BA72+BB72</f>
        <v>273791.666666667</v>
      </c>
      <c r="BD72" s="30"/>
      <c r="BE72" s="57" t="n">
        <f aca="false">BE71-BG72</f>
        <v>112300000</v>
      </c>
      <c r="BF72" s="57" t="n">
        <f aca="false">BE71*$C$21</f>
        <v>643666.166666667</v>
      </c>
      <c r="BG72" s="0" t="n">
        <v>0</v>
      </c>
      <c r="BH72" s="76" t="n">
        <f aca="false">BF72+BG72</f>
        <v>643666.166666667</v>
      </c>
      <c r="BI72" s="30"/>
      <c r="BJ72" s="57" t="n">
        <f aca="false">BJ71-BL72</f>
        <v>48700000</v>
      </c>
      <c r="BK72" s="57" t="n">
        <f aca="false">BJ71*$C$22</f>
        <v>279132.166666667</v>
      </c>
      <c r="BL72" s="0" t="n">
        <v>0</v>
      </c>
      <c r="BM72" s="76" t="n">
        <f aca="false">BK72+BL72</f>
        <v>279132.166666667</v>
      </c>
      <c r="BN72" s="30"/>
      <c r="BO72" s="57" t="n">
        <f aca="false">BO71-BQ72</f>
        <v>89500000</v>
      </c>
      <c r="BP72" s="57" t="n">
        <f aca="false">BO71*$C$23</f>
        <v>512984.166666667</v>
      </c>
      <c r="BQ72" s="0" t="n">
        <v>0</v>
      </c>
      <c r="BR72" s="76" t="n">
        <f aca="false">BP72+BQ72</f>
        <v>512984.166666667</v>
      </c>
      <c r="BS72" s="30"/>
      <c r="BT72" s="57" t="n">
        <f aca="false">BT71-BV72</f>
        <v>44800000</v>
      </c>
      <c r="BU72" s="57" t="n">
        <f aca="false">BT71*$C$24</f>
        <v>256778.666666667</v>
      </c>
      <c r="BV72" s="0" t="n">
        <v>0</v>
      </c>
      <c r="BW72" s="76" t="n">
        <f aca="false">BU72+BV72</f>
        <v>256778.666666667</v>
      </c>
      <c r="BX72" s="30"/>
      <c r="BY72" s="57" t="n">
        <f aca="false">BY71-CA72</f>
        <v>47000000</v>
      </c>
      <c r="BZ72" s="57" t="n">
        <f aca="false">BY71*$C$25</f>
        <v>269388.333333333</v>
      </c>
      <c r="CA72" s="0" t="n">
        <v>0</v>
      </c>
      <c r="CB72" s="76" t="n">
        <f aca="false">BZ72+CA72</f>
        <v>269388.333333333</v>
      </c>
      <c r="CC72" s="30"/>
      <c r="CD72" s="75" t="n">
        <f aca="false">V72+AA72+AP72+AU72+AZ72+BE72+BJ72+BO72+BT72+BY72</f>
        <v>1180757089.96294</v>
      </c>
      <c r="CE72" s="57" t="n">
        <f aca="false">W72+AB72+AQ72+AV72+BA72+BF72+BK72+BP72+BU72+BZ72</f>
        <v>6563297.83883522</v>
      </c>
      <c r="CF72" s="57" t="n">
        <f aca="false">X72+AC72+AR72+AW72+BB72+BG72+BL72+BQ72+BV72+CA72</f>
        <v>1251837.14353033</v>
      </c>
      <c r="CG72" s="75" t="n">
        <f aca="false">CE72+CF72</f>
        <v>7815134.98236555</v>
      </c>
      <c r="CH72" s="57" t="n">
        <f aca="false">S72-CG72</f>
        <v>211977.331339086</v>
      </c>
      <c r="CI72" s="76" t="n">
        <f aca="false">S72-CG72-AG72</f>
        <v>0</v>
      </c>
    </row>
    <row r="73" customFormat="false" ht="15.75" hidden="false" customHeight="false" outlineLevel="0" collapsed="false">
      <c r="E73" s="71"/>
      <c r="F73" s="71"/>
      <c r="G73" s="71" t="n">
        <v>38530</v>
      </c>
      <c r="H73" s="72" t="n">
        <f aca="false">H72+1</f>
        <v>50</v>
      </c>
      <c r="I73" s="73"/>
      <c r="L73" s="74" t="n">
        <f aca="false">L72-O73</f>
        <v>1179498065.18781</v>
      </c>
      <c r="M73" s="84" t="n">
        <f aca="false">$C$7</f>
        <v>8038538.4</v>
      </c>
      <c r="N73" s="77"/>
      <c r="O73" s="84" t="n">
        <f aca="false">M73-P73</f>
        <v>1259024.77512944</v>
      </c>
      <c r="P73" s="57" t="n">
        <f aca="false">($C$6/12*L72)</f>
        <v>6779513.62487057</v>
      </c>
      <c r="Q73" s="78" t="n">
        <f aca="false">L72*($C$10/12)</f>
        <v>9839.64241635786</v>
      </c>
      <c r="R73" s="78" t="n">
        <f aca="false">L72*($C$11/12)</f>
        <v>1574.34278661726</v>
      </c>
      <c r="S73" s="57" t="n">
        <f aca="false">SUM(N73:P73)-Q73-R73</f>
        <v>8027124.41479703</v>
      </c>
      <c r="T73" s="79" t="n">
        <f aca="false">L73/$L$23</f>
        <v>0.974791789411416</v>
      </c>
      <c r="U73" s="72" t="n">
        <f aca="false">U72+1</f>
        <v>50</v>
      </c>
      <c r="V73" s="75" t="n">
        <f aca="false">MAXA(V72-X73,0)</f>
        <v>77628065.1878132</v>
      </c>
      <c r="W73" s="57" t="n">
        <f aca="false">V72*$C$14</f>
        <v>408898.082974586</v>
      </c>
      <c r="X73" s="0" t="n">
        <f aca="false">MINA(IF(V72&gt;0,O73,0),V72)</f>
        <v>1259024.77512944</v>
      </c>
      <c r="Y73" s="76" t="n">
        <f aca="false">W73+X73</f>
        <v>1667922.85810402</v>
      </c>
      <c r="Z73" s="72" t="n">
        <f aca="false">Z72+1</f>
        <v>50</v>
      </c>
      <c r="AA73" s="75" t="n">
        <f aca="false">AA72-AC73</f>
        <v>492470000</v>
      </c>
      <c r="AB73" s="57" t="n">
        <f aca="false">AA72*$C$15</f>
        <v>2718434.4</v>
      </c>
      <c r="AC73" s="0" t="n">
        <f aca="false">IF(AA72&gt;0,O73-X73,0)</f>
        <v>0</v>
      </c>
      <c r="AD73" s="76" t="n">
        <f aca="false">AB73+AC73</f>
        <v>2718434.4</v>
      </c>
      <c r="AE73" s="72" t="n">
        <f aca="false">AE72+1</f>
        <v>50</v>
      </c>
      <c r="AF73" s="57" t="n">
        <f aca="false">CD73</f>
        <v>1179498065.18781</v>
      </c>
      <c r="AG73" s="57" t="n">
        <f aca="false">CH73</f>
        <v>211290.490026336</v>
      </c>
      <c r="AH73" s="0" t="n">
        <v>0</v>
      </c>
      <c r="AI73" s="76" t="n">
        <f aca="false">AG73+AH73</f>
        <v>211290.490026336</v>
      </c>
      <c r="AJ73" s="30"/>
      <c r="AK73" s="57" t="n">
        <f aca="false">CD73</f>
        <v>1179498065.18781</v>
      </c>
      <c r="AL73" s="30"/>
      <c r="AM73" s="30"/>
      <c r="AN73" s="30"/>
      <c r="AO73" s="30"/>
      <c r="AP73" s="57" t="n">
        <f aca="false">AP72-AR73</f>
        <v>115000000</v>
      </c>
      <c r="AQ73" s="57" t="n">
        <f aca="false">AP72*$C$16</f>
        <v>617636.25</v>
      </c>
      <c r="AR73" s="0" t="n">
        <v>0</v>
      </c>
      <c r="AS73" s="76" t="n">
        <f aca="false">AQ73+AR73</f>
        <v>617636.25</v>
      </c>
      <c r="AT73" s="30"/>
      <c r="AU73" s="57" t="n">
        <f aca="false">AU72-AW73</f>
        <v>102100000</v>
      </c>
      <c r="AV73" s="57" t="n">
        <f aca="false">AU72*$C$19</f>
        <v>576099.25</v>
      </c>
      <c r="AW73" s="0" t="n">
        <v>0</v>
      </c>
      <c r="AX73" s="76" t="n">
        <f aca="false">AV73+AW73</f>
        <v>576099.25</v>
      </c>
      <c r="AY73" s="30"/>
      <c r="AZ73" s="57" t="n">
        <f aca="false">AZ72-BB73</f>
        <v>50000000</v>
      </c>
      <c r="BA73" s="57" t="n">
        <f aca="false">AZ72*$C$20</f>
        <v>273791.666666667</v>
      </c>
      <c r="BB73" s="0" t="n">
        <v>0</v>
      </c>
      <c r="BC73" s="76" t="n">
        <f aca="false">BA73+BB73</f>
        <v>273791.666666667</v>
      </c>
      <c r="BD73" s="30"/>
      <c r="BE73" s="57" t="n">
        <f aca="false">BE72-BG73</f>
        <v>112300000</v>
      </c>
      <c r="BF73" s="57" t="n">
        <f aca="false">BE72*$C$21</f>
        <v>643666.166666667</v>
      </c>
      <c r="BG73" s="0" t="n">
        <v>0</v>
      </c>
      <c r="BH73" s="76" t="n">
        <f aca="false">BF73+BG73</f>
        <v>643666.166666667</v>
      </c>
      <c r="BI73" s="30"/>
      <c r="BJ73" s="57" t="n">
        <f aca="false">BJ72-BL73</f>
        <v>48700000</v>
      </c>
      <c r="BK73" s="57" t="n">
        <f aca="false">BJ72*$C$22</f>
        <v>279132.166666667</v>
      </c>
      <c r="BL73" s="0" t="n">
        <v>0</v>
      </c>
      <c r="BM73" s="76" t="n">
        <f aca="false">BK73+BL73</f>
        <v>279132.166666667</v>
      </c>
      <c r="BN73" s="30"/>
      <c r="BO73" s="57" t="n">
        <f aca="false">BO72-BQ73</f>
        <v>89500000</v>
      </c>
      <c r="BP73" s="57" t="n">
        <f aca="false">BO72*$C$23</f>
        <v>512984.166666667</v>
      </c>
      <c r="BQ73" s="0" t="n">
        <v>0</v>
      </c>
      <c r="BR73" s="76" t="n">
        <f aca="false">BP73+BQ73</f>
        <v>512984.166666667</v>
      </c>
      <c r="BS73" s="30"/>
      <c r="BT73" s="57" t="n">
        <f aca="false">BT72-BV73</f>
        <v>44800000</v>
      </c>
      <c r="BU73" s="57" t="n">
        <f aca="false">BT72*$C$24</f>
        <v>256778.666666667</v>
      </c>
      <c r="BV73" s="0" t="n">
        <v>0</v>
      </c>
      <c r="BW73" s="76" t="n">
        <f aca="false">BU73+BV73</f>
        <v>256778.666666667</v>
      </c>
      <c r="BX73" s="30"/>
      <c r="BY73" s="57" t="n">
        <f aca="false">BY72-CA73</f>
        <v>47000000</v>
      </c>
      <c r="BZ73" s="57" t="n">
        <f aca="false">BY72*$C$25</f>
        <v>269388.333333333</v>
      </c>
      <c r="CA73" s="0" t="n">
        <v>0</v>
      </c>
      <c r="CB73" s="76" t="n">
        <f aca="false">BZ73+CA73</f>
        <v>269388.333333333</v>
      </c>
      <c r="CC73" s="30"/>
      <c r="CD73" s="75" t="n">
        <f aca="false">V73+AA73+AP73+AU73+AZ73+BE73+BJ73+BO73+BT73+BY73</f>
        <v>1179498065.18781</v>
      </c>
      <c r="CE73" s="57" t="n">
        <f aca="false">W73+AB73+AQ73+AV73+BA73+BF73+BK73+BP73+BU73+BZ73</f>
        <v>6556809.14964125</v>
      </c>
      <c r="CF73" s="57" t="n">
        <f aca="false">X73+AC73+AR73+AW73+BB73+BG73+BL73+BQ73+BV73+CA73</f>
        <v>1259024.77512944</v>
      </c>
      <c r="CG73" s="75" t="n">
        <f aca="false">CE73+CF73</f>
        <v>7815833.92477069</v>
      </c>
      <c r="CH73" s="57" t="n">
        <f aca="false">S73-CG73</f>
        <v>211290.490026336</v>
      </c>
      <c r="CI73" s="76" t="n">
        <f aca="false">S73-CG73-AG73</f>
        <v>0</v>
      </c>
    </row>
    <row r="74" customFormat="false" ht="15.75" hidden="false" customHeight="false" outlineLevel="0" collapsed="false">
      <c r="E74" s="71"/>
      <c r="F74" s="71"/>
      <c r="G74" s="71" t="n">
        <v>38560</v>
      </c>
      <c r="H74" s="72" t="n">
        <f aca="false">H73+1</f>
        <v>51</v>
      </c>
      <c r="I74" s="73"/>
      <c r="L74" s="74" t="n">
        <f aca="false">L73-O74</f>
        <v>1178231811.5121</v>
      </c>
      <c r="M74" s="84" t="n">
        <f aca="false">$C$7</f>
        <v>8038538.4</v>
      </c>
      <c r="N74" s="77"/>
      <c r="O74" s="84" t="n">
        <f aca="false">M74-P74</f>
        <v>1266253.6757133</v>
      </c>
      <c r="P74" s="57" t="n">
        <f aca="false">($C$6/12*L73)</f>
        <v>6772284.7242867</v>
      </c>
      <c r="Q74" s="78" t="n">
        <f aca="false">L73*($C$10/12)</f>
        <v>9829.15054323178</v>
      </c>
      <c r="R74" s="78" t="n">
        <f aca="false">L73*($C$11/12)</f>
        <v>1572.66408691709</v>
      </c>
      <c r="S74" s="57" t="n">
        <f aca="false">SUM(N74:P74)-Q74-R74</f>
        <v>8027136.58536985</v>
      </c>
      <c r="T74" s="79" t="n">
        <f aca="false">L74/$L$23</f>
        <v>0.973745298770331</v>
      </c>
      <c r="U74" s="72" t="n">
        <f aca="false">U73+1</f>
        <v>51</v>
      </c>
      <c r="V74" s="75" t="n">
        <f aca="false">MAXA(V73-X74,0)</f>
        <v>76361811.5120999</v>
      </c>
      <c r="W74" s="57" t="n">
        <f aca="false">V73*$C$14</f>
        <v>402372.137890165</v>
      </c>
      <c r="X74" s="0" t="n">
        <f aca="false">MINA(IF(V73&gt;0,O74,0),V73)</f>
        <v>1266253.6757133</v>
      </c>
      <c r="Y74" s="76" t="n">
        <f aca="false">W74+X74</f>
        <v>1668625.81360347</v>
      </c>
      <c r="Z74" s="72" t="n">
        <f aca="false">Z73+1</f>
        <v>51</v>
      </c>
      <c r="AA74" s="75" t="n">
        <f aca="false">AA73-AC74</f>
        <v>492470000</v>
      </c>
      <c r="AB74" s="57" t="n">
        <f aca="false">AA73*$C$15</f>
        <v>2718434.4</v>
      </c>
      <c r="AC74" s="0" t="n">
        <f aca="false">IF(AA73&gt;0,O74-X74,0)</f>
        <v>0</v>
      </c>
      <c r="AD74" s="76" t="n">
        <f aca="false">AB74+AC74</f>
        <v>2718434.4</v>
      </c>
      <c r="AE74" s="72" t="n">
        <f aca="false">AE73+1</f>
        <v>51</v>
      </c>
      <c r="AF74" s="57" t="n">
        <f aca="false">CD74</f>
        <v>1178231811.5121</v>
      </c>
      <c r="AG74" s="57" t="n">
        <f aca="false">CH74</f>
        <v>210599.705099716</v>
      </c>
      <c r="AH74" s="0" t="n">
        <v>0</v>
      </c>
      <c r="AI74" s="76" t="n">
        <f aca="false">AG74+AH74</f>
        <v>210599.705099716</v>
      </c>
      <c r="AJ74" s="30"/>
      <c r="AK74" s="57" t="n">
        <f aca="false">CD74</f>
        <v>1178231811.5121</v>
      </c>
      <c r="AL74" s="30"/>
      <c r="AM74" s="30"/>
      <c r="AN74" s="30"/>
      <c r="AO74" s="30"/>
      <c r="AP74" s="57" t="n">
        <f aca="false">AP73-AR74</f>
        <v>115000000</v>
      </c>
      <c r="AQ74" s="57" t="n">
        <f aca="false">AP73*$C$16</f>
        <v>617636.25</v>
      </c>
      <c r="AR74" s="0" t="n">
        <v>0</v>
      </c>
      <c r="AS74" s="76" t="n">
        <f aca="false">AQ74+AR74</f>
        <v>617636.25</v>
      </c>
      <c r="AT74" s="30"/>
      <c r="AU74" s="57" t="n">
        <f aca="false">AU73-AW74</f>
        <v>102100000</v>
      </c>
      <c r="AV74" s="57" t="n">
        <f aca="false">AU73*$C$19</f>
        <v>576099.25</v>
      </c>
      <c r="AW74" s="0" t="n">
        <v>0</v>
      </c>
      <c r="AX74" s="76" t="n">
        <f aca="false">AV74+AW74</f>
        <v>576099.25</v>
      </c>
      <c r="AY74" s="30"/>
      <c r="AZ74" s="57" t="n">
        <f aca="false">AZ73-BB74</f>
        <v>50000000</v>
      </c>
      <c r="BA74" s="57" t="n">
        <f aca="false">AZ73*$C$20</f>
        <v>273791.666666667</v>
      </c>
      <c r="BB74" s="0" t="n">
        <v>0</v>
      </c>
      <c r="BC74" s="76" t="n">
        <f aca="false">BA74+BB74</f>
        <v>273791.666666667</v>
      </c>
      <c r="BD74" s="30"/>
      <c r="BE74" s="57" t="n">
        <f aca="false">BE73-BG74</f>
        <v>112300000</v>
      </c>
      <c r="BF74" s="57" t="n">
        <f aca="false">BE73*$C$21</f>
        <v>643666.166666667</v>
      </c>
      <c r="BG74" s="0" t="n">
        <v>0</v>
      </c>
      <c r="BH74" s="76" t="n">
        <f aca="false">BF74+BG74</f>
        <v>643666.166666667</v>
      </c>
      <c r="BI74" s="30"/>
      <c r="BJ74" s="57" t="n">
        <f aca="false">BJ73-BL74</f>
        <v>48700000</v>
      </c>
      <c r="BK74" s="57" t="n">
        <f aca="false">BJ73*$C$22</f>
        <v>279132.166666667</v>
      </c>
      <c r="BL74" s="0" t="n">
        <v>0</v>
      </c>
      <c r="BM74" s="76" t="n">
        <f aca="false">BK74+BL74</f>
        <v>279132.166666667</v>
      </c>
      <c r="BN74" s="30"/>
      <c r="BO74" s="57" t="n">
        <f aca="false">BO73-BQ74</f>
        <v>89500000</v>
      </c>
      <c r="BP74" s="57" t="n">
        <f aca="false">BO73*$C$23</f>
        <v>512984.166666667</v>
      </c>
      <c r="BQ74" s="0" t="n">
        <v>0</v>
      </c>
      <c r="BR74" s="76" t="n">
        <f aca="false">BP74+BQ74</f>
        <v>512984.166666667</v>
      </c>
      <c r="BS74" s="30"/>
      <c r="BT74" s="57" t="n">
        <f aca="false">BT73-BV74</f>
        <v>44800000</v>
      </c>
      <c r="BU74" s="57" t="n">
        <f aca="false">BT73*$C$24</f>
        <v>256778.666666667</v>
      </c>
      <c r="BV74" s="0" t="n">
        <v>0</v>
      </c>
      <c r="BW74" s="76" t="n">
        <f aca="false">BU74+BV74</f>
        <v>256778.666666667</v>
      </c>
      <c r="BX74" s="30"/>
      <c r="BY74" s="57" t="n">
        <f aca="false">BY73-CA74</f>
        <v>47000000</v>
      </c>
      <c r="BZ74" s="57" t="n">
        <f aca="false">BY73*$C$25</f>
        <v>269388.333333333</v>
      </c>
      <c r="CA74" s="0" t="n">
        <v>0</v>
      </c>
      <c r="CB74" s="76" t="n">
        <f aca="false">BZ74+CA74</f>
        <v>269388.333333333</v>
      </c>
      <c r="CC74" s="30"/>
      <c r="CD74" s="75" t="n">
        <f aca="false">V74+AA74+AP74+AU74+AZ74+BE74+BJ74+BO74+BT74+BY74</f>
        <v>1178231811.5121</v>
      </c>
      <c r="CE74" s="57" t="n">
        <f aca="false">W74+AB74+AQ74+AV74+BA74+BF74+BK74+BP74+BU74+BZ74</f>
        <v>6550283.20455683</v>
      </c>
      <c r="CF74" s="57" t="n">
        <f aca="false">X74+AC74+AR74+AW74+BB74+BG74+BL74+BQ74+BV74+CA74</f>
        <v>1266253.6757133</v>
      </c>
      <c r="CG74" s="75" t="n">
        <f aca="false">CE74+CF74</f>
        <v>7816536.88027014</v>
      </c>
      <c r="CH74" s="57" t="n">
        <f aca="false">S74-CG74</f>
        <v>210599.705099716</v>
      </c>
      <c r="CI74" s="76" t="n">
        <f aca="false">S74-CG74-AG74</f>
        <v>0</v>
      </c>
    </row>
    <row r="75" customFormat="false" ht="15.75" hidden="false" customHeight="false" outlineLevel="0" collapsed="false">
      <c r="E75" s="71"/>
      <c r="F75" s="71"/>
      <c r="G75" s="71" t="n">
        <v>38591</v>
      </c>
      <c r="H75" s="72" t="n">
        <f aca="false">H74+1</f>
        <v>52</v>
      </c>
      <c r="I75" s="73"/>
      <c r="L75" s="74" t="n">
        <f aca="false">L74-O75</f>
        <v>1176958287.42987</v>
      </c>
      <c r="M75" s="84" t="n">
        <f aca="false">$C$7</f>
        <v>8038538.4</v>
      </c>
      <c r="N75" s="77"/>
      <c r="O75" s="84" t="n">
        <f aca="false">M75-P75</f>
        <v>1273524.08223469</v>
      </c>
      <c r="P75" s="57" t="n">
        <f aca="false">($C$6/12*L74)</f>
        <v>6765014.31776531</v>
      </c>
      <c r="Q75" s="78" t="n">
        <f aca="false">L74*($C$10/12)</f>
        <v>9818.5984292675</v>
      </c>
      <c r="R75" s="78" t="n">
        <f aca="false">L74*($C$11/12)</f>
        <v>1570.9757486828</v>
      </c>
      <c r="S75" s="57" t="n">
        <f aca="false">SUM(N75:P75)-Q75-R75</f>
        <v>8027148.82582205</v>
      </c>
      <c r="T75" s="79" t="n">
        <f aca="false">L75/$L$23</f>
        <v>0.972692799528815</v>
      </c>
      <c r="U75" s="72" t="n">
        <f aca="false">U74+1</f>
        <v>52</v>
      </c>
      <c r="V75" s="75" t="n">
        <f aca="false">MAXA(V74-X75,0)</f>
        <v>75088287.4298652</v>
      </c>
      <c r="W75" s="57" t="n">
        <f aca="false">V74*$C$14</f>
        <v>395808.723004384</v>
      </c>
      <c r="X75" s="0" t="n">
        <f aca="false">MINA(IF(V74&gt;0,O75,0),V74)</f>
        <v>1273524.08223469</v>
      </c>
      <c r="Y75" s="76" t="n">
        <f aca="false">W75+X75</f>
        <v>1669332.80523907</v>
      </c>
      <c r="Z75" s="72" t="n">
        <f aca="false">Z74+1</f>
        <v>52</v>
      </c>
      <c r="AA75" s="75" t="n">
        <f aca="false">AA74-AC75</f>
        <v>492470000</v>
      </c>
      <c r="AB75" s="57" t="n">
        <f aca="false">AA74*$C$15</f>
        <v>2718434.4</v>
      </c>
      <c r="AC75" s="0" t="n">
        <f aca="false">IF(AA74&gt;0,O75-X75,0)</f>
        <v>0</v>
      </c>
      <c r="AD75" s="76" t="n">
        <f aca="false">AB75+AC75</f>
        <v>2718434.4</v>
      </c>
      <c r="AE75" s="72" t="n">
        <f aca="false">AE74+1</f>
        <v>52</v>
      </c>
      <c r="AF75" s="57" t="n">
        <f aca="false">CD75</f>
        <v>1176958287.42987</v>
      </c>
      <c r="AG75" s="57" t="n">
        <f aca="false">CH75</f>
        <v>209904.953916308</v>
      </c>
      <c r="AH75" s="0" t="n">
        <v>0</v>
      </c>
      <c r="AI75" s="76" t="n">
        <f aca="false">AG75+AH75</f>
        <v>209904.953916308</v>
      </c>
      <c r="AJ75" s="30"/>
      <c r="AK75" s="57" t="n">
        <f aca="false">CD75</f>
        <v>1176958287.42987</v>
      </c>
      <c r="AL75" s="30"/>
      <c r="AM75" s="30"/>
      <c r="AN75" s="30"/>
      <c r="AO75" s="30"/>
      <c r="AP75" s="57" t="n">
        <f aca="false">AP74-AR75</f>
        <v>115000000</v>
      </c>
      <c r="AQ75" s="57" t="n">
        <f aca="false">AP74*$C$16</f>
        <v>617636.25</v>
      </c>
      <c r="AR75" s="0" t="n">
        <v>0</v>
      </c>
      <c r="AS75" s="76" t="n">
        <f aca="false">AQ75+AR75</f>
        <v>617636.25</v>
      </c>
      <c r="AT75" s="30"/>
      <c r="AU75" s="57" t="n">
        <f aca="false">AU74-AW75</f>
        <v>102100000</v>
      </c>
      <c r="AV75" s="57" t="n">
        <f aca="false">AU74*$C$19</f>
        <v>576099.25</v>
      </c>
      <c r="AW75" s="0" t="n">
        <v>0</v>
      </c>
      <c r="AX75" s="76" t="n">
        <f aca="false">AV75+AW75</f>
        <v>576099.25</v>
      </c>
      <c r="AY75" s="30"/>
      <c r="AZ75" s="57" t="n">
        <f aca="false">AZ74-BB75</f>
        <v>50000000</v>
      </c>
      <c r="BA75" s="57" t="n">
        <f aca="false">AZ74*$C$20</f>
        <v>273791.666666667</v>
      </c>
      <c r="BB75" s="0" t="n">
        <v>0</v>
      </c>
      <c r="BC75" s="76" t="n">
        <f aca="false">BA75+BB75</f>
        <v>273791.666666667</v>
      </c>
      <c r="BD75" s="30"/>
      <c r="BE75" s="57" t="n">
        <f aca="false">BE74-BG75</f>
        <v>112300000</v>
      </c>
      <c r="BF75" s="57" t="n">
        <f aca="false">BE74*$C$21</f>
        <v>643666.166666667</v>
      </c>
      <c r="BG75" s="0" t="n">
        <v>0</v>
      </c>
      <c r="BH75" s="76" t="n">
        <f aca="false">BF75+BG75</f>
        <v>643666.166666667</v>
      </c>
      <c r="BI75" s="30"/>
      <c r="BJ75" s="57" t="n">
        <f aca="false">BJ74-BL75</f>
        <v>48700000</v>
      </c>
      <c r="BK75" s="57" t="n">
        <f aca="false">BJ74*$C$22</f>
        <v>279132.166666667</v>
      </c>
      <c r="BL75" s="0" t="n">
        <v>0</v>
      </c>
      <c r="BM75" s="76" t="n">
        <f aca="false">BK75+BL75</f>
        <v>279132.166666667</v>
      </c>
      <c r="BN75" s="30"/>
      <c r="BO75" s="57" t="n">
        <f aca="false">BO74-BQ75</f>
        <v>89500000</v>
      </c>
      <c r="BP75" s="57" t="n">
        <f aca="false">BO74*$C$23</f>
        <v>512984.166666667</v>
      </c>
      <c r="BQ75" s="0" t="n">
        <v>0</v>
      </c>
      <c r="BR75" s="76" t="n">
        <f aca="false">BP75+BQ75</f>
        <v>512984.166666667</v>
      </c>
      <c r="BS75" s="30"/>
      <c r="BT75" s="57" t="n">
        <f aca="false">BT74-BV75</f>
        <v>44800000</v>
      </c>
      <c r="BU75" s="57" t="n">
        <f aca="false">BT74*$C$24</f>
        <v>256778.666666667</v>
      </c>
      <c r="BV75" s="0" t="n">
        <v>0</v>
      </c>
      <c r="BW75" s="76" t="n">
        <f aca="false">BU75+BV75</f>
        <v>256778.666666667</v>
      </c>
      <c r="BX75" s="30"/>
      <c r="BY75" s="57" t="n">
        <f aca="false">BY74-CA75</f>
        <v>47000000</v>
      </c>
      <c r="BZ75" s="57" t="n">
        <f aca="false">BY74*$C$25</f>
        <v>269388.333333333</v>
      </c>
      <c r="CA75" s="0" t="n">
        <v>0</v>
      </c>
      <c r="CB75" s="76" t="n">
        <f aca="false">BZ75+CA75</f>
        <v>269388.333333333</v>
      </c>
      <c r="CC75" s="30"/>
      <c r="CD75" s="75" t="n">
        <f aca="false">V75+AA75+AP75+AU75+AZ75+BE75+BJ75+BO75+BT75+BY75</f>
        <v>1176958287.42987</v>
      </c>
      <c r="CE75" s="57" t="n">
        <f aca="false">W75+AB75+AQ75+AV75+BA75+BF75+BK75+BP75+BU75+BZ75</f>
        <v>6543719.78967105</v>
      </c>
      <c r="CF75" s="57" t="n">
        <f aca="false">X75+AC75+AR75+AW75+BB75+BG75+BL75+BQ75+BV75+CA75</f>
        <v>1273524.08223469</v>
      </c>
      <c r="CG75" s="75" t="n">
        <f aca="false">CE75+CF75</f>
        <v>7817243.87190574</v>
      </c>
      <c r="CH75" s="57" t="n">
        <f aca="false">S75-CG75</f>
        <v>209904.953916308</v>
      </c>
      <c r="CI75" s="76" t="n">
        <f aca="false">S75-CG75-AG75</f>
        <v>0</v>
      </c>
    </row>
    <row r="76" customFormat="false" ht="15.75" hidden="false" customHeight="false" outlineLevel="0" collapsed="false">
      <c r="E76" s="71"/>
      <c r="F76" s="71"/>
      <c r="G76" s="71" t="n">
        <v>38622</v>
      </c>
      <c r="H76" s="72" t="n">
        <f aca="false">H75+1</f>
        <v>53</v>
      </c>
      <c r="I76" s="73"/>
      <c r="L76" s="74" t="n">
        <f aca="false">L75-O76</f>
        <v>1175677451.19686</v>
      </c>
      <c r="M76" s="84" t="n">
        <f aca="false">$C$7</f>
        <v>8038538.4</v>
      </c>
      <c r="N76" s="77"/>
      <c r="O76" s="84" t="n">
        <f aca="false">M76-P76</f>
        <v>1280836.23300685</v>
      </c>
      <c r="P76" s="57" t="n">
        <f aca="false">($C$6/12*L75)</f>
        <v>6757702.16699315</v>
      </c>
      <c r="Q76" s="78" t="n">
        <f aca="false">L75*($C$10/12)</f>
        <v>9807.98572858222</v>
      </c>
      <c r="R76" s="78" t="n">
        <f aca="false">L75*($C$11/12)</f>
        <v>1569.27771657315</v>
      </c>
      <c r="S76" s="57" t="n">
        <f aca="false">SUM(N76:P76)-Q76-R76</f>
        <v>8027161.13655485</v>
      </c>
      <c r="T76" s="79" t="n">
        <f aca="false">L76/$L$23</f>
        <v>0.971634257187487</v>
      </c>
      <c r="U76" s="72" t="n">
        <f aca="false">U75+1</f>
        <v>53</v>
      </c>
      <c r="V76" s="75" t="n">
        <f aca="false">MAXA(V75-X76,0)</f>
        <v>73807451.1968583</v>
      </c>
      <c r="W76" s="57" t="n">
        <f aca="false">V75*$C$14</f>
        <v>389207.623178134</v>
      </c>
      <c r="X76" s="0" t="n">
        <f aca="false">MINA(IF(V75&gt;0,O76,0),V75)</f>
        <v>1280836.23300685</v>
      </c>
      <c r="Y76" s="76" t="n">
        <f aca="false">W76+X76</f>
        <v>1670043.85618499</v>
      </c>
      <c r="Z76" s="72" t="n">
        <f aca="false">Z75+1</f>
        <v>53</v>
      </c>
      <c r="AA76" s="75" t="n">
        <f aca="false">AA75-AC76</f>
        <v>492470000</v>
      </c>
      <c r="AB76" s="57" t="n">
        <f aca="false">AA75*$C$15</f>
        <v>2718434.4</v>
      </c>
      <c r="AC76" s="0" t="n">
        <f aca="false">IF(AA75&gt;0,O76-X76,0)</f>
        <v>0</v>
      </c>
      <c r="AD76" s="76" t="n">
        <f aca="false">AB76+AC76</f>
        <v>2718434.4</v>
      </c>
      <c r="AE76" s="72" t="n">
        <f aca="false">AE75+1</f>
        <v>53</v>
      </c>
      <c r="AF76" s="57" t="n">
        <f aca="false">CD76</f>
        <v>1175677451.19686</v>
      </c>
      <c r="AG76" s="57" t="n">
        <f aca="false">CH76</f>
        <v>209206.213703188</v>
      </c>
      <c r="AH76" s="0" t="n">
        <v>0</v>
      </c>
      <c r="AI76" s="76" t="n">
        <f aca="false">AG76+AH76</f>
        <v>209206.213703188</v>
      </c>
      <c r="AJ76" s="30"/>
      <c r="AK76" s="57" t="n">
        <f aca="false">CD76</f>
        <v>1175677451.19686</v>
      </c>
      <c r="AL76" s="30"/>
      <c r="AM76" s="30"/>
      <c r="AN76" s="30"/>
      <c r="AO76" s="30"/>
      <c r="AP76" s="57" t="n">
        <f aca="false">AP75-AR76</f>
        <v>115000000</v>
      </c>
      <c r="AQ76" s="57" t="n">
        <f aca="false">AP75*$C$16</f>
        <v>617636.25</v>
      </c>
      <c r="AR76" s="0" t="n">
        <v>0</v>
      </c>
      <c r="AS76" s="76" t="n">
        <f aca="false">AQ76+AR76</f>
        <v>617636.25</v>
      </c>
      <c r="AT76" s="30"/>
      <c r="AU76" s="57" t="n">
        <f aca="false">AU75-AW76</f>
        <v>102100000</v>
      </c>
      <c r="AV76" s="57" t="n">
        <f aca="false">AU75*$C$19</f>
        <v>576099.25</v>
      </c>
      <c r="AW76" s="0" t="n">
        <v>0</v>
      </c>
      <c r="AX76" s="76" t="n">
        <f aca="false">AV76+AW76</f>
        <v>576099.25</v>
      </c>
      <c r="AY76" s="30"/>
      <c r="AZ76" s="57" t="n">
        <f aca="false">AZ75-BB76</f>
        <v>50000000</v>
      </c>
      <c r="BA76" s="57" t="n">
        <f aca="false">AZ75*$C$20</f>
        <v>273791.666666667</v>
      </c>
      <c r="BB76" s="0" t="n">
        <v>0</v>
      </c>
      <c r="BC76" s="76" t="n">
        <f aca="false">BA76+BB76</f>
        <v>273791.666666667</v>
      </c>
      <c r="BD76" s="30"/>
      <c r="BE76" s="57" t="n">
        <f aca="false">BE75-BG76</f>
        <v>112300000</v>
      </c>
      <c r="BF76" s="57" t="n">
        <f aca="false">BE75*$C$21</f>
        <v>643666.166666667</v>
      </c>
      <c r="BG76" s="0" t="n">
        <v>0</v>
      </c>
      <c r="BH76" s="76" t="n">
        <f aca="false">BF76+BG76</f>
        <v>643666.166666667</v>
      </c>
      <c r="BI76" s="30"/>
      <c r="BJ76" s="57" t="n">
        <f aca="false">BJ75-BL76</f>
        <v>48700000</v>
      </c>
      <c r="BK76" s="57" t="n">
        <f aca="false">BJ75*$C$22</f>
        <v>279132.166666667</v>
      </c>
      <c r="BL76" s="0" t="n">
        <v>0</v>
      </c>
      <c r="BM76" s="76" t="n">
        <f aca="false">BK76+BL76</f>
        <v>279132.166666667</v>
      </c>
      <c r="BN76" s="30"/>
      <c r="BO76" s="57" t="n">
        <f aca="false">BO75-BQ76</f>
        <v>89500000</v>
      </c>
      <c r="BP76" s="57" t="n">
        <f aca="false">BO75*$C$23</f>
        <v>512984.166666667</v>
      </c>
      <c r="BQ76" s="0" t="n">
        <v>0</v>
      </c>
      <c r="BR76" s="76" t="n">
        <f aca="false">BP76+BQ76</f>
        <v>512984.166666667</v>
      </c>
      <c r="BS76" s="30"/>
      <c r="BT76" s="57" t="n">
        <f aca="false">BT75-BV76</f>
        <v>44800000</v>
      </c>
      <c r="BU76" s="57" t="n">
        <f aca="false">BT75*$C$24</f>
        <v>256778.666666667</v>
      </c>
      <c r="BV76" s="0" t="n">
        <v>0</v>
      </c>
      <c r="BW76" s="76" t="n">
        <f aca="false">BU76+BV76</f>
        <v>256778.666666667</v>
      </c>
      <c r="BX76" s="30"/>
      <c r="BY76" s="57" t="n">
        <f aca="false">BY75-CA76</f>
        <v>47000000</v>
      </c>
      <c r="BZ76" s="57" t="n">
        <f aca="false">BY75*$C$25</f>
        <v>269388.333333333</v>
      </c>
      <c r="CA76" s="0" t="n">
        <v>0</v>
      </c>
      <c r="CB76" s="76" t="n">
        <f aca="false">BZ76+CA76</f>
        <v>269388.333333333</v>
      </c>
      <c r="CC76" s="30"/>
      <c r="CD76" s="75" t="n">
        <f aca="false">V76+AA76+AP76+AU76+AZ76+BE76+BJ76+BO76+BT76+BY76</f>
        <v>1175677451.19686</v>
      </c>
      <c r="CE76" s="57" t="n">
        <f aca="false">W76+AB76+AQ76+AV76+BA76+BF76+BK76+BP76+BU76+BZ76</f>
        <v>6537118.6898448</v>
      </c>
      <c r="CF76" s="57" t="n">
        <f aca="false">X76+AC76+AR76+AW76+BB76+BG76+BL76+BQ76+BV76+CA76</f>
        <v>1280836.23300685</v>
      </c>
      <c r="CG76" s="75" t="n">
        <f aca="false">CE76+CF76</f>
        <v>7817954.92285166</v>
      </c>
      <c r="CH76" s="57" t="n">
        <f aca="false">S76-CG76</f>
        <v>209206.213703188</v>
      </c>
      <c r="CI76" s="76" t="n">
        <f aca="false">S76-CG76-AG76</f>
        <v>0</v>
      </c>
    </row>
    <row r="77" customFormat="false" ht="15.75" hidden="false" customHeight="false" outlineLevel="0" collapsed="false">
      <c r="E77" s="71"/>
      <c r="F77" s="71"/>
      <c r="G77" s="71" t="n">
        <v>38652</v>
      </c>
      <c r="H77" s="72" t="n">
        <f aca="false">H76+1</f>
        <v>54</v>
      </c>
      <c r="I77" s="73"/>
      <c r="L77" s="74" t="n">
        <f aca="false">L76-O77</f>
        <v>1174389260.82915</v>
      </c>
      <c r="M77" s="84" t="n">
        <f aca="false">$C$7</f>
        <v>8038538.4</v>
      </c>
      <c r="N77" s="77"/>
      <c r="O77" s="84" t="n">
        <f aca="false">M77-P77</f>
        <v>1288190.36771137</v>
      </c>
      <c r="P77" s="57" t="n">
        <f aca="false">($C$6/12*L76)</f>
        <v>6750348.03228863</v>
      </c>
      <c r="Q77" s="78" t="n">
        <f aca="false">L76*($C$10/12)</f>
        <v>9797.31209330716</v>
      </c>
      <c r="R77" s="78" t="n">
        <f aca="false">L76*($C$11/12)</f>
        <v>1567.56993492915</v>
      </c>
      <c r="S77" s="57" t="n">
        <f aca="false">SUM(N77:P77)-Q77-R77</f>
        <v>8027173.51797176</v>
      </c>
      <c r="T77" s="79" t="n">
        <f aca="false">L77/$L$23</f>
        <v>0.970569637048882</v>
      </c>
      <c r="U77" s="72" t="n">
        <f aca="false">U76+1</f>
        <v>54</v>
      </c>
      <c r="V77" s="75" t="n">
        <f aca="false">MAXA(V76-X77,0)</f>
        <v>72519260.8291469</v>
      </c>
      <c r="W77" s="57" t="n">
        <f aca="false">V76*$C$14</f>
        <v>382568.622037049</v>
      </c>
      <c r="X77" s="0" t="n">
        <f aca="false">MINA(IF(V76&gt;0,O77,0),V76)</f>
        <v>1288190.36771137</v>
      </c>
      <c r="Y77" s="76" t="n">
        <f aca="false">W77+X77</f>
        <v>1670758.98974842</v>
      </c>
      <c r="Z77" s="72" t="n">
        <f aca="false">Z76+1</f>
        <v>54</v>
      </c>
      <c r="AA77" s="75" t="n">
        <f aca="false">AA76-AC77</f>
        <v>492470000</v>
      </c>
      <c r="AB77" s="57" t="n">
        <f aca="false">AA76*$C$15</f>
        <v>2718434.4</v>
      </c>
      <c r="AC77" s="0" t="n">
        <f aca="false">IF(AA76&gt;0,O77-X77,0)</f>
        <v>0</v>
      </c>
      <c r="AD77" s="76" t="n">
        <f aca="false">AB77+AC77</f>
        <v>2718434.4</v>
      </c>
      <c r="AE77" s="72" t="n">
        <f aca="false">AE76+1</f>
        <v>54</v>
      </c>
      <c r="AF77" s="57" t="n">
        <f aca="false">CD77</f>
        <v>1174389260.82915</v>
      </c>
      <c r="AG77" s="57" t="n">
        <f aca="false">CH77</f>
        <v>208503.461556679</v>
      </c>
      <c r="AH77" s="0" t="n">
        <v>0</v>
      </c>
      <c r="AI77" s="76" t="n">
        <f aca="false">AG77+AH77</f>
        <v>208503.461556679</v>
      </c>
      <c r="AJ77" s="30"/>
      <c r="AK77" s="57" t="n">
        <f aca="false">CD77</f>
        <v>1174389260.82915</v>
      </c>
      <c r="AL77" s="30"/>
      <c r="AM77" s="30"/>
      <c r="AN77" s="30"/>
      <c r="AO77" s="30"/>
      <c r="AP77" s="57" t="n">
        <f aca="false">AP76-AR77</f>
        <v>115000000</v>
      </c>
      <c r="AQ77" s="57" t="n">
        <f aca="false">AP76*$C$16</f>
        <v>617636.25</v>
      </c>
      <c r="AR77" s="0" t="n">
        <v>0</v>
      </c>
      <c r="AS77" s="76" t="n">
        <f aca="false">AQ77+AR77</f>
        <v>617636.25</v>
      </c>
      <c r="AT77" s="30"/>
      <c r="AU77" s="57" t="n">
        <f aca="false">AU76-AW77</f>
        <v>102100000</v>
      </c>
      <c r="AV77" s="57" t="n">
        <f aca="false">AU76*$C$19</f>
        <v>576099.25</v>
      </c>
      <c r="AW77" s="0" t="n">
        <v>0</v>
      </c>
      <c r="AX77" s="76" t="n">
        <f aca="false">AV77+AW77</f>
        <v>576099.25</v>
      </c>
      <c r="AY77" s="30"/>
      <c r="AZ77" s="57" t="n">
        <f aca="false">AZ76-BB77</f>
        <v>50000000</v>
      </c>
      <c r="BA77" s="57" t="n">
        <f aca="false">AZ76*$C$20</f>
        <v>273791.666666667</v>
      </c>
      <c r="BB77" s="0" t="n">
        <v>0</v>
      </c>
      <c r="BC77" s="76" t="n">
        <f aca="false">BA77+BB77</f>
        <v>273791.666666667</v>
      </c>
      <c r="BD77" s="30"/>
      <c r="BE77" s="57" t="n">
        <f aca="false">BE76-BG77</f>
        <v>112300000</v>
      </c>
      <c r="BF77" s="57" t="n">
        <f aca="false">BE76*$C$21</f>
        <v>643666.166666667</v>
      </c>
      <c r="BG77" s="0" t="n">
        <v>0</v>
      </c>
      <c r="BH77" s="76" t="n">
        <f aca="false">BF77+BG77</f>
        <v>643666.166666667</v>
      </c>
      <c r="BI77" s="30"/>
      <c r="BJ77" s="57" t="n">
        <f aca="false">BJ76-BL77</f>
        <v>48700000</v>
      </c>
      <c r="BK77" s="57" t="n">
        <f aca="false">BJ76*$C$22</f>
        <v>279132.166666667</v>
      </c>
      <c r="BL77" s="0" t="n">
        <v>0</v>
      </c>
      <c r="BM77" s="76" t="n">
        <f aca="false">BK77+BL77</f>
        <v>279132.166666667</v>
      </c>
      <c r="BN77" s="30"/>
      <c r="BO77" s="57" t="n">
        <f aca="false">BO76-BQ77</f>
        <v>89500000</v>
      </c>
      <c r="BP77" s="57" t="n">
        <f aca="false">BO76*$C$23</f>
        <v>512984.166666667</v>
      </c>
      <c r="BQ77" s="0" t="n">
        <v>0</v>
      </c>
      <c r="BR77" s="76" t="n">
        <f aca="false">BP77+BQ77</f>
        <v>512984.166666667</v>
      </c>
      <c r="BS77" s="30"/>
      <c r="BT77" s="57" t="n">
        <f aca="false">BT76-BV77</f>
        <v>44800000</v>
      </c>
      <c r="BU77" s="57" t="n">
        <f aca="false">BT76*$C$24</f>
        <v>256778.666666667</v>
      </c>
      <c r="BV77" s="0" t="n">
        <v>0</v>
      </c>
      <c r="BW77" s="76" t="n">
        <f aca="false">BU77+BV77</f>
        <v>256778.666666667</v>
      </c>
      <c r="BX77" s="30"/>
      <c r="BY77" s="57" t="n">
        <f aca="false">BY76-CA77</f>
        <v>47000000</v>
      </c>
      <c r="BZ77" s="57" t="n">
        <f aca="false">BY76*$C$25</f>
        <v>269388.333333333</v>
      </c>
      <c r="CA77" s="0" t="n">
        <v>0</v>
      </c>
      <c r="CB77" s="76" t="n">
        <f aca="false">BZ77+CA77</f>
        <v>269388.333333333</v>
      </c>
      <c r="CC77" s="30"/>
      <c r="CD77" s="75" t="n">
        <f aca="false">V77+AA77+AP77+AU77+AZ77+BE77+BJ77+BO77+BT77+BY77</f>
        <v>1174389260.82915</v>
      </c>
      <c r="CE77" s="57" t="n">
        <f aca="false">W77+AB77+AQ77+AV77+BA77+BF77+BK77+BP77+BU77+BZ77</f>
        <v>6530479.68870372</v>
      </c>
      <c r="CF77" s="57" t="n">
        <f aca="false">X77+AC77+AR77+AW77+BB77+BG77+BL77+BQ77+BV77+CA77</f>
        <v>1288190.36771137</v>
      </c>
      <c r="CG77" s="75" t="n">
        <f aca="false">CE77+CF77</f>
        <v>7818670.05641509</v>
      </c>
      <c r="CH77" s="57" t="n">
        <f aca="false">S77-CG77</f>
        <v>208503.461556679</v>
      </c>
      <c r="CI77" s="76" t="n">
        <f aca="false">S77-CG77-AG77</f>
        <v>0</v>
      </c>
    </row>
    <row r="78" customFormat="false" ht="15.75" hidden="false" customHeight="false" outlineLevel="0" collapsed="false">
      <c r="E78" s="71"/>
      <c r="F78" s="71"/>
      <c r="G78" s="71" t="n">
        <v>38683</v>
      </c>
      <c r="H78" s="72" t="n">
        <f aca="false">H77+1</f>
        <v>55</v>
      </c>
      <c r="I78" s="73"/>
      <c r="L78" s="74" t="n">
        <f aca="false">L77-O78</f>
        <v>1173093674.10174</v>
      </c>
      <c r="M78" s="84" t="n">
        <f aca="false">$C$7</f>
        <v>8038538.4</v>
      </c>
      <c r="N78" s="77"/>
      <c r="O78" s="84" t="n">
        <f aca="false">M78-P78</f>
        <v>1295586.72740598</v>
      </c>
      <c r="P78" s="57" t="n">
        <f aca="false">($C$6/12*L77)</f>
        <v>6742951.67259402</v>
      </c>
      <c r="Q78" s="78" t="n">
        <f aca="false">L77*($C$10/12)</f>
        <v>9786.57717357623</v>
      </c>
      <c r="R78" s="78" t="n">
        <f aca="false">L77*($C$11/12)</f>
        <v>1565.8523477722</v>
      </c>
      <c r="S78" s="57" t="n">
        <f aca="false">SUM(N78:P78)-Q78-R78</f>
        <v>8027185.97047865</v>
      </c>
      <c r="T78" s="79" t="n">
        <f aca="false">L78/$L$23</f>
        <v>0.969498904216315</v>
      </c>
      <c r="U78" s="72" t="n">
        <f aca="false">U77+1</f>
        <v>55</v>
      </c>
      <c r="V78" s="75" t="n">
        <f aca="false">MAXA(V77-X78,0)</f>
        <v>71223674.101741</v>
      </c>
      <c r="W78" s="57" t="n">
        <f aca="false">V77*$C$14</f>
        <v>375891.501964412</v>
      </c>
      <c r="X78" s="0" t="n">
        <f aca="false">MINA(IF(V77&gt;0,O78,0),V77)</f>
        <v>1295586.72740598</v>
      </c>
      <c r="Y78" s="76" t="n">
        <f aca="false">W78+X78</f>
        <v>1671478.22937039</v>
      </c>
      <c r="Z78" s="72" t="n">
        <f aca="false">Z77+1</f>
        <v>55</v>
      </c>
      <c r="AA78" s="75" t="n">
        <f aca="false">AA77-AC78</f>
        <v>492470000</v>
      </c>
      <c r="AB78" s="57" t="n">
        <f aca="false">AA77*$C$15</f>
        <v>2718434.4</v>
      </c>
      <c r="AC78" s="0" t="n">
        <f aca="false">IF(AA77&gt;0,O78-X78,0)</f>
        <v>0</v>
      </c>
      <c r="AD78" s="76" t="n">
        <f aca="false">AB78+AC78</f>
        <v>2718434.4</v>
      </c>
      <c r="AE78" s="72" t="n">
        <f aca="false">AE77+1</f>
        <v>55</v>
      </c>
      <c r="AF78" s="57" t="n">
        <f aca="false">CD78</f>
        <v>1173093674.10174</v>
      </c>
      <c r="AG78" s="57" t="n">
        <f aca="false">CH78</f>
        <v>207796.674441594</v>
      </c>
      <c r="AH78" s="0" t="n">
        <v>0</v>
      </c>
      <c r="AI78" s="76" t="n">
        <f aca="false">AG78+AH78</f>
        <v>207796.674441594</v>
      </c>
      <c r="AJ78" s="30"/>
      <c r="AK78" s="57" t="n">
        <f aca="false">CD78</f>
        <v>1173093674.10174</v>
      </c>
      <c r="AL78" s="30"/>
      <c r="AM78" s="30"/>
      <c r="AN78" s="30"/>
      <c r="AO78" s="30"/>
      <c r="AP78" s="57" t="n">
        <f aca="false">AP77-AR78</f>
        <v>115000000</v>
      </c>
      <c r="AQ78" s="57" t="n">
        <f aca="false">AP77*$C$16</f>
        <v>617636.25</v>
      </c>
      <c r="AR78" s="0" t="n">
        <v>0</v>
      </c>
      <c r="AS78" s="76" t="n">
        <f aca="false">AQ78+AR78</f>
        <v>617636.25</v>
      </c>
      <c r="AT78" s="30"/>
      <c r="AU78" s="57" t="n">
        <f aca="false">AU77-AW78</f>
        <v>102100000</v>
      </c>
      <c r="AV78" s="57" t="n">
        <f aca="false">AU77*$C$19</f>
        <v>576099.25</v>
      </c>
      <c r="AW78" s="0" t="n">
        <v>0</v>
      </c>
      <c r="AX78" s="76" t="n">
        <f aca="false">AV78+AW78</f>
        <v>576099.25</v>
      </c>
      <c r="AY78" s="30"/>
      <c r="AZ78" s="57" t="n">
        <f aca="false">AZ77-BB78</f>
        <v>50000000</v>
      </c>
      <c r="BA78" s="57" t="n">
        <f aca="false">AZ77*$C$20</f>
        <v>273791.666666667</v>
      </c>
      <c r="BB78" s="0" t="n">
        <v>0</v>
      </c>
      <c r="BC78" s="76" t="n">
        <f aca="false">BA78+BB78</f>
        <v>273791.666666667</v>
      </c>
      <c r="BD78" s="30"/>
      <c r="BE78" s="57" t="n">
        <f aca="false">BE77-BG78</f>
        <v>112300000</v>
      </c>
      <c r="BF78" s="57" t="n">
        <f aca="false">BE77*$C$21</f>
        <v>643666.166666667</v>
      </c>
      <c r="BG78" s="0" t="n">
        <v>0</v>
      </c>
      <c r="BH78" s="76" t="n">
        <f aca="false">BF78+BG78</f>
        <v>643666.166666667</v>
      </c>
      <c r="BI78" s="30"/>
      <c r="BJ78" s="57" t="n">
        <f aca="false">BJ77-BL78</f>
        <v>48700000</v>
      </c>
      <c r="BK78" s="57" t="n">
        <f aca="false">BJ77*$C$22</f>
        <v>279132.166666667</v>
      </c>
      <c r="BL78" s="0" t="n">
        <v>0</v>
      </c>
      <c r="BM78" s="76" t="n">
        <f aca="false">BK78+BL78</f>
        <v>279132.166666667</v>
      </c>
      <c r="BN78" s="30"/>
      <c r="BO78" s="57" t="n">
        <f aca="false">BO77-BQ78</f>
        <v>89500000</v>
      </c>
      <c r="BP78" s="57" t="n">
        <f aca="false">BO77*$C$23</f>
        <v>512984.166666667</v>
      </c>
      <c r="BQ78" s="0" t="n">
        <v>0</v>
      </c>
      <c r="BR78" s="76" t="n">
        <f aca="false">BP78+BQ78</f>
        <v>512984.166666667</v>
      </c>
      <c r="BS78" s="30"/>
      <c r="BT78" s="57" t="n">
        <f aca="false">BT77-BV78</f>
        <v>44800000</v>
      </c>
      <c r="BU78" s="57" t="n">
        <f aca="false">BT77*$C$24</f>
        <v>256778.666666667</v>
      </c>
      <c r="BV78" s="0" t="n">
        <v>0</v>
      </c>
      <c r="BW78" s="76" t="n">
        <f aca="false">BU78+BV78</f>
        <v>256778.666666667</v>
      </c>
      <c r="BX78" s="30"/>
      <c r="BY78" s="57" t="n">
        <f aca="false">BY77-CA78</f>
        <v>47000000</v>
      </c>
      <c r="BZ78" s="57" t="n">
        <f aca="false">BY77*$C$25</f>
        <v>269388.333333333</v>
      </c>
      <c r="CA78" s="0" t="n">
        <v>0</v>
      </c>
      <c r="CB78" s="76" t="n">
        <f aca="false">BZ78+CA78</f>
        <v>269388.333333333</v>
      </c>
      <c r="CC78" s="30"/>
      <c r="CD78" s="75" t="n">
        <f aca="false">V78+AA78+AP78+AU78+AZ78+BE78+BJ78+BO78+BT78+BY78</f>
        <v>1173093674.10174</v>
      </c>
      <c r="CE78" s="57" t="n">
        <f aca="false">W78+AB78+AQ78+AV78+BA78+BF78+BK78+BP78+BU78+BZ78</f>
        <v>6523802.56863108</v>
      </c>
      <c r="CF78" s="57" t="n">
        <f aca="false">X78+AC78+AR78+AW78+BB78+BG78+BL78+BQ78+BV78+CA78</f>
        <v>1295586.72740598</v>
      </c>
      <c r="CG78" s="75" t="n">
        <f aca="false">CE78+CF78</f>
        <v>7819389.29603706</v>
      </c>
      <c r="CH78" s="57" t="n">
        <f aca="false">S78-CG78</f>
        <v>207796.674441594</v>
      </c>
      <c r="CI78" s="76" t="n">
        <f aca="false">S78-CG78-AG78</f>
        <v>0</v>
      </c>
    </row>
    <row r="79" customFormat="false" ht="15.75" hidden="false" customHeight="false" outlineLevel="0" collapsed="false">
      <c r="E79" s="71"/>
      <c r="F79" s="71"/>
      <c r="G79" s="71" t="n">
        <v>38713</v>
      </c>
      <c r="H79" s="72" t="n">
        <f aca="false">H78+1</f>
        <v>56</v>
      </c>
      <c r="I79" s="73"/>
      <c r="L79" s="74" t="n">
        <f aca="false">L78-O79</f>
        <v>1171790648.54721</v>
      </c>
      <c r="M79" s="84" t="n">
        <f aca="false">$C$7</f>
        <v>8038538.4</v>
      </c>
      <c r="N79" s="77"/>
      <c r="O79" s="84" t="n">
        <f aca="false">M79-P79</f>
        <v>1303025.5545325</v>
      </c>
      <c r="P79" s="57" t="n">
        <f aca="false">($C$6/12*L78)</f>
        <v>6735512.8454675</v>
      </c>
      <c r="Q79" s="78" t="n">
        <f aca="false">L78*($C$10/12)</f>
        <v>9775.78061751451</v>
      </c>
      <c r="R79" s="78" t="n">
        <f aca="false">L78*($C$11/12)</f>
        <v>1564.12489880232</v>
      </c>
      <c r="S79" s="57" t="n">
        <f aca="false">SUM(N79:P79)-Q79-R79</f>
        <v>8027198.49448368</v>
      </c>
      <c r="T79" s="79" t="n">
        <f aca="false">L79/$L$23</f>
        <v>0.968422023592735</v>
      </c>
      <c r="U79" s="72" t="n">
        <f aca="false">U78+1</f>
        <v>56</v>
      </c>
      <c r="V79" s="75" t="n">
        <f aca="false">MAXA(V78-X79,0)</f>
        <v>69920648.5472085</v>
      </c>
      <c r="W79" s="57" t="n">
        <f aca="false">V78*$C$14</f>
        <v>369176.044094024</v>
      </c>
      <c r="X79" s="0" t="n">
        <f aca="false">MINA(IF(V78&gt;0,O79,0),V78)</f>
        <v>1303025.5545325</v>
      </c>
      <c r="Y79" s="76" t="n">
        <f aca="false">W79+X79</f>
        <v>1672201.59862653</v>
      </c>
      <c r="Z79" s="72" t="n">
        <f aca="false">Z78+1</f>
        <v>56</v>
      </c>
      <c r="AA79" s="75" t="n">
        <f aca="false">AA78-AC79</f>
        <v>492470000</v>
      </c>
      <c r="AB79" s="57" t="n">
        <f aca="false">AA78*$C$15</f>
        <v>2718434.4</v>
      </c>
      <c r="AC79" s="0" t="n">
        <f aca="false">IF(AA78&gt;0,O79-X79,0)</f>
        <v>0</v>
      </c>
      <c r="AD79" s="76" t="n">
        <f aca="false">AB79+AC79</f>
        <v>2718434.4</v>
      </c>
      <c r="AE79" s="72" t="n">
        <f aca="false">AE78+1</f>
        <v>56</v>
      </c>
      <c r="AF79" s="57" t="n">
        <f aca="false">CD79</f>
        <v>1171790648.54721</v>
      </c>
      <c r="AG79" s="57" t="n">
        <f aca="false">CH79</f>
        <v>207085.829190491</v>
      </c>
      <c r="AH79" s="0" t="n">
        <v>0</v>
      </c>
      <c r="AI79" s="76" t="n">
        <f aca="false">AG79+AH79</f>
        <v>207085.829190491</v>
      </c>
      <c r="AJ79" s="30"/>
      <c r="AK79" s="57" t="n">
        <f aca="false">CD79</f>
        <v>1171790648.54721</v>
      </c>
      <c r="AL79" s="30"/>
      <c r="AM79" s="30"/>
      <c r="AN79" s="30"/>
      <c r="AO79" s="30"/>
      <c r="AP79" s="57" t="n">
        <f aca="false">AP78-AR79</f>
        <v>115000000</v>
      </c>
      <c r="AQ79" s="57" t="n">
        <f aca="false">AP78*$C$16</f>
        <v>617636.25</v>
      </c>
      <c r="AR79" s="0" t="n">
        <v>0</v>
      </c>
      <c r="AS79" s="76" t="n">
        <f aca="false">AQ79+AR79</f>
        <v>617636.25</v>
      </c>
      <c r="AT79" s="30"/>
      <c r="AU79" s="57" t="n">
        <f aca="false">AU78-AW79</f>
        <v>102100000</v>
      </c>
      <c r="AV79" s="57" t="n">
        <f aca="false">AU78*$C$19</f>
        <v>576099.25</v>
      </c>
      <c r="AW79" s="0" t="n">
        <v>0</v>
      </c>
      <c r="AX79" s="76" t="n">
        <f aca="false">AV79+AW79</f>
        <v>576099.25</v>
      </c>
      <c r="AY79" s="30"/>
      <c r="AZ79" s="57" t="n">
        <f aca="false">AZ78-BB79</f>
        <v>50000000</v>
      </c>
      <c r="BA79" s="57" t="n">
        <f aca="false">AZ78*$C$20</f>
        <v>273791.666666667</v>
      </c>
      <c r="BB79" s="0" t="n">
        <v>0</v>
      </c>
      <c r="BC79" s="76" t="n">
        <f aca="false">BA79+BB79</f>
        <v>273791.666666667</v>
      </c>
      <c r="BD79" s="30"/>
      <c r="BE79" s="57" t="n">
        <f aca="false">BE78-BG79</f>
        <v>112300000</v>
      </c>
      <c r="BF79" s="57" t="n">
        <f aca="false">BE78*$C$21</f>
        <v>643666.166666667</v>
      </c>
      <c r="BG79" s="0" t="n">
        <v>0</v>
      </c>
      <c r="BH79" s="76" t="n">
        <f aca="false">BF79+BG79</f>
        <v>643666.166666667</v>
      </c>
      <c r="BI79" s="30"/>
      <c r="BJ79" s="57" t="n">
        <f aca="false">BJ78-BL79</f>
        <v>48700000</v>
      </c>
      <c r="BK79" s="57" t="n">
        <f aca="false">BJ78*$C$22</f>
        <v>279132.166666667</v>
      </c>
      <c r="BL79" s="0" t="n">
        <v>0</v>
      </c>
      <c r="BM79" s="76" t="n">
        <f aca="false">BK79+BL79</f>
        <v>279132.166666667</v>
      </c>
      <c r="BN79" s="30"/>
      <c r="BO79" s="57" t="n">
        <f aca="false">BO78-BQ79</f>
        <v>89500000</v>
      </c>
      <c r="BP79" s="57" t="n">
        <f aca="false">BO78*$C$23</f>
        <v>512984.166666667</v>
      </c>
      <c r="BQ79" s="0" t="n">
        <v>0</v>
      </c>
      <c r="BR79" s="76" t="n">
        <f aca="false">BP79+BQ79</f>
        <v>512984.166666667</v>
      </c>
      <c r="BS79" s="30"/>
      <c r="BT79" s="57" t="n">
        <f aca="false">BT78-BV79</f>
        <v>44800000</v>
      </c>
      <c r="BU79" s="57" t="n">
        <f aca="false">BT78*$C$24</f>
        <v>256778.666666667</v>
      </c>
      <c r="BV79" s="0" t="n">
        <v>0</v>
      </c>
      <c r="BW79" s="76" t="n">
        <f aca="false">BU79+BV79</f>
        <v>256778.666666667</v>
      </c>
      <c r="BX79" s="30"/>
      <c r="BY79" s="57" t="n">
        <f aca="false">BY78-CA79</f>
        <v>47000000</v>
      </c>
      <c r="BZ79" s="57" t="n">
        <f aca="false">BY78*$C$25</f>
        <v>269388.333333333</v>
      </c>
      <c r="CA79" s="0" t="n">
        <v>0</v>
      </c>
      <c r="CB79" s="76" t="n">
        <f aca="false">BZ79+CA79</f>
        <v>269388.333333333</v>
      </c>
      <c r="CC79" s="30"/>
      <c r="CD79" s="75" t="n">
        <f aca="false">V79+AA79+AP79+AU79+AZ79+BE79+BJ79+BO79+BT79+BY79</f>
        <v>1171790648.54721</v>
      </c>
      <c r="CE79" s="57" t="n">
        <f aca="false">W79+AB79+AQ79+AV79+BA79+BF79+BK79+BP79+BU79+BZ79</f>
        <v>6517087.11076069</v>
      </c>
      <c r="CF79" s="57" t="n">
        <f aca="false">X79+AC79+AR79+AW79+BB79+BG79+BL79+BQ79+BV79+CA79</f>
        <v>1303025.5545325</v>
      </c>
      <c r="CG79" s="75" t="n">
        <f aca="false">CE79+CF79</f>
        <v>7820112.66529319</v>
      </c>
      <c r="CH79" s="57" t="n">
        <f aca="false">S79-CG79</f>
        <v>207085.829190491</v>
      </c>
      <c r="CI79" s="76" t="n">
        <f aca="false">S79-CG79-AG79</f>
        <v>0</v>
      </c>
    </row>
    <row r="80" customFormat="false" ht="15.75" hidden="false" customHeight="false" outlineLevel="0" collapsed="false">
      <c r="E80" s="71"/>
      <c r="F80" s="71"/>
      <c r="G80" s="71" t="n">
        <v>38744</v>
      </c>
      <c r="H80" s="72" t="n">
        <f aca="false">H79+1</f>
        <v>57</v>
      </c>
      <c r="I80" s="73"/>
      <c r="L80" s="74" t="n">
        <f aca="false">L79-O80</f>
        <v>1170480141.45428</v>
      </c>
      <c r="M80" s="84" t="n">
        <f aca="false">$C$7</f>
        <v>8038538.4</v>
      </c>
      <c r="N80" s="77"/>
      <c r="O80" s="84" t="n">
        <f aca="false">M80-P80</f>
        <v>1310507.09292478</v>
      </c>
      <c r="P80" s="57" t="n">
        <f aca="false">($C$6/12*L79)</f>
        <v>6728031.30707523</v>
      </c>
      <c r="Q80" s="78" t="n">
        <f aca="false">L79*($C$10/12)</f>
        <v>9764.92207122674</v>
      </c>
      <c r="R80" s="78" t="n">
        <f aca="false">L79*($C$11/12)</f>
        <v>1562.38753139628</v>
      </c>
      <c r="S80" s="57" t="n">
        <f aca="false">SUM(N80:P80)-Q80-R80</f>
        <v>8027211.09039738</v>
      </c>
      <c r="T80" s="79" t="n">
        <f aca="false">L80/$L$23</f>
        <v>0.967338959879574</v>
      </c>
      <c r="U80" s="72" t="n">
        <f aca="false">U79+1</f>
        <v>57</v>
      </c>
      <c r="V80" s="75" t="n">
        <f aca="false">MAXA(V79-X80,0)</f>
        <v>68610141.4542837</v>
      </c>
      <c r="W80" s="57" t="n">
        <f aca="false">V79*$C$14</f>
        <v>362422.02830303</v>
      </c>
      <c r="X80" s="0" t="n">
        <f aca="false">MINA(IF(V79&gt;0,O80,0),V79)</f>
        <v>1310507.09292478</v>
      </c>
      <c r="Y80" s="76" t="n">
        <f aca="false">W80+X80</f>
        <v>1672929.12122781</v>
      </c>
      <c r="Z80" s="72" t="n">
        <f aca="false">Z79+1</f>
        <v>57</v>
      </c>
      <c r="AA80" s="75" t="n">
        <f aca="false">AA79-AC80</f>
        <v>492470000</v>
      </c>
      <c r="AB80" s="57" t="n">
        <f aca="false">AA79*$C$15</f>
        <v>2718434.4</v>
      </c>
      <c r="AC80" s="0" t="n">
        <f aca="false">IF(AA79&gt;0,O80-X80,0)</f>
        <v>0</v>
      </c>
      <c r="AD80" s="76" t="n">
        <f aca="false">AB80+AC80</f>
        <v>2718434.4</v>
      </c>
      <c r="AE80" s="72" t="n">
        <f aca="false">AE79+1</f>
        <v>57</v>
      </c>
      <c r="AF80" s="57" t="n">
        <f aca="false">CD80</f>
        <v>1170480141.45428</v>
      </c>
      <c r="AG80" s="57" t="n">
        <f aca="false">CH80</f>
        <v>206370.902502904</v>
      </c>
      <c r="AH80" s="0" t="n">
        <v>0</v>
      </c>
      <c r="AI80" s="76" t="n">
        <f aca="false">AG80+AH80</f>
        <v>206370.902502904</v>
      </c>
      <c r="AJ80" s="30"/>
      <c r="AK80" s="57" t="n">
        <f aca="false">CD80</f>
        <v>1170480141.45428</v>
      </c>
      <c r="AL80" s="30"/>
      <c r="AM80" s="30"/>
      <c r="AN80" s="30"/>
      <c r="AO80" s="30"/>
      <c r="AP80" s="57" t="n">
        <f aca="false">AP79-AR80</f>
        <v>115000000</v>
      </c>
      <c r="AQ80" s="57" t="n">
        <f aca="false">AP79*$C$16</f>
        <v>617636.25</v>
      </c>
      <c r="AR80" s="0" t="n">
        <v>0</v>
      </c>
      <c r="AS80" s="76" t="n">
        <f aca="false">AQ80+AR80</f>
        <v>617636.25</v>
      </c>
      <c r="AT80" s="30"/>
      <c r="AU80" s="57" t="n">
        <f aca="false">AU79-AW80</f>
        <v>102100000</v>
      </c>
      <c r="AV80" s="57" t="n">
        <f aca="false">AU79*$C$19</f>
        <v>576099.25</v>
      </c>
      <c r="AW80" s="0" t="n">
        <v>0</v>
      </c>
      <c r="AX80" s="76" t="n">
        <f aca="false">AV80+AW80</f>
        <v>576099.25</v>
      </c>
      <c r="AY80" s="30"/>
      <c r="AZ80" s="57" t="n">
        <f aca="false">AZ79-BB80</f>
        <v>50000000</v>
      </c>
      <c r="BA80" s="57" t="n">
        <f aca="false">AZ79*$C$20</f>
        <v>273791.666666667</v>
      </c>
      <c r="BB80" s="0" t="n">
        <v>0</v>
      </c>
      <c r="BC80" s="76" t="n">
        <f aca="false">BA80+BB80</f>
        <v>273791.666666667</v>
      </c>
      <c r="BD80" s="30"/>
      <c r="BE80" s="57" t="n">
        <f aca="false">BE79-BG80</f>
        <v>112300000</v>
      </c>
      <c r="BF80" s="57" t="n">
        <f aca="false">BE79*$C$21</f>
        <v>643666.166666667</v>
      </c>
      <c r="BG80" s="0" t="n">
        <v>0</v>
      </c>
      <c r="BH80" s="76" t="n">
        <f aca="false">BF80+BG80</f>
        <v>643666.166666667</v>
      </c>
      <c r="BI80" s="30"/>
      <c r="BJ80" s="57" t="n">
        <f aca="false">BJ79-BL80</f>
        <v>48700000</v>
      </c>
      <c r="BK80" s="57" t="n">
        <f aca="false">BJ79*$C$22</f>
        <v>279132.166666667</v>
      </c>
      <c r="BL80" s="0" t="n">
        <v>0</v>
      </c>
      <c r="BM80" s="76" t="n">
        <f aca="false">BK80+BL80</f>
        <v>279132.166666667</v>
      </c>
      <c r="BN80" s="30"/>
      <c r="BO80" s="57" t="n">
        <f aca="false">BO79-BQ80</f>
        <v>89500000</v>
      </c>
      <c r="BP80" s="57" t="n">
        <f aca="false">BO79*$C$23</f>
        <v>512984.166666667</v>
      </c>
      <c r="BQ80" s="0" t="n">
        <v>0</v>
      </c>
      <c r="BR80" s="76" t="n">
        <f aca="false">BP80+BQ80</f>
        <v>512984.166666667</v>
      </c>
      <c r="BS80" s="30"/>
      <c r="BT80" s="57" t="n">
        <f aca="false">BT79-BV80</f>
        <v>44800000</v>
      </c>
      <c r="BU80" s="57" t="n">
        <f aca="false">BT79*$C$24</f>
        <v>256778.666666667</v>
      </c>
      <c r="BV80" s="0" t="n">
        <v>0</v>
      </c>
      <c r="BW80" s="76" t="n">
        <f aca="false">BU80+BV80</f>
        <v>256778.666666667</v>
      </c>
      <c r="BX80" s="30"/>
      <c r="BY80" s="57" t="n">
        <f aca="false">BY79-CA80</f>
        <v>47000000</v>
      </c>
      <c r="BZ80" s="57" t="n">
        <f aca="false">BY79*$C$25</f>
        <v>269388.333333333</v>
      </c>
      <c r="CA80" s="0" t="n">
        <v>0</v>
      </c>
      <c r="CB80" s="76" t="n">
        <f aca="false">BZ80+CA80</f>
        <v>269388.333333333</v>
      </c>
      <c r="CC80" s="30"/>
      <c r="CD80" s="75" t="n">
        <f aca="false">V80+AA80+AP80+AU80+AZ80+BE80+BJ80+BO80+BT80+BY80</f>
        <v>1170480141.45428</v>
      </c>
      <c r="CE80" s="57" t="n">
        <f aca="false">W80+AB80+AQ80+AV80+BA80+BF80+BK80+BP80+BU80+BZ80</f>
        <v>6510333.0949697</v>
      </c>
      <c r="CF80" s="57" t="n">
        <f aca="false">X80+AC80+AR80+AW80+BB80+BG80+BL80+BQ80+BV80+CA80</f>
        <v>1310507.09292478</v>
      </c>
      <c r="CG80" s="75" t="n">
        <f aca="false">CE80+CF80</f>
        <v>7820840.18789447</v>
      </c>
      <c r="CH80" s="57" t="n">
        <f aca="false">S80-CG80</f>
        <v>206370.902502904</v>
      </c>
      <c r="CI80" s="76" t="n">
        <f aca="false">S80-CG80-AG80</f>
        <v>0</v>
      </c>
    </row>
    <row r="81" customFormat="false" ht="15.75" hidden="false" customHeight="false" outlineLevel="0" collapsed="false">
      <c r="E81" s="71"/>
      <c r="F81" s="71"/>
      <c r="G81" s="71" t="n">
        <v>38775</v>
      </c>
      <c r="H81" s="72" t="n">
        <f aca="false">H80+1</f>
        <v>58</v>
      </c>
      <c r="I81" s="73"/>
      <c r="L81" s="74" t="n">
        <f aca="false">L80-O81</f>
        <v>1169162109.86647</v>
      </c>
      <c r="M81" s="84" t="n">
        <f aca="false">$C$7</f>
        <v>8038538.4</v>
      </c>
      <c r="N81" s="77"/>
      <c r="O81" s="84" t="n">
        <f aca="false">M81-P81</f>
        <v>1318031.58781665</v>
      </c>
      <c r="P81" s="57" t="n">
        <f aca="false">($C$6/12*L80)</f>
        <v>6720506.81218335</v>
      </c>
      <c r="Q81" s="78" t="n">
        <f aca="false">L80*($C$10/12)</f>
        <v>9754.0011787857</v>
      </c>
      <c r="R81" s="78" t="n">
        <f aca="false">L80*($C$11/12)</f>
        <v>1560.64018860571</v>
      </c>
      <c r="S81" s="57" t="n">
        <f aca="false">SUM(N81:P81)-Q81-R81</f>
        <v>8027223.75863261</v>
      </c>
      <c r="T81" s="79" t="n">
        <f aca="false">L81/$L$23</f>
        <v>0.966249677575593</v>
      </c>
      <c r="U81" s="72" t="n">
        <f aca="false">U80+1</f>
        <v>58</v>
      </c>
      <c r="V81" s="75" t="n">
        <f aca="false">MAXA(V80-X81,0)</f>
        <v>67292109.866467</v>
      </c>
      <c r="W81" s="57" t="n">
        <f aca="false">V80*$C$14</f>
        <v>355629.233204704</v>
      </c>
      <c r="X81" s="0" t="n">
        <f aca="false">MINA(IF(V80&gt;0,O81,0),V80)</f>
        <v>1318031.58781665</v>
      </c>
      <c r="Y81" s="76" t="n">
        <f aca="false">W81+X81</f>
        <v>1673660.82102136</v>
      </c>
      <c r="Z81" s="72" t="n">
        <f aca="false">Z80+1</f>
        <v>58</v>
      </c>
      <c r="AA81" s="75" t="n">
        <f aca="false">AA80-AC81</f>
        <v>492470000</v>
      </c>
      <c r="AB81" s="57" t="n">
        <f aca="false">AA80*$C$15</f>
        <v>2718434.4</v>
      </c>
      <c r="AC81" s="0" t="n">
        <f aca="false">IF(AA80&gt;0,O81-X81,0)</f>
        <v>0</v>
      </c>
      <c r="AD81" s="76" t="n">
        <f aca="false">AB81+AC81</f>
        <v>2718434.4</v>
      </c>
      <c r="AE81" s="72" t="n">
        <f aca="false">AE80+1</f>
        <v>58</v>
      </c>
      <c r="AF81" s="57" t="n">
        <f aca="false">CD81</f>
        <v>1169162109.86647</v>
      </c>
      <c r="AG81" s="57" t="n">
        <f aca="false">CH81</f>
        <v>205651.870944586</v>
      </c>
      <c r="AH81" s="0" t="n">
        <v>0</v>
      </c>
      <c r="AI81" s="76" t="n">
        <f aca="false">AG81+AH81</f>
        <v>205651.870944586</v>
      </c>
      <c r="AJ81" s="30"/>
      <c r="AK81" s="57" t="n">
        <f aca="false">CD81</f>
        <v>1169162109.86647</v>
      </c>
      <c r="AL81" s="30"/>
      <c r="AM81" s="30"/>
      <c r="AN81" s="30"/>
      <c r="AO81" s="30"/>
      <c r="AP81" s="57" t="n">
        <f aca="false">AP80-AR81</f>
        <v>115000000</v>
      </c>
      <c r="AQ81" s="57" t="n">
        <f aca="false">AP80*$C$16</f>
        <v>617636.25</v>
      </c>
      <c r="AR81" s="0" t="n">
        <v>0</v>
      </c>
      <c r="AS81" s="76" t="n">
        <f aca="false">AQ81+AR81</f>
        <v>617636.25</v>
      </c>
      <c r="AT81" s="30"/>
      <c r="AU81" s="57" t="n">
        <f aca="false">AU80-AW81</f>
        <v>102100000</v>
      </c>
      <c r="AV81" s="57" t="n">
        <f aca="false">AU80*$C$19</f>
        <v>576099.25</v>
      </c>
      <c r="AW81" s="0" t="n">
        <v>0</v>
      </c>
      <c r="AX81" s="76" t="n">
        <f aca="false">AV81+AW81</f>
        <v>576099.25</v>
      </c>
      <c r="AY81" s="30"/>
      <c r="AZ81" s="57" t="n">
        <f aca="false">AZ80-BB81</f>
        <v>50000000</v>
      </c>
      <c r="BA81" s="57" t="n">
        <f aca="false">AZ80*$C$20</f>
        <v>273791.666666667</v>
      </c>
      <c r="BB81" s="0" t="n">
        <v>0</v>
      </c>
      <c r="BC81" s="76" t="n">
        <f aca="false">BA81+BB81</f>
        <v>273791.666666667</v>
      </c>
      <c r="BD81" s="30"/>
      <c r="BE81" s="57" t="n">
        <f aca="false">BE80-BG81</f>
        <v>112300000</v>
      </c>
      <c r="BF81" s="57" t="n">
        <f aca="false">BE80*$C$21</f>
        <v>643666.166666667</v>
      </c>
      <c r="BG81" s="0" t="n">
        <v>0</v>
      </c>
      <c r="BH81" s="76" t="n">
        <f aca="false">BF81+BG81</f>
        <v>643666.166666667</v>
      </c>
      <c r="BI81" s="30"/>
      <c r="BJ81" s="57" t="n">
        <f aca="false">BJ80-BL81</f>
        <v>48700000</v>
      </c>
      <c r="BK81" s="57" t="n">
        <f aca="false">BJ80*$C$22</f>
        <v>279132.166666667</v>
      </c>
      <c r="BL81" s="0" t="n">
        <v>0</v>
      </c>
      <c r="BM81" s="76" t="n">
        <f aca="false">BK81+BL81</f>
        <v>279132.166666667</v>
      </c>
      <c r="BN81" s="30"/>
      <c r="BO81" s="57" t="n">
        <f aca="false">BO80-BQ81</f>
        <v>89500000</v>
      </c>
      <c r="BP81" s="57" t="n">
        <f aca="false">BO80*$C$23</f>
        <v>512984.166666667</v>
      </c>
      <c r="BQ81" s="0" t="n">
        <v>0</v>
      </c>
      <c r="BR81" s="76" t="n">
        <f aca="false">BP81+BQ81</f>
        <v>512984.166666667</v>
      </c>
      <c r="BS81" s="30"/>
      <c r="BT81" s="57" t="n">
        <f aca="false">BT80-BV81</f>
        <v>44800000</v>
      </c>
      <c r="BU81" s="57" t="n">
        <f aca="false">BT80*$C$24</f>
        <v>256778.666666667</v>
      </c>
      <c r="BV81" s="0" t="n">
        <v>0</v>
      </c>
      <c r="BW81" s="76" t="n">
        <f aca="false">BU81+BV81</f>
        <v>256778.666666667</v>
      </c>
      <c r="BX81" s="30"/>
      <c r="BY81" s="57" t="n">
        <f aca="false">BY80-CA81</f>
        <v>47000000</v>
      </c>
      <c r="BZ81" s="57" t="n">
        <f aca="false">BY80*$C$25</f>
        <v>269388.333333333</v>
      </c>
      <c r="CA81" s="0" t="n">
        <v>0</v>
      </c>
      <c r="CB81" s="76" t="n">
        <f aca="false">BZ81+CA81</f>
        <v>269388.333333333</v>
      </c>
      <c r="CC81" s="30"/>
      <c r="CD81" s="75" t="n">
        <f aca="false">V81+AA81+AP81+AU81+AZ81+BE81+BJ81+BO81+BT81+BY81</f>
        <v>1169162109.86647</v>
      </c>
      <c r="CE81" s="57" t="n">
        <f aca="false">W81+AB81+AQ81+AV81+BA81+BF81+BK81+BP81+BU81+BZ81</f>
        <v>6503540.29987137</v>
      </c>
      <c r="CF81" s="57" t="n">
        <f aca="false">X81+AC81+AR81+AW81+BB81+BG81+BL81+BQ81+BV81+CA81</f>
        <v>1318031.58781665</v>
      </c>
      <c r="CG81" s="75" t="n">
        <f aca="false">CE81+CF81</f>
        <v>7821571.88768802</v>
      </c>
      <c r="CH81" s="57" t="n">
        <f aca="false">S81-CG81</f>
        <v>205651.870944586</v>
      </c>
      <c r="CI81" s="76" t="n">
        <f aca="false">S81-CG81-AG81</f>
        <v>0</v>
      </c>
    </row>
    <row r="82" customFormat="false" ht="15.75" hidden="false" customHeight="false" outlineLevel="0" collapsed="false">
      <c r="E82" s="71"/>
      <c r="F82" s="71"/>
      <c r="G82" s="71" t="n">
        <v>38803</v>
      </c>
      <c r="H82" s="72" t="n">
        <f aca="false">H81+1</f>
        <v>59</v>
      </c>
      <c r="I82" s="73"/>
      <c r="L82" s="74" t="n">
        <f aca="false">L81-O82</f>
        <v>1167836510.58062</v>
      </c>
      <c r="M82" s="84" t="n">
        <f aca="false">$C$7</f>
        <v>8038538.4</v>
      </c>
      <c r="N82" s="77"/>
      <c r="O82" s="84" t="n">
        <f aca="false">M82-P82</f>
        <v>1325599.28585003</v>
      </c>
      <c r="P82" s="57" t="n">
        <f aca="false">($C$6/12*L81)</f>
        <v>6712939.11414997</v>
      </c>
      <c r="Q82" s="78" t="n">
        <f aca="false">L81*($C$10/12)</f>
        <v>9743.01758222056</v>
      </c>
      <c r="R82" s="78" t="n">
        <f aca="false">L81*($C$11/12)</f>
        <v>1558.88281315529</v>
      </c>
      <c r="S82" s="57" t="n">
        <f aca="false">SUM(N82:P82)-Q82-R82</f>
        <v>8027236.49960462</v>
      </c>
      <c r="T82" s="79" t="n">
        <f aca="false">L82/$L$23</f>
        <v>0.965154140975717</v>
      </c>
      <c r="U82" s="72" t="n">
        <f aca="false">U81+1</f>
        <v>59</v>
      </c>
      <c r="V82" s="75" t="n">
        <f aca="false">MAXA(V81-X82,0)</f>
        <v>65966510.580617</v>
      </c>
      <c r="W82" s="57" t="n">
        <f aca="false">V81*$C$14</f>
        <v>348797.436141187</v>
      </c>
      <c r="X82" s="0" t="n">
        <f aca="false">MINA(IF(V81&gt;0,O82,0),V81)</f>
        <v>1325599.28585003</v>
      </c>
      <c r="Y82" s="76" t="n">
        <f aca="false">W82+X82</f>
        <v>1674396.72199122</v>
      </c>
      <c r="Z82" s="72" t="n">
        <f aca="false">Z81+1</f>
        <v>59</v>
      </c>
      <c r="AA82" s="75" t="n">
        <f aca="false">AA81-AC82</f>
        <v>492470000</v>
      </c>
      <c r="AB82" s="57" t="n">
        <f aca="false">AA81*$C$15</f>
        <v>2718434.4</v>
      </c>
      <c r="AC82" s="0" t="n">
        <f aca="false">IF(AA81&gt;0,O82-X82,0)</f>
        <v>0</v>
      </c>
      <c r="AD82" s="76" t="n">
        <f aca="false">AB82+AC82</f>
        <v>2718434.4</v>
      </c>
      <c r="AE82" s="72" t="n">
        <f aca="false">AE81+1</f>
        <v>59</v>
      </c>
      <c r="AF82" s="57" t="n">
        <f aca="false">CD82</f>
        <v>1167836510.58062</v>
      </c>
      <c r="AG82" s="57" t="n">
        <f aca="false">CH82</f>
        <v>204928.710946736</v>
      </c>
      <c r="AH82" s="0" t="n">
        <v>0</v>
      </c>
      <c r="AI82" s="76" t="n">
        <f aca="false">AG82+AH82</f>
        <v>204928.710946736</v>
      </c>
      <c r="AJ82" s="30"/>
      <c r="AK82" s="57" t="n">
        <f aca="false">CD82</f>
        <v>1167836510.58062</v>
      </c>
      <c r="AL82" s="30"/>
      <c r="AM82" s="30"/>
      <c r="AN82" s="30"/>
      <c r="AO82" s="30"/>
      <c r="AP82" s="57" t="n">
        <f aca="false">AP81-AR82</f>
        <v>115000000</v>
      </c>
      <c r="AQ82" s="57" t="n">
        <f aca="false">AP81*$C$16</f>
        <v>617636.25</v>
      </c>
      <c r="AR82" s="0" t="n">
        <v>0</v>
      </c>
      <c r="AS82" s="76" t="n">
        <f aca="false">AQ82+AR82</f>
        <v>617636.25</v>
      </c>
      <c r="AT82" s="30"/>
      <c r="AU82" s="57" t="n">
        <f aca="false">AU81-AW82</f>
        <v>102100000</v>
      </c>
      <c r="AV82" s="57" t="n">
        <f aca="false">AU81*$C$19</f>
        <v>576099.25</v>
      </c>
      <c r="AW82" s="0" t="n">
        <v>0</v>
      </c>
      <c r="AX82" s="76" t="n">
        <f aca="false">AV82+AW82</f>
        <v>576099.25</v>
      </c>
      <c r="AY82" s="30"/>
      <c r="AZ82" s="57" t="n">
        <f aca="false">AZ81-BB82</f>
        <v>50000000</v>
      </c>
      <c r="BA82" s="57" t="n">
        <f aca="false">AZ81*$C$20</f>
        <v>273791.666666667</v>
      </c>
      <c r="BB82" s="0" t="n">
        <v>0</v>
      </c>
      <c r="BC82" s="76" t="n">
        <f aca="false">BA82+BB82</f>
        <v>273791.666666667</v>
      </c>
      <c r="BD82" s="30"/>
      <c r="BE82" s="57" t="n">
        <f aca="false">BE81-BG82</f>
        <v>112300000</v>
      </c>
      <c r="BF82" s="57" t="n">
        <f aca="false">BE81*$C$21</f>
        <v>643666.166666667</v>
      </c>
      <c r="BG82" s="0" t="n">
        <v>0</v>
      </c>
      <c r="BH82" s="76" t="n">
        <f aca="false">BF82+BG82</f>
        <v>643666.166666667</v>
      </c>
      <c r="BI82" s="30"/>
      <c r="BJ82" s="57" t="n">
        <f aca="false">BJ81-BL82</f>
        <v>48700000</v>
      </c>
      <c r="BK82" s="57" t="n">
        <f aca="false">BJ81*$C$22</f>
        <v>279132.166666667</v>
      </c>
      <c r="BL82" s="0" t="n">
        <v>0</v>
      </c>
      <c r="BM82" s="76" t="n">
        <f aca="false">BK82+BL82</f>
        <v>279132.166666667</v>
      </c>
      <c r="BN82" s="30"/>
      <c r="BO82" s="57" t="n">
        <f aca="false">BO81-BQ82</f>
        <v>89500000</v>
      </c>
      <c r="BP82" s="57" t="n">
        <f aca="false">BO81*$C$23</f>
        <v>512984.166666667</v>
      </c>
      <c r="BQ82" s="0" t="n">
        <v>0</v>
      </c>
      <c r="BR82" s="76" t="n">
        <f aca="false">BP82+BQ82</f>
        <v>512984.166666667</v>
      </c>
      <c r="BS82" s="30"/>
      <c r="BT82" s="57" t="n">
        <f aca="false">BT81-BV82</f>
        <v>44800000</v>
      </c>
      <c r="BU82" s="57" t="n">
        <f aca="false">BT81*$C$24</f>
        <v>256778.666666667</v>
      </c>
      <c r="BV82" s="0" t="n">
        <v>0</v>
      </c>
      <c r="BW82" s="76" t="n">
        <f aca="false">BU82+BV82</f>
        <v>256778.666666667</v>
      </c>
      <c r="BX82" s="30"/>
      <c r="BY82" s="57" t="n">
        <f aca="false">BY81-CA82</f>
        <v>47000000</v>
      </c>
      <c r="BZ82" s="57" t="n">
        <f aca="false">BY81*$C$25</f>
        <v>269388.333333333</v>
      </c>
      <c r="CA82" s="0" t="n">
        <v>0</v>
      </c>
      <c r="CB82" s="76" t="n">
        <f aca="false">BZ82+CA82</f>
        <v>269388.333333333</v>
      </c>
      <c r="CC82" s="30"/>
      <c r="CD82" s="75" t="n">
        <f aca="false">V82+AA82+AP82+AU82+AZ82+BE82+BJ82+BO82+BT82+BY82</f>
        <v>1167836510.58062</v>
      </c>
      <c r="CE82" s="57" t="n">
        <f aca="false">W82+AB82+AQ82+AV82+BA82+BF82+BK82+BP82+BU82+BZ82</f>
        <v>6496708.50280786</v>
      </c>
      <c r="CF82" s="57" t="n">
        <f aca="false">X82+AC82+AR82+AW82+BB82+BG82+BL82+BQ82+BV82+CA82</f>
        <v>1325599.28585003</v>
      </c>
      <c r="CG82" s="75" t="n">
        <f aca="false">CE82+CF82</f>
        <v>7822307.78865789</v>
      </c>
      <c r="CH82" s="57" t="n">
        <f aca="false">S82-CG82</f>
        <v>204928.710946736</v>
      </c>
      <c r="CI82" s="76" t="n">
        <f aca="false">S82-CG82-AG82</f>
        <v>0</v>
      </c>
    </row>
    <row r="83" customFormat="false" ht="15.75" hidden="false" customHeight="false" outlineLevel="0" collapsed="false">
      <c r="E83" s="71"/>
      <c r="F83" s="71"/>
      <c r="G83" s="71" t="n">
        <v>38834</v>
      </c>
      <c r="H83" s="72" t="n">
        <f aca="false">H82+1</f>
        <v>60</v>
      </c>
      <c r="I83" s="73"/>
      <c r="L83" s="74" t="n">
        <f aca="false">L82-O83</f>
        <v>1166503300.14553</v>
      </c>
      <c r="M83" s="84" t="n">
        <f aca="false">$C$7</f>
        <v>8038538.4</v>
      </c>
      <c r="N83" s="77"/>
      <c r="O83" s="84" t="n">
        <f aca="false">M83-P83</f>
        <v>1333210.43508296</v>
      </c>
      <c r="P83" s="57" t="n">
        <f aca="false">($C$6/12*L82)</f>
        <v>6705327.96491705</v>
      </c>
      <c r="Q83" s="78" t="n">
        <f aca="false">L82*($C$10/12)</f>
        <v>9731.97092150515</v>
      </c>
      <c r="R83" s="78" t="n">
        <f aca="false">L82*($C$11/12)</f>
        <v>1557.11534744082</v>
      </c>
      <c r="S83" s="57" t="n">
        <f aca="false">SUM(N83:P83)-Q83-R83</f>
        <v>8027249.31373105</v>
      </c>
      <c r="T83" s="79" t="n">
        <f aca="false">L83/$L$23</f>
        <v>0.964052314169863</v>
      </c>
      <c r="U83" s="72" t="n">
        <f aca="false">U82+1</f>
        <v>60</v>
      </c>
      <c r="V83" s="75" t="n">
        <f aca="false">MAXA(V82-X83,0)</f>
        <v>64633300.145534</v>
      </c>
      <c r="W83" s="57" t="n">
        <f aca="false">V82*$C$14</f>
        <v>341926.413176198</v>
      </c>
      <c r="X83" s="0" t="n">
        <f aca="false">MINA(IF(V82&gt;0,O83,0),V82)</f>
        <v>1333210.43508296</v>
      </c>
      <c r="Y83" s="76" t="n">
        <f aca="false">W83+X83</f>
        <v>1675136.84825915</v>
      </c>
      <c r="Z83" s="72" t="n">
        <f aca="false">Z82+1</f>
        <v>60</v>
      </c>
      <c r="AA83" s="75" t="n">
        <f aca="false">AA82-AC83</f>
        <v>492470000</v>
      </c>
      <c r="AB83" s="57" t="n">
        <f aca="false">AA82*$C$15</f>
        <v>2718434.4</v>
      </c>
      <c r="AC83" s="0" t="n">
        <f aca="false">IF(AA82&gt;0,O83-X83,0)</f>
        <v>0</v>
      </c>
      <c r="AD83" s="76" t="n">
        <f aca="false">AB83+AC83</f>
        <v>2718434.4</v>
      </c>
      <c r="AE83" s="72" t="n">
        <f aca="false">AE82+1</f>
        <v>60</v>
      </c>
      <c r="AF83" s="57" t="n">
        <f aca="false">CD83</f>
        <v>1166503300.14553</v>
      </c>
      <c r="AG83" s="57" t="n">
        <f aca="false">CH83</f>
        <v>204201.398805233</v>
      </c>
      <c r="AH83" s="0" t="n">
        <v>0</v>
      </c>
      <c r="AI83" s="76" t="n">
        <f aca="false">AG83+AH83</f>
        <v>204201.398805233</v>
      </c>
      <c r="AJ83" s="30"/>
      <c r="AK83" s="57" t="n">
        <f aca="false">CD83</f>
        <v>1166503300.14553</v>
      </c>
      <c r="AL83" s="30"/>
      <c r="AM83" s="30"/>
      <c r="AN83" s="30"/>
      <c r="AO83" s="30"/>
      <c r="AP83" s="57" t="n">
        <f aca="false">AP82-AR83</f>
        <v>115000000</v>
      </c>
      <c r="AQ83" s="57" t="n">
        <f aca="false">AP82*$C$16</f>
        <v>617636.25</v>
      </c>
      <c r="AR83" s="0" t="n">
        <v>0</v>
      </c>
      <c r="AS83" s="76" t="n">
        <f aca="false">AQ83+AR83</f>
        <v>617636.25</v>
      </c>
      <c r="AT83" s="30"/>
      <c r="AU83" s="57" t="n">
        <f aca="false">AU82-AW83</f>
        <v>102100000</v>
      </c>
      <c r="AV83" s="57" t="n">
        <f aca="false">AU82*$C$19</f>
        <v>576099.25</v>
      </c>
      <c r="AW83" s="0" t="n">
        <v>0</v>
      </c>
      <c r="AX83" s="76" t="n">
        <f aca="false">AV83+AW83</f>
        <v>576099.25</v>
      </c>
      <c r="AY83" s="30"/>
      <c r="AZ83" s="57" t="n">
        <f aca="false">AZ82-BB83</f>
        <v>50000000</v>
      </c>
      <c r="BA83" s="57" t="n">
        <f aca="false">AZ82*$C$20</f>
        <v>273791.666666667</v>
      </c>
      <c r="BB83" s="0" t="n">
        <v>0</v>
      </c>
      <c r="BC83" s="76" t="n">
        <f aca="false">BA83+BB83</f>
        <v>273791.666666667</v>
      </c>
      <c r="BD83" s="30"/>
      <c r="BE83" s="57" t="n">
        <f aca="false">BE82-BG83</f>
        <v>112300000</v>
      </c>
      <c r="BF83" s="57" t="n">
        <f aca="false">BE82*$C$21</f>
        <v>643666.166666667</v>
      </c>
      <c r="BG83" s="0" t="n">
        <v>0</v>
      </c>
      <c r="BH83" s="76" t="n">
        <f aca="false">BF83+BG83</f>
        <v>643666.166666667</v>
      </c>
      <c r="BI83" s="30"/>
      <c r="BJ83" s="57" t="n">
        <f aca="false">BJ82-BL83</f>
        <v>48700000</v>
      </c>
      <c r="BK83" s="57" t="n">
        <f aca="false">BJ82*$C$22</f>
        <v>279132.166666667</v>
      </c>
      <c r="BL83" s="0" t="n">
        <v>0</v>
      </c>
      <c r="BM83" s="76" t="n">
        <f aca="false">BK83+BL83</f>
        <v>279132.166666667</v>
      </c>
      <c r="BN83" s="30"/>
      <c r="BO83" s="57" t="n">
        <f aca="false">BO82-BQ83</f>
        <v>89500000</v>
      </c>
      <c r="BP83" s="57" t="n">
        <f aca="false">BO82*$C$23</f>
        <v>512984.166666667</v>
      </c>
      <c r="BQ83" s="0" t="n">
        <v>0</v>
      </c>
      <c r="BR83" s="76" t="n">
        <f aca="false">BP83+BQ83</f>
        <v>512984.166666667</v>
      </c>
      <c r="BS83" s="30"/>
      <c r="BT83" s="57" t="n">
        <f aca="false">BT82-BV83</f>
        <v>44800000</v>
      </c>
      <c r="BU83" s="57" t="n">
        <f aca="false">BT82*$C$24</f>
        <v>256778.666666667</v>
      </c>
      <c r="BV83" s="0" t="n">
        <v>0</v>
      </c>
      <c r="BW83" s="76" t="n">
        <f aca="false">BU83+BV83</f>
        <v>256778.666666667</v>
      </c>
      <c r="BX83" s="30"/>
      <c r="BY83" s="57" t="n">
        <f aca="false">BY82-CA83</f>
        <v>47000000</v>
      </c>
      <c r="BZ83" s="57" t="n">
        <f aca="false">BY82*$C$25</f>
        <v>269388.333333333</v>
      </c>
      <c r="CA83" s="0" t="n">
        <v>0</v>
      </c>
      <c r="CB83" s="76" t="n">
        <f aca="false">BZ83+CA83</f>
        <v>269388.333333333</v>
      </c>
      <c r="CC83" s="30"/>
      <c r="CD83" s="75" t="n">
        <f aca="false">V83+AA83+AP83+AU83+AZ83+BE83+BJ83+BO83+BT83+BY83</f>
        <v>1166503300.14553</v>
      </c>
      <c r="CE83" s="57" t="n">
        <f aca="false">W83+AB83+AQ83+AV83+BA83+BF83+BK83+BP83+BU83+BZ83</f>
        <v>6489837.47984287</v>
      </c>
      <c r="CF83" s="57" t="n">
        <f aca="false">X83+AC83+AR83+AW83+BB83+BG83+BL83+BQ83+BV83+CA83</f>
        <v>1333210.43508296</v>
      </c>
      <c r="CG83" s="75" t="n">
        <f aca="false">CE83+CF83</f>
        <v>7823047.91492582</v>
      </c>
      <c r="CH83" s="57" t="n">
        <f aca="false">S83-CG83</f>
        <v>204201.398805233</v>
      </c>
      <c r="CI83" s="76" t="n">
        <f aca="false">S83-CG83-AG83</f>
        <v>0</v>
      </c>
    </row>
    <row r="84" customFormat="false" ht="15.75" hidden="false" customHeight="false" outlineLevel="0" collapsed="false">
      <c r="E84" s="71"/>
      <c r="F84" s="71"/>
      <c r="G84" s="71" t="n">
        <v>38864</v>
      </c>
      <c r="H84" s="72" t="n">
        <f aca="false">H83+1</f>
        <v>61</v>
      </c>
      <c r="I84" s="73"/>
      <c r="L84" s="74" t="n">
        <f aca="false">L83-O84</f>
        <v>1165162434.86054</v>
      </c>
      <c r="M84" s="84" t="n">
        <f aca="false">$C$7</f>
        <v>8038538.4</v>
      </c>
      <c r="N84" s="77"/>
      <c r="O84" s="84" t="n">
        <f aca="false">M84-P84</f>
        <v>1340865.28499772</v>
      </c>
      <c r="P84" s="57" t="n">
        <f aca="false">($C$6/12*L83)</f>
        <v>6697673.11500228</v>
      </c>
      <c r="Q84" s="78" t="n">
        <f aca="false">L83*($C$10/12)</f>
        <v>9720.86083454612</v>
      </c>
      <c r="R84" s="78" t="n">
        <f aca="false">L83*($C$11/12)</f>
        <v>1555.33773352738</v>
      </c>
      <c r="S84" s="57" t="n">
        <f aca="false">SUM(N84:P84)-Q84-R84</f>
        <v>8027262.20143193</v>
      </c>
      <c r="T84" s="79" t="n">
        <f aca="false">L84/$L$23</f>
        <v>0.962944161041766</v>
      </c>
      <c r="U84" s="72" t="n">
        <f aca="false">U83+1</f>
        <v>61</v>
      </c>
      <c r="V84" s="75" t="n">
        <f aca="false">MAXA(V83-X84,0)</f>
        <v>63292434.8605363</v>
      </c>
      <c r="W84" s="57" t="n">
        <f aca="false">V83*$C$14</f>
        <v>335015.939087685</v>
      </c>
      <c r="X84" s="0" t="n">
        <f aca="false">MINA(IF(V83&gt;0,O84,0),V83)</f>
        <v>1340865.28499772</v>
      </c>
      <c r="Y84" s="76" t="n">
        <f aca="false">W84+X84</f>
        <v>1675881.22408541</v>
      </c>
      <c r="Z84" s="72" t="n">
        <f aca="false">Z83+1</f>
        <v>61</v>
      </c>
      <c r="AA84" s="75" t="n">
        <f aca="false">AA83-AC84</f>
        <v>492470000</v>
      </c>
      <c r="AB84" s="57" t="n">
        <f aca="false">AA83*$C$15</f>
        <v>2718434.4</v>
      </c>
      <c r="AC84" s="0" t="n">
        <f aca="false">IF(AA83&gt;0,O84-X84,0)</f>
        <v>0</v>
      </c>
      <c r="AD84" s="76" t="n">
        <f aca="false">AB84+AC84</f>
        <v>2718434.4</v>
      </c>
      <c r="AE84" s="72" t="n">
        <f aca="false">AE83+1</f>
        <v>61</v>
      </c>
      <c r="AF84" s="57" t="n">
        <f aca="false">CD84</f>
        <v>1165162434.86054</v>
      </c>
      <c r="AG84" s="57" t="n">
        <f aca="false">CH84</f>
        <v>203469.910679851</v>
      </c>
      <c r="AH84" s="0" t="n">
        <v>0</v>
      </c>
      <c r="AI84" s="76" t="n">
        <f aca="false">AG84+AH84</f>
        <v>203469.910679851</v>
      </c>
      <c r="AJ84" s="30"/>
      <c r="AK84" s="57" t="n">
        <f aca="false">CD84</f>
        <v>1165162434.86054</v>
      </c>
      <c r="AL84" s="30"/>
      <c r="AM84" s="30"/>
      <c r="AN84" s="30"/>
      <c r="AO84" s="30"/>
      <c r="AP84" s="57" t="n">
        <f aca="false">AP83-AR84</f>
        <v>115000000</v>
      </c>
      <c r="AQ84" s="57" t="n">
        <f aca="false">AP83*$C$16</f>
        <v>617636.25</v>
      </c>
      <c r="AR84" s="0" t="n">
        <v>0</v>
      </c>
      <c r="AS84" s="76" t="n">
        <f aca="false">AQ84+AR84</f>
        <v>617636.25</v>
      </c>
      <c r="AT84" s="30"/>
      <c r="AU84" s="57" t="n">
        <f aca="false">AU83-AW84</f>
        <v>102100000</v>
      </c>
      <c r="AV84" s="57" t="n">
        <f aca="false">AU83*$C$19</f>
        <v>576099.25</v>
      </c>
      <c r="AW84" s="0" t="n">
        <v>0</v>
      </c>
      <c r="AX84" s="76" t="n">
        <f aca="false">AV84+AW84</f>
        <v>576099.25</v>
      </c>
      <c r="AY84" s="30"/>
      <c r="AZ84" s="57" t="n">
        <f aca="false">AZ83-BB84</f>
        <v>50000000</v>
      </c>
      <c r="BA84" s="57" t="n">
        <f aca="false">AZ83*$C$20</f>
        <v>273791.666666667</v>
      </c>
      <c r="BB84" s="0" t="n">
        <v>0</v>
      </c>
      <c r="BC84" s="76" t="n">
        <f aca="false">BA84+BB84</f>
        <v>273791.666666667</v>
      </c>
      <c r="BD84" s="30"/>
      <c r="BE84" s="57" t="n">
        <f aca="false">BE83-BG84</f>
        <v>112300000</v>
      </c>
      <c r="BF84" s="57" t="n">
        <f aca="false">BE83*$C$21</f>
        <v>643666.166666667</v>
      </c>
      <c r="BG84" s="0" t="n">
        <v>0</v>
      </c>
      <c r="BH84" s="76" t="n">
        <f aca="false">BF84+BG84</f>
        <v>643666.166666667</v>
      </c>
      <c r="BI84" s="30"/>
      <c r="BJ84" s="57" t="n">
        <f aca="false">BJ83-BL84</f>
        <v>48700000</v>
      </c>
      <c r="BK84" s="57" t="n">
        <f aca="false">BJ83*$C$22</f>
        <v>279132.166666667</v>
      </c>
      <c r="BL84" s="0" t="n">
        <v>0</v>
      </c>
      <c r="BM84" s="76" t="n">
        <f aca="false">BK84+BL84</f>
        <v>279132.166666667</v>
      </c>
      <c r="BN84" s="30"/>
      <c r="BO84" s="57" t="n">
        <f aca="false">BO83-BQ84</f>
        <v>89500000</v>
      </c>
      <c r="BP84" s="57" t="n">
        <f aca="false">BO83*$C$23</f>
        <v>512984.166666667</v>
      </c>
      <c r="BQ84" s="0" t="n">
        <v>0</v>
      </c>
      <c r="BR84" s="76" t="n">
        <f aca="false">BP84+BQ84</f>
        <v>512984.166666667</v>
      </c>
      <c r="BS84" s="30"/>
      <c r="BT84" s="57" t="n">
        <f aca="false">BT83-BV84</f>
        <v>44800000</v>
      </c>
      <c r="BU84" s="57" t="n">
        <f aca="false">BT83*$C$24</f>
        <v>256778.666666667</v>
      </c>
      <c r="BV84" s="0" t="n">
        <v>0</v>
      </c>
      <c r="BW84" s="76" t="n">
        <f aca="false">BU84+BV84</f>
        <v>256778.666666667</v>
      </c>
      <c r="BX84" s="30"/>
      <c r="BY84" s="57" t="n">
        <f aca="false">BY83-CA84</f>
        <v>47000000</v>
      </c>
      <c r="BZ84" s="57" t="n">
        <f aca="false">BY83*$C$25</f>
        <v>269388.333333333</v>
      </c>
      <c r="CA84" s="0" t="n">
        <v>0</v>
      </c>
      <c r="CB84" s="76" t="n">
        <f aca="false">BZ84+CA84</f>
        <v>269388.333333333</v>
      </c>
      <c r="CC84" s="30"/>
      <c r="CD84" s="75" t="n">
        <f aca="false">V84+AA84+AP84+AU84+AZ84+BE84+BJ84+BO84+BT84+BY84</f>
        <v>1165162434.86054</v>
      </c>
      <c r="CE84" s="57" t="n">
        <f aca="false">W84+AB84+AQ84+AV84+BA84+BF84+BK84+BP84+BU84+BZ84</f>
        <v>6482927.00575435</v>
      </c>
      <c r="CF84" s="57" t="n">
        <f aca="false">X84+AC84+AR84+AW84+BB84+BG84+BL84+BQ84+BV84+CA84</f>
        <v>1340865.28499772</v>
      </c>
      <c r="CG84" s="75" t="n">
        <f aca="false">CE84+CF84</f>
        <v>7823792.29075208</v>
      </c>
      <c r="CH84" s="57" t="n">
        <f aca="false">S84-CG84</f>
        <v>203469.910679851</v>
      </c>
      <c r="CI84" s="76" t="n">
        <f aca="false">S84-CG84-AG84</f>
        <v>0</v>
      </c>
    </row>
    <row r="85" customFormat="false" ht="15.75" hidden="false" customHeight="false" outlineLevel="0" collapsed="false">
      <c r="E85" s="71"/>
      <c r="F85" s="71"/>
      <c r="G85" s="71" t="n">
        <v>38895</v>
      </c>
      <c r="H85" s="72" t="n">
        <f aca="false">H84+1</f>
        <v>62</v>
      </c>
      <c r="I85" s="73"/>
      <c r="L85" s="74" t="n">
        <f aca="false">L84-O85</f>
        <v>1163813870.77403</v>
      </c>
      <c r="M85" s="84" t="n">
        <f aca="false">$C$7</f>
        <v>8038538.4</v>
      </c>
      <c r="N85" s="77"/>
      <c r="O85" s="84" t="n">
        <f aca="false">M85-P85</f>
        <v>1348564.08650909</v>
      </c>
      <c r="P85" s="57" t="n">
        <f aca="false">($C$6/12*L84)</f>
        <v>6689974.31349092</v>
      </c>
      <c r="Q85" s="78" t="n">
        <f aca="false">L84*($C$10/12)</f>
        <v>9709.68695717114</v>
      </c>
      <c r="R85" s="78" t="n">
        <f aca="false">L84*($C$11/12)</f>
        <v>1553.54991314738</v>
      </c>
      <c r="S85" s="57" t="n">
        <f aca="false">SUM(N85:P85)-Q85-R85</f>
        <v>8027275.16312968</v>
      </c>
      <c r="T85" s="79" t="n">
        <f aca="false">L85/$L$23</f>
        <v>0.961829645267792</v>
      </c>
      <c r="U85" s="72" t="n">
        <f aca="false">U84+1</f>
        <v>62</v>
      </c>
      <c r="V85" s="75" t="n">
        <f aca="false">MAXA(V84-X85,0)</f>
        <v>61943870.7740272</v>
      </c>
      <c r="W85" s="57" t="n">
        <f aca="false">V84*$C$14</f>
        <v>328065.787360447</v>
      </c>
      <c r="X85" s="0" t="n">
        <f aca="false">MINA(IF(V84&gt;0,O85,0),V84)</f>
        <v>1348564.08650909</v>
      </c>
      <c r="Y85" s="76" t="n">
        <f aca="false">W85+X85</f>
        <v>1676629.87386953</v>
      </c>
      <c r="Z85" s="72" t="n">
        <f aca="false">Z84+1</f>
        <v>62</v>
      </c>
      <c r="AA85" s="75" t="n">
        <f aca="false">AA84-AC85</f>
        <v>492470000</v>
      </c>
      <c r="AB85" s="57" t="n">
        <f aca="false">AA84*$C$15</f>
        <v>2718434.4</v>
      </c>
      <c r="AC85" s="0" t="n">
        <f aca="false">IF(AA84&gt;0,O85-X85,0)</f>
        <v>0</v>
      </c>
      <c r="AD85" s="76" t="n">
        <f aca="false">AB85+AC85</f>
        <v>2718434.4</v>
      </c>
      <c r="AE85" s="72" t="n">
        <f aca="false">AE84+1</f>
        <v>62</v>
      </c>
      <c r="AF85" s="57" t="n">
        <f aca="false">CD85</f>
        <v>1163813870.77403</v>
      </c>
      <c r="AG85" s="57" t="n">
        <f aca="false">CH85</f>
        <v>202734.222593483</v>
      </c>
      <c r="AH85" s="0" t="n">
        <v>0</v>
      </c>
      <c r="AI85" s="76" t="n">
        <f aca="false">AG85+AH85</f>
        <v>202734.222593483</v>
      </c>
      <c r="AJ85" s="30"/>
      <c r="AK85" s="57" t="n">
        <f aca="false">CD85</f>
        <v>1163813870.77403</v>
      </c>
      <c r="AL85" s="30"/>
      <c r="AM85" s="30"/>
      <c r="AN85" s="30"/>
      <c r="AO85" s="30"/>
      <c r="AP85" s="57" t="n">
        <f aca="false">AP84-AR85</f>
        <v>115000000</v>
      </c>
      <c r="AQ85" s="57" t="n">
        <f aca="false">AP84*$C$16</f>
        <v>617636.25</v>
      </c>
      <c r="AR85" s="0" t="n">
        <v>0</v>
      </c>
      <c r="AS85" s="76" t="n">
        <f aca="false">AQ85+AR85</f>
        <v>617636.25</v>
      </c>
      <c r="AT85" s="30"/>
      <c r="AU85" s="57" t="n">
        <f aca="false">AU84-AW85</f>
        <v>102100000</v>
      </c>
      <c r="AV85" s="57" t="n">
        <f aca="false">AU84*$C$19</f>
        <v>576099.25</v>
      </c>
      <c r="AW85" s="0" t="n">
        <v>0</v>
      </c>
      <c r="AX85" s="76" t="n">
        <f aca="false">AV85+AW85</f>
        <v>576099.25</v>
      </c>
      <c r="AY85" s="30"/>
      <c r="AZ85" s="57" t="n">
        <f aca="false">AZ84-BB85</f>
        <v>50000000</v>
      </c>
      <c r="BA85" s="57" t="n">
        <f aca="false">AZ84*$C$20</f>
        <v>273791.666666667</v>
      </c>
      <c r="BB85" s="0" t="n">
        <v>0</v>
      </c>
      <c r="BC85" s="76" t="n">
        <f aca="false">BA85+BB85</f>
        <v>273791.666666667</v>
      </c>
      <c r="BD85" s="30"/>
      <c r="BE85" s="57" t="n">
        <f aca="false">BE84-BG85</f>
        <v>112300000</v>
      </c>
      <c r="BF85" s="57" t="n">
        <f aca="false">BE84*$C$21</f>
        <v>643666.166666667</v>
      </c>
      <c r="BG85" s="0" t="n">
        <v>0</v>
      </c>
      <c r="BH85" s="76" t="n">
        <f aca="false">BF85+BG85</f>
        <v>643666.166666667</v>
      </c>
      <c r="BI85" s="30"/>
      <c r="BJ85" s="57" t="n">
        <f aca="false">BJ84-BL85</f>
        <v>48700000</v>
      </c>
      <c r="BK85" s="57" t="n">
        <f aca="false">BJ84*$C$22</f>
        <v>279132.166666667</v>
      </c>
      <c r="BL85" s="0" t="n">
        <v>0</v>
      </c>
      <c r="BM85" s="76" t="n">
        <f aca="false">BK85+BL85</f>
        <v>279132.166666667</v>
      </c>
      <c r="BN85" s="30"/>
      <c r="BO85" s="57" t="n">
        <f aca="false">BO84-BQ85</f>
        <v>89500000</v>
      </c>
      <c r="BP85" s="57" t="n">
        <f aca="false">BO84*$C$23</f>
        <v>512984.166666667</v>
      </c>
      <c r="BQ85" s="0" t="n">
        <v>0</v>
      </c>
      <c r="BR85" s="76" t="n">
        <f aca="false">BP85+BQ85</f>
        <v>512984.166666667</v>
      </c>
      <c r="BS85" s="30"/>
      <c r="BT85" s="57" t="n">
        <f aca="false">BT84-BV85</f>
        <v>44800000</v>
      </c>
      <c r="BU85" s="57" t="n">
        <f aca="false">BT84*$C$24</f>
        <v>256778.666666667</v>
      </c>
      <c r="BV85" s="0" t="n">
        <v>0</v>
      </c>
      <c r="BW85" s="76" t="n">
        <f aca="false">BU85+BV85</f>
        <v>256778.666666667</v>
      </c>
      <c r="BX85" s="30"/>
      <c r="BY85" s="57" t="n">
        <f aca="false">BY84-CA85</f>
        <v>47000000</v>
      </c>
      <c r="BZ85" s="57" t="n">
        <f aca="false">BY84*$C$25</f>
        <v>269388.333333333</v>
      </c>
      <c r="CA85" s="0" t="n">
        <v>0</v>
      </c>
      <c r="CB85" s="76" t="n">
        <f aca="false">BZ85+CA85</f>
        <v>269388.333333333</v>
      </c>
      <c r="CC85" s="30"/>
      <c r="CD85" s="75" t="n">
        <f aca="false">V85+AA85+AP85+AU85+AZ85+BE85+BJ85+BO85+BT85+BY85</f>
        <v>1163813870.77403</v>
      </c>
      <c r="CE85" s="57" t="n">
        <f aca="false">W85+AB85+AQ85+AV85+BA85+BF85+BK85+BP85+BU85+BZ85</f>
        <v>6475976.85402711</v>
      </c>
      <c r="CF85" s="57" t="n">
        <f aca="false">X85+AC85+AR85+AW85+BB85+BG85+BL85+BQ85+BV85+CA85</f>
        <v>1348564.08650909</v>
      </c>
      <c r="CG85" s="75" t="n">
        <f aca="false">CE85+CF85</f>
        <v>7824540.9405362</v>
      </c>
      <c r="CH85" s="57" t="n">
        <f aca="false">S85-CG85</f>
        <v>202734.222593483</v>
      </c>
      <c r="CI85" s="76" t="n">
        <f aca="false">S85-CG85-AG85</f>
        <v>0</v>
      </c>
    </row>
    <row r="86" customFormat="false" ht="15.75" hidden="false" customHeight="false" outlineLevel="0" collapsed="false">
      <c r="E86" s="71"/>
      <c r="F86" s="71"/>
      <c r="G86" s="71" t="n">
        <v>38925</v>
      </c>
      <c r="H86" s="72" t="n">
        <f aca="false">H85+1</f>
        <v>63</v>
      </c>
      <c r="I86" s="73"/>
      <c r="L86" s="74" t="n">
        <f aca="false">L85-O86</f>
        <v>1162457563.68206</v>
      </c>
      <c r="M86" s="84" t="n">
        <f aca="false">$C$7</f>
        <v>8038538.4</v>
      </c>
      <c r="N86" s="77"/>
      <c r="O86" s="84" t="n">
        <f aca="false">M86-P86</f>
        <v>1356307.09197246</v>
      </c>
      <c r="P86" s="57" t="n">
        <f aca="false">($C$6/12*L85)</f>
        <v>6682231.30802754</v>
      </c>
      <c r="Q86" s="78" t="n">
        <f aca="false">L85*($C$10/12)</f>
        <v>9698.4489231169</v>
      </c>
      <c r="R86" s="78" t="n">
        <f aca="false">L85*($C$11/12)</f>
        <v>1551.7518276987</v>
      </c>
      <c r="S86" s="57" t="n">
        <f aca="false">SUM(N86:P86)-Q86-R86</f>
        <v>8027288.19924919</v>
      </c>
      <c r="T86" s="79" t="n">
        <f aca="false">L86/$L$23</f>
        <v>0.960708730315748</v>
      </c>
      <c r="U86" s="72" t="n">
        <f aca="false">U85+1</f>
        <v>63</v>
      </c>
      <c r="V86" s="75" t="n">
        <f aca="false">MAXA(V85-X86,0)</f>
        <v>60587563.6820548</v>
      </c>
      <c r="W86" s="57" t="n">
        <f aca="false">V85*$C$14</f>
        <v>321075.730178708</v>
      </c>
      <c r="X86" s="0" t="n">
        <f aca="false">MINA(IF(V85&gt;0,O86,0),V85)</f>
        <v>1356307.09197246</v>
      </c>
      <c r="Y86" s="76" t="n">
        <f aca="false">W86+X86</f>
        <v>1677382.82215117</v>
      </c>
      <c r="Z86" s="72" t="n">
        <f aca="false">Z85+1</f>
        <v>63</v>
      </c>
      <c r="AA86" s="75" t="n">
        <f aca="false">AA85-AC86</f>
        <v>492470000</v>
      </c>
      <c r="AB86" s="57" t="n">
        <f aca="false">AA85*$C$15</f>
        <v>2718434.4</v>
      </c>
      <c r="AC86" s="0" t="n">
        <f aca="false">IF(AA85&gt;0,O86-X86,0)</f>
        <v>0</v>
      </c>
      <c r="AD86" s="76" t="n">
        <f aca="false">AB86+AC86</f>
        <v>2718434.4</v>
      </c>
      <c r="AE86" s="72" t="n">
        <f aca="false">AE85+1</f>
        <v>63</v>
      </c>
      <c r="AF86" s="57" t="n">
        <f aca="false">CD86</f>
        <v>1162457563.68205</v>
      </c>
      <c r="AG86" s="57" t="n">
        <f aca="false">CH86</f>
        <v>201994.310431352</v>
      </c>
      <c r="AH86" s="0" t="n">
        <v>0</v>
      </c>
      <c r="AI86" s="76" t="n">
        <f aca="false">AG86+AH86</f>
        <v>201994.310431352</v>
      </c>
      <c r="AJ86" s="30"/>
      <c r="AK86" s="57" t="n">
        <f aca="false">CD86</f>
        <v>1162457563.68205</v>
      </c>
      <c r="AL86" s="30"/>
      <c r="AM86" s="30"/>
      <c r="AN86" s="30"/>
      <c r="AO86" s="30"/>
      <c r="AP86" s="57" t="n">
        <f aca="false">AP85-AR86</f>
        <v>115000000</v>
      </c>
      <c r="AQ86" s="57" t="n">
        <f aca="false">AP85*$C$16</f>
        <v>617636.25</v>
      </c>
      <c r="AR86" s="0" t="n">
        <v>0</v>
      </c>
      <c r="AS86" s="76" t="n">
        <f aca="false">AQ86+AR86</f>
        <v>617636.25</v>
      </c>
      <c r="AT86" s="30"/>
      <c r="AU86" s="57" t="n">
        <f aca="false">AU85-AW86</f>
        <v>102100000</v>
      </c>
      <c r="AV86" s="57" t="n">
        <f aca="false">AU85*$C$19</f>
        <v>576099.25</v>
      </c>
      <c r="AW86" s="0" t="n">
        <v>0</v>
      </c>
      <c r="AX86" s="76" t="n">
        <f aca="false">AV86+AW86</f>
        <v>576099.25</v>
      </c>
      <c r="AY86" s="30"/>
      <c r="AZ86" s="57" t="n">
        <f aca="false">AZ85-BB86</f>
        <v>50000000</v>
      </c>
      <c r="BA86" s="57" t="n">
        <f aca="false">AZ85*$C$20</f>
        <v>273791.666666667</v>
      </c>
      <c r="BB86" s="0" t="n">
        <v>0</v>
      </c>
      <c r="BC86" s="76" t="n">
        <f aca="false">BA86+BB86</f>
        <v>273791.666666667</v>
      </c>
      <c r="BD86" s="30"/>
      <c r="BE86" s="57" t="n">
        <f aca="false">BE85-BG86</f>
        <v>112300000</v>
      </c>
      <c r="BF86" s="57" t="n">
        <f aca="false">BE85*$C$21</f>
        <v>643666.166666667</v>
      </c>
      <c r="BG86" s="0" t="n">
        <v>0</v>
      </c>
      <c r="BH86" s="76" t="n">
        <f aca="false">BF86+BG86</f>
        <v>643666.166666667</v>
      </c>
      <c r="BI86" s="30"/>
      <c r="BJ86" s="57" t="n">
        <f aca="false">BJ85-BL86</f>
        <v>48700000</v>
      </c>
      <c r="BK86" s="57" t="n">
        <f aca="false">BJ85*$C$22</f>
        <v>279132.166666667</v>
      </c>
      <c r="BL86" s="0" t="n">
        <v>0</v>
      </c>
      <c r="BM86" s="76" t="n">
        <f aca="false">BK86+BL86</f>
        <v>279132.166666667</v>
      </c>
      <c r="BN86" s="30"/>
      <c r="BO86" s="57" t="n">
        <f aca="false">BO85-BQ86</f>
        <v>89500000</v>
      </c>
      <c r="BP86" s="57" t="n">
        <f aca="false">BO85*$C$23</f>
        <v>512984.166666667</v>
      </c>
      <c r="BQ86" s="0" t="n">
        <v>0</v>
      </c>
      <c r="BR86" s="76" t="n">
        <f aca="false">BP86+BQ86</f>
        <v>512984.166666667</v>
      </c>
      <c r="BS86" s="30"/>
      <c r="BT86" s="57" t="n">
        <f aca="false">BT85-BV86</f>
        <v>44800000</v>
      </c>
      <c r="BU86" s="57" t="n">
        <f aca="false">BT85*$C$24</f>
        <v>256778.666666667</v>
      </c>
      <c r="BV86" s="0" t="n">
        <v>0</v>
      </c>
      <c r="BW86" s="76" t="n">
        <f aca="false">BU86+BV86</f>
        <v>256778.666666667</v>
      </c>
      <c r="BX86" s="30"/>
      <c r="BY86" s="57" t="n">
        <f aca="false">BY85-CA86</f>
        <v>47000000</v>
      </c>
      <c r="BZ86" s="57" t="n">
        <f aca="false">BY85*$C$25</f>
        <v>269388.333333333</v>
      </c>
      <c r="CA86" s="0" t="n">
        <v>0</v>
      </c>
      <c r="CB86" s="76" t="n">
        <f aca="false">BZ86+CA86</f>
        <v>269388.333333333</v>
      </c>
      <c r="CC86" s="30"/>
      <c r="CD86" s="75" t="n">
        <f aca="false">V86+AA86+AP86+AU86+AZ86+BE86+BJ86+BO86+BT86+BY86</f>
        <v>1162457563.68205</v>
      </c>
      <c r="CE86" s="57" t="n">
        <f aca="false">W86+AB86+AQ86+AV86+BA86+BF86+BK86+BP86+BU86+BZ86</f>
        <v>6468986.79684538</v>
      </c>
      <c r="CF86" s="57" t="n">
        <f aca="false">X86+AC86+AR86+AW86+BB86+BG86+BL86+BQ86+BV86+CA86</f>
        <v>1356307.09197246</v>
      </c>
      <c r="CG86" s="75" t="n">
        <f aca="false">CE86+CF86</f>
        <v>7825293.88881783</v>
      </c>
      <c r="CH86" s="57" t="n">
        <f aca="false">S86-CG86</f>
        <v>201994.310431352</v>
      </c>
      <c r="CI86" s="76" t="n">
        <f aca="false">S86-CG86-AG86</f>
        <v>0</v>
      </c>
    </row>
    <row r="87" customFormat="false" ht="15.75" hidden="false" customHeight="false" outlineLevel="0" collapsed="false">
      <c r="E87" s="71"/>
      <c r="F87" s="71"/>
      <c r="G87" s="71" t="n">
        <v>38956</v>
      </c>
      <c r="H87" s="72" t="n">
        <f aca="false">H86+1</f>
        <v>64</v>
      </c>
      <c r="I87" s="73"/>
      <c r="L87" s="74" t="n">
        <f aca="false">L86-O87</f>
        <v>1161093469.12686</v>
      </c>
      <c r="M87" s="84" t="n">
        <f aca="false">$C$7</f>
        <v>8038538.4</v>
      </c>
      <c r="N87" s="77"/>
      <c r="O87" s="84" t="n">
        <f aca="false">M87-P87</f>
        <v>1364094.5551922</v>
      </c>
      <c r="P87" s="57" t="n">
        <f aca="false">($C$6/12*L86)</f>
        <v>6674443.8448078</v>
      </c>
      <c r="Q87" s="78" t="n">
        <f aca="false">L86*($C$10/12)</f>
        <v>9687.14636401713</v>
      </c>
      <c r="R87" s="78" t="n">
        <f aca="false">L86*($C$11/12)</f>
        <v>1549.94341824274</v>
      </c>
      <c r="S87" s="57" t="n">
        <f aca="false">SUM(N87:P87)-Q87-R87</f>
        <v>8027301.31021774</v>
      </c>
      <c r="T87" s="79" t="n">
        <f aca="false">L87/$L$23</f>
        <v>0.959581379443689</v>
      </c>
      <c r="U87" s="72" t="n">
        <f aca="false">U86+1</f>
        <v>64</v>
      </c>
      <c r="V87" s="75" t="n">
        <f aca="false">MAXA(V86-X87,0)</f>
        <v>59223469.1268626</v>
      </c>
      <c r="W87" s="57" t="n">
        <f aca="false">V86*$C$14</f>
        <v>314045.538418651</v>
      </c>
      <c r="X87" s="0" t="n">
        <f aca="false">MINA(IF(V86&gt;0,O87,0),V86)</f>
        <v>1364094.5551922</v>
      </c>
      <c r="Y87" s="76" t="n">
        <f aca="false">W87+X87</f>
        <v>1678140.09361085</v>
      </c>
      <c r="Z87" s="72" t="n">
        <f aca="false">Z86+1</f>
        <v>64</v>
      </c>
      <c r="AA87" s="75" t="n">
        <f aca="false">AA86-AC87</f>
        <v>492470000</v>
      </c>
      <c r="AB87" s="57" t="n">
        <f aca="false">AA86*$C$15</f>
        <v>2718434.4</v>
      </c>
      <c r="AC87" s="0" t="n">
        <f aca="false">IF(AA86&gt;0,O87-X87,0)</f>
        <v>0</v>
      </c>
      <c r="AD87" s="76" t="n">
        <f aca="false">AB87+AC87</f>
        <v>2718434.4</v>
      </c>
      <c r="AE87" s="72" t="n">
        <f aca="false">AE86+1</f>
        <v>64</v>
      </c>
      <c r="AF87" s="57" t="n">
        <f aca="false">CD87</f>
        <v>1161093469.12686</v>
      </c>
      <c r="AG87" s="57" t="n">
        <f aca="false">CH87</f>
        <v>201250.149940223</v>
      </c>
      <c r="AH87" s="0" t="n">
        <v>0</v>
      </c>
      <c r="AI87" s="76" t="n">
        <f aca="false">AG87+AH87</f>
        <v>201250.149940223</v>
      </c>
      <c r="AJ87" s="30"/>
      <c r="AK87" s="57" t="n">
        <f aca="false">CD87</f>
        <v>1161093469.12686</v>
      </c>
      <c r="AL87" s="30"/>
      <c r="AM87" s="30"/>
      <c r="AN87" s="30"/>
      <c r="AO87" s="30"/>
      <c r="AP87" s="57" t="n">
        <f aca="false">AP86-AR87</f>
        <v>115000000</v>
      </c>
      <c r="AQ87" s="57" t="n">
        <f aca="false">AP86*$C$16</f>
        <v>617636.25</v>
      </c>
      <c r="AR87" s="0" t="n">
        <v>0</v>
      </c>
      <c r="AS87" s="76" t="n">
        <f aca="false">AQ87+AR87</f>
        <v>617636.25</v>
      </c>
      <c r="AT87" s="30"/>
      <c r="AU87" s="57" t="n">
        <f aca="false">AU86-AW87</f>
        <v>102100000</v>
      </c>
      <c r="AV87" s="57" t="n">
        <f aca="false">AU86*$C$19</f>
        <v>576099.25</v>
      </c>
      <c r="AW87" s="0" t="n">
        <v>0</v>
      </c>
      <c r="AX87" s="76" t="n">
        <f aca="false">AV87+AW87</f>
        <v>576099.25</v>
      </c>
      <c r="AY87" s="30"/>
      <c r="AZ87" s="57" t="n">
        <f aca="false">AZ86-BB87</f>
        <v>50000000</v>
      </c>
      <c r="BA87" s="57" t="n">
        <f aca="false">AZ86*$C$20</f>
        <v>273791.666666667</v>
      </c>
      <c r="BB87" s="0" t="n">
        <v>0</v>
      </c>
      <c r="BC87" s="76" t="n">
        <f aca="false">BA87+BB87</f>
        <v>273791.666666667</v>
      </c>
      <c r="BD87" s="30"/>
      <c r="BE87" s="57" t="n">
        <f aca="false">BE86-BG87</f>
        <v>112300000</v>
      </c>
      <c r="BF87" s="57" t="n">
        <f aca="false">BE86*$C$21</f>
        <v>643666.166666667</v>
      </c>
      <c r="BG87" s="0" t="n">
        <v>0</v>
      </c>
      <c r="BH87" s="76" t="n">
        <f aca="false">BF87+BG87</f>
        <v>643666.166666667</v>
      </c>
      <c r="BI87" s="30"/>
      <c r="BJ87" s="57" t="n">
        <f aca="false">BJ86-BL87</f>
        <v>48700000</v>
      </c>
      <c r="BK87" s="57" t="n">
        <f aca="false">BJ86*$C$22</f>
        <v>279132.166666667</v>
      </c>
      <c r="BL87" s="0" t="n">
        <v>0</v>
      </c>
      <c r="BM87" s="76" t="n">
        <f aca="false">BK87+BL87</f>
        <v>279132.166666667</v>
      </c>
      <c r="BN87" s="30"/>
      <c r="BO87" s="57" t="n">
        <f aca="false">BO86-BQ87</f>
        <v>89500000</v>
      </c>
      <c r="BP87" s="57" t="n">
        <f aca="false">BO86*$C$23</f>
        <v>512984.166666667</v>
      </c>
      <c r="BQ87" s="0" t="n">
        <v>0</v>
      </c>
      <c r="BR87" s="76" t="n">
        <f aca="false">BP87+BQ87</f>
        <v>512984.166666667</v>
      </c>
      <c r="BS87" s="30"/>
      <c r="BT87" s="57" t="n">
        <f aca="false">BT86-BV87</f>
        <v>44800000</v>
      </c>
      <c r="BU87" s="57" t="n">
        <f aca="false">BT86*$C$24</f>
        <v>256778.666666667</v>
      </c>
      <c r="BV87" s="0" t="n">
        <v>0</v>
      </c>
      <c r="BW87" s="76" t="n">
        <f aca="false">BU87+BV87</f>
        <v>256778.666666667</v>
      </c>
      <c r="BX87" s="30"/>
      <c r="BY87" s="57" t="n">
        <f aca="false">BY86-CA87</f>
        <v>47000000</v>
      </c>
      <c r="BZ87" s="57" t="n">
        <f aca="false">BY86*$C$25</f>
        <v>269388.333333333</v>
      </c>
      <c r="CA87" s="0" t="n">
        <v>0</v>
      </c>
      <c r="CB87" s="76" t="n">
        <f aca="false">BZ87+CA87</f>
        <v>269388.333333333</v>
      </c>
      <c r="CC87" s="30"/>
      <c r="CD87" s="75" t="n">
        <f aca="false">V87+AA87+AP87+AU87+AZ87+BE87+BJ87+BO87+BT87+BY87</f>
        <v>1161093469.12686</v>
      </c>
      <c r="CE87" s="57" t="n">
        <f aca="false">W87+AB87+AQ87+AV87+BA87+BF87+BK87+BP87+BU87+BZ87</f>
        <v>6461956.60508532</v>
      </c>
      <c r="CF87" s="57" t="n">
        <f aca="false">X87+AC87+AR87+AW87+BB87+BG87+BL87+BQ87+BV87+CA87</f>
        <v>1364094.5551922</v>
      </c>
      <c r="CG87" s="75" t="n">
        <f aca="false">CE87+CF87</f>
        <v>7826051.16027752</v>
      </c>
      <c r="CH87" s="57" t="n">
        <f aca="false">S87-CG87</f>
        <v>201250.149940223</v>
      </c>
      <c r="CI87" s="76" t="n">
        <f aca="false">S87-CG87-AG87</f>
        <v>0</v>
      </c>
    </row>
    <row r="88" customFormat="false" ht="15.75" hidden="false" customHeight="false" outlineLevel="0" collapsed="false">
      <c r="E88" s="71"/>
      <c r="F88" s="71"/>
      <c r="G88" s="71" t="n">
        <v>38987</v>
      </c>
      <c r="H88" s="72" t="n">
        <f aca="false">H87+1</f>
        <v>65</v>
      </c>
      <c r="I88" s="73"/>
      <c r="L88" s="74" t="n">
        <f aca="false">L87-O88</f>
        <v>1159721542.39543</v>
      </c>
      <c r="M88" s="84" t="n">
        <f aca="false">$C$7</f>
        <v>8038538.4</v>
      </c>
      <c r="N88" s="77"/>
      <c r="O88" s="84" t="n">
        <f aca="false">M88-P88</f>
        <v>1371926.73142993</v>
      </c>
      <c r="P88" s="57" t="n">
        <f aca="false">($C$6/12*L87)</f>
        <v>6666611.66857007</v>
      </c>
      <c r="Q88" s="78" t="n">
        <f aca="false">L87*($C$10/12)</f>
        <v>9675.77890939053</v>
      </c>
      <c r="R88" s="78" t="n">
        <f aca="false">L87*($C$11/12)</f>
        <v>1548.12462550248</v>
      </c>
      <c r="S88" s="57" t="n">
        <f aca="false">SUM(N88:P88)-Q88-R88</f>
        <v>8027314.49646511</v>
      </c>
      <c r="T88" s="79" t="n">
        <f aca="false">L88/$L$23</f>
        <v>0.958447555698705</v>
      </c>
      <c r="U88" s="72" t="n">
        <f aca="false">U87+1</f>
        <v>65</v>
      </c>
      <c r="V88" s="75" t="n">
        <f aca="false">MAXA(V87-X88,0)</f>
        <v>57851542.3954326</v>
      </c>
      <c r="W88" s="57" t="n">
        <f aca="false">V87*$C$14</f>
        <v>306974.981640904</v>
      </c>
      <c r="X88" s="0" t="n">
        <f aca="false">MINA(IF(V87&gt;0,O88,0),V87)</f>
        <v>1371926.73142993</v>
      </c>
      <c r="Y88" s="76" t="n">
        <f aca="false">W88+X88</f>
        <v>1678901.71307083</v>
      </c>
      <c r="Z88" s="72" t="n">
        <f aca="false">Z87+1</f>
        <v>65</v>
      </c>
      <c r="AA88" s="75" t="n">
        <f aca="false">AA87-AC88</f>
        <v>492470000</v>
      </c>
      <c r="AB88" s="57" t="n">
        <f aca="false">AA87*$C$15</f>
        <v>2718434.4</v>
      </c>
      <c r="AC88" s="0" t="n">
        <f aca="false">IF(AA87&gt;0,O88-X88,0)</f>
        <v>0</v>
      </c>
      <c r="AD88" s="76" t="n">
        <f aca="false">AB88+AC88</f>
        <v>2718434.4</v>
      </c>
      <c r="AE88" s="72" t="n">
        <f aca="false">AE87+1</f>
        <v>65</v>
      </c>
      <c r="AF88" s="57" t="n">
        <f aca="false">CD88</f>
        <v>1159721542.39543</v>
      </c>
      <c r="AG88" s="57" t="n">
        <f aca="false">CH88</f>
        <v>200501.716727609</v>
      </c>
      <c r="AH88" s="0" t="n">
        <v>0</v>
      </c>
      <c r="AI88" s="76" t="n">
        <f aca="false">AG88+AH88</f>
        <v>200501.716727609</v>
      </c>
      <c r="AJ88" s="30"/>
      <c r="AK88" s="57" t="n">
        <f aca="false">CD88</f>
        <v>1159721542.39543</v>
      </c>
      <c r="AL88" s="30"/>
      <c r="AM88" s="30"/>
      <c r="AN88" s="30"/>
      <c r="AO88" s="30"/>
      <c r="AP88" s="57" t="n">
        <f aca="false">AP87-AR88</f>
        <v>115000000</v>
      </c>
      <c r="AQ88" s="57" t="n">
        <f aca="false">AP87*$C$16</f>
        <v>617636.25</v>
      </c>
      <c r="AR88" s="0" t="n">
        <v>0</v>
      </c>
      <c r="AS88" s="76" t="n">
        <f aca="false">AQ88+AR88</f>
        <v>617636.25</v>
      </c>
      <c r="AT88" s="30"/>
      <c r="AU88" s="57" t="n">
        <f aca="false">AU87-AW88</f>
        <v>102100000</v>
      </c>
      <c r="AV88" s="57" t="n">
        <f aca="false">AU87*$C$19</f>
        <v>576099.25</v>
      </c>
      <c r="AW88" s="0" t="n">
        <v>0</v>
      </c>
      <c r="AX88" s="76" t="n">
        <f aca="false">AV88+AW88</f>
        <v>576099.25</v>
      </c>
      <c r="AY88" s="30"/>
      <c r="AZ88" s="57" t="n">
        <f aca="false">AZ87-BB88</f>
        <v>50000000</v>
      </c>
      <c r="BA88" s="57" t="n">
        <f aca="false">AZ87*$C$20</f>
        <v>273791.666666667</v>
      </c>
      <c r="BB88" s="0" t="n">
        <v>0</v>
      </c>
      <c r="BC88" s="76" t="n">
        <f aca="false">BA88+BB88</f>
        <v>273791.666666667</v>
      </c>
      <c r="BD88" s="30"/>
      <c r="BE88" s="57" t="n">
        <f aca="false">BE87-BG88</f>
        <v>112300000</v>
      </c>
      <c r="BF88" s="57" t="n">
        <f aca="false">BE87*$C$21</f>
        <v>643666.166666667</v>
      </c>
      <c r="BG88" s="0" t="n">
        <v>0</v>
      </c>
      <c r="BH88" s="76" t="n">
        <f aca="false">BF88+BG88</f>
        <v>643666.166666667</v>
      </c>
      <c r="BI88" s="30"/>
      <c r="BJ88" s="57" t="n">
        <f aca="false">BJ87-BL88</f>
        <v>48700000</v>
      </c>
      <c r="BK88" s="57" t="n">
        <f aca="false">BJ87*$C$22</f>
        <v>279132.166666667</v>
      </c>
      <c r="BL88" s="0" t="n">
        <v>0</v>
      </c>
      <c r="BM88" s="76" t="n">
        <f aca="false">BK88+BL88</f>
        <v>279132.166666667</v>
      </c>
      <c r="BN88" s="30"/>
      <c r="BO88" s="57" t="n">
        <f aca="false">BO87-BQ88</f>
        <v>89500000</v>
      </c>
      <c r="BP88" s="57" t="n">
        <f aca="false">BO87*$C$23</f>
        <v>512984.166666667</v>
      </c>
      <c r="BQ88" s="0" t="n">
        <v>0</v>
      </c>
      <c r="BR88" s="76" t="n">
        <f aca="false">BP88+BQ88</f>
        <v>512984.166666667</v>
      </c>
      <c r="BS88" s="30"/>
      <c r="BT88" s="57" t="n">
        <f aca="false">BT87-BV88</f>
        <v>44800000</v>
      </c>
      <c r="BU88" s="57" t="n">
        <f aca="false">BT87*$C$24</f>
        <v>256778.666666667</v>
      </c>
      <c r="BV88" s="0" t="n">
        <v>0</v>
      </c>
      <c r="BW88" s="76" t="n">
        <f aca="false">BU88+BV88</f>
        <v>256778.666666667</v>
      </c>
      <c r="BX88" s="30"/>
      <c r="BY88" s="57" t="n">
        <f aca="false">BY87-CA88</f>
        <v>47000000</v>
      </c>
      <c r="BZ88" s="57" t="n">
        <f aca="false">BY87*$C$25</f>
        <v>269388.333333333</v>
      </c>
      <c r="CA88" s="0" t="n">
        <v>0</v>
      </c>
      <c r="CB88" s="76" t="n">
        <f aca="false">BZ88+CA88</f>
        <v>269388.333333333</v>
      </c>
      <c r="CC88" s="30"/>
      <c r="CD88" s="75" t="n">
        <f aca="false">V88+AA88+AP88+AU88+AZ88+BE88+BJ88+BO88+BT88+BY88</f>
        <v>1159721542.39543</v>
      </c>
      <c r="CE88" s="57" t="n">
        <f aca="false">W88+AB88+AQ88+AV88+BA88+BF88+BK88+BP88+BU88+BZ88</f>
        <v>6454886.04830757</v>
      </c>
      <c r="CF88" s="57" t="n">
        <f aca="false">X88+AC88+AR88+AW88+BB88+BG88+BL88+BQ88+BV88+CA88</f>
        <v>1371926.73142993</v>
      </c>
      <c r="CG88" s="75" t="n">
        <f aca="false">CE88+CF88</f>
        <v>7826812.7797375</v>
      </c>
      <c r="CH88" s="57" t="n">
        <f aca="false">S88-CG88</f>
        <v>200501.716727609</v>
      </c>
      <c r="CI88" s="76" t="n">
        <f aca="false">S88-CG88-AG88</f>
        <v>0</v>
      </c>
    </row>
    <row r="89" customFormat="false" ht="15.75" hidden="false" customHeight="false" outlineLevel="0" collapsed="false">
      <c r="E89" s="71"/>
      <c r="F89" s="71"/>
      <c r="G89" s="71" t="n">
        <v>39017</v>
      </c>
      <c r="H89" s="72" t="n">
        <f aca="false">H88+1</f>
        <v>66</v>
      </c>
      <c r="I89" s="73"/>
      <c r="L89" s="74" t="n">
        <f aca="false">L88-O89</f>
        <v>1158341738.51802</v>
      </c>
      <c r="M89" s="84" t="n">
        <f aca="false">$C$7</f>
        <v>8038538.4</v>
      </c>
      <c r="N89" s="77"/>
      <c r="O89" s="84" t="n">
        <f aca="false">M89-P89</f>
        <v>1379803.87741289</v>
      </c>
      <c r="P89" s="57" t="n">
        <f aca="false">($C$6/12*L88)</f>
        <v>6658734.52258711</v>
      </c>
      <c r="Q89" s="78" t="n">
        <f aca="false">L88*($C$10/12)</f>
        <v>9664.34618662861</v>
      </c>
      <c r="R89" s="78" t="n">
        <f aca="false">L88*($C$11/12)</f>
        <v>1546.29538986058</v>
      </c>
      <c r="S89" s="57" t="n">
        <f aca="false">SUM(N89:P89)-Q89-R89</f>
        <v>8027327.75842351</v>
      </c>
      <c r="T89" s="79" t="n">
        <f aca="false">L89/$L$23</f>
        <v>0.95730722191572</v>
      </c>
      <c r="U89" s="72" t="n">
        <f aca="false">U88+1</f>
        <v>66</v>
      </c>
      <c r="V89" s="75" t="n">
        <f aca="false">MAXA(V88-X89,0)</f>
        <v>56471738.5180198</v>
      </c>
      <c r="W89" s="57" t="n">
        <f aca="false">V88*$C$14</f>
        <v>299863.828082993</v>
      </c>
      <c r="X89" s="0" t="n">
        <f aca="false">MINA(IF(V88&gt;0,O89,0),V88)</f>
        <v>1379803.87741289</v>
      </c>
      <c r="Y89" s="76" t="n">
        <f aca="false">W89+X89</f>
        <v>1679667.70549588</v>
      </c>
      <c r="Z89" s="72" t="n">
        <f aca="false">Z88+1</f>
        <v>66</v>
      </c>
      <c r="AA89" s="75" t="n">
        <f aca="false">AA88-AC89</f>
        <v>492470000</v>
      </c>
      <c r="AB89" s="57" t="n">
        <f aca="false">AA88*$C$15</f>
        <v>2718434.4</v>
      </c>
      <c r="AC89" s="0" t="n">
        <f aca="false">IF(AA88&gt;0,O89-X89,0)</f>
        <v>0</v>
      </c>
      <c r="AD89" s="76" t="n">
        <f aca="false">AB89+AC89</f>
        <v>2718434.4</v>
      </c>
      <c r="AE89" s="72" t="n">
        <f aca="false">AE88+1</f>
        <v>66</v>
      </c>
      <c r="AF89" s="57" t="n">
        <f aca="false">CD89</f>
        <v>1158341738.51802</v>
      </c>
      <c r="AG89" s="57" t="n">
        <f aca="false">CH89</f>
        <v>199748.986260964</v>
      </c>
      <c r="AH89" s="0" t="n">
        <v>0</v>
      </c>
      <c r="AI89" s="76" t="n">
        <f aca="false">AG89+AH89</f>
        <v>199748.986260964</v>
      </c>
      <c r="AJ89" s="30"/>
      <c r="AK89" s="57" t="n">
        <f aca="false">CD89</f>
        <v>1158341738.51802</v>
      </c>
      <c r="AL89" s="30"/>
      <c r="AM89" s="30"/>
      <c r="AN89" s="30"/>
      <c r="AO89" s="30"/>
      <c r="AP89" s="57" t="n">
        <f aca="false">AP88-AR89</f>
        <v>115000000</v>
      </c>
      <c r="AQ89" s="57" t="n">
        <f aca="false">AP88*$C$16</f>
        <v>617636.25</v>
      </c>
      <c r="AR89" s="0" t="n">
        <v>0</v>
      </c>
      <c r="AS89" s="76" t="n">
        <f aca="false">AQ89+AR89</f>
        <v>617636.25</v>
      </c>
      <c r="AT89" s="30"/>
      <c r="AU89" s="57" t="n">
        <f aca="false">AU88-AW89</f>
        <v>102100000</v>
      </c>
      <c r="AV89" s="57" t="n">
        <f aca="false">AU88*$C$19</f>
        <v>576099.25</v>
      </c>
      <c r="AW89" s="0" t="n">
        <v>0</v>
      </c>
      <c r="AX89" s="76" t="n">
        <f aca="false">AV89+AW89</f>
        <v>576099.25</v>
      </c>
      <c r="AY89" s="30"/>
      <c r="AZ89" s="57" t="n">
        <f aca="false">AZ88-BB89</f>
        <v>50000000</v>
      </c>
      <c r="BA89" s="57" t="n">
        <f aca="false">AZ88*$C$20</f>
        <v>273791.666666667</v>
      </c>
      <c r="BB89" s="0" t="n">
        <v>0</v>
      </c>
      <c r="BC89" s="76" t="n">
        <f aca="false">BA89+BB89</f>
        <v>273791.666666667</v>
      </c>
      <c r="BD89" s="30"/>
      <c r="BE89" s="57" t="n">
        <f aca="false">BE88-BG89</f>
        <v>112300000</v>
      </c>
      <c r="BF89" s="57" t="n">
        <f aca="false">BE88*$C$21</f>
        <v>643666.166666667</v>
      </c>
      <c r="BG89" s="0" t="n">
        <v>0</v>
      </c>
      <c r="BH89" s="76" t="n">
        <f aca="false">BF89+BG89</f>
        <v>643666.166666667</v>
      </c>
      <c r="BI89" s="30"/>
      <c r="BJ89" s="57" t="n">
        <f aca="false">BJ88-BL89</f>
        <v>48700000</v>
      </c>
      <c r="BK89" s="57" t="n">
        <f aca="false">BJ88*$C$22</f>
        <v>279132.166666667</v>
      </c>
      <c r="BL89" s="0" t="n">
        <v>0</v>
      </c>
      <c r="BM89" s="76" t="n">
        <f aca="false">BK89+BL89</f>
        <v>279132.166666667</v>
      </c>
      <c r="BN89" s="30"/>
      <c r="BO89" s="57" t="n">
        <f aca="false">BO88-BQ89</f>
        <v>89500000</v>
      </c>
      <c r="BP89" s="57" t="n">
        <f aca="false">BO88*$C$23</f>
        <v>512984.166666667</v>
      </c>
      <c r="BQ89" s="0" t="n">
        <v>0</v>
      </c>
      <c r="BR89" s="76" t="n">
        <f aca="false">BP89+BQ89</f>
        <v>512984.166666667</v>
      </c>
      <c r="BS89" s="30"/>
      <c r="BT89" s="57" t="n">
        <f aca="false">BT88-BV89</f>
        <v>44800000</v>
      </c>
      <c r="BU89" s="57" t="n">
        <f aca="false">BT88*$C$24</f>
        <v>256778.666666667</v>
      </c>
      <c r="BV89" s="0" t="n">
        <v>0</v>
      </c>
      <c r="BW89" s="76" t="n">
        <f aca="false">BU89+BV89</f>
        <v>256778.666666667</v>
      </c>
      <c r="BX89" s="30"/>
      <c r="BY89" s="57" t="n">
        <f aca="false">BY88-CA89</f>
        <v>47000000</v>
      </c>
      <c r="BZ89" s="57" t="n">
        <f aca="false">BY88*$C$25</f>
        <v>269388.333333333</v>
      </c>
      <c r="CA89" s="0" t="n">
        <v>0</v>
      </c>
      <c r="CB89" s="76" t="n">
        <f aca="false">BZ89+CA89</f>
        <v>269388.333333333</v>
      </c>
      <c r="CC89" s="30"/>
      <c r="CD89" s="75" t="n">
        <f aca="false">V89+AA89+AP89+AU89+AZ89+BE89+BJ89+BO89+BT89+BY89</f>
        <v>1158341738.51802</v>
      </c>
      <c r="CE89" s="57" t="n">
        <f aca="false">W89+AB89+AQ89+AV89+BA89+BF89+BK89+BP89+BU89+BZ89</f>
        <v>6447774.89474966</v>
      </c>
      <c r="CF89" s="57" t="n">
        <f aca="false">X89+AC89+AR89+AW89+BB89+BG89+BL89+BQ89+BV89+CA89</f>
        <v>1379803.87741289</v>
      </c>
      <c r="CG89" s="75" t="n">
        <f aca="false">CE89+CF89</f>
        <v>7827578.77216255</v>
      </c>
      <c r="CH89" s="57" t="n">
        <f aca="false">S89-CG89</f>
        <v>199748.986260964</v>
      </c>
      <c r="CI89" s="76" t="n">
        <f aca="false">S89-CG89-AG89</f>
        <v>0</v>
      </c>
    </row>
    <row r="90" customFormat="false" ht="15.75" hidden="false" customHeight="false" outlineLevel="0" collapsed="false">
      <c r="E90" s="71"/>
      <c r="F90" s="71"/>
      <c r="G90" s="71" t="n">
        <v>39048</v>
      </c>
      <c r="H90" s="72" t="n">
        <f aca="false">H89+1</f>
        <v>67</v>
      </c>
      <c r="I90" s="73"/>
      <c r="L90" s="74" t="n">
        <f aca="false">L89-O90</f>
        <v>1156954012.26668</v>
      </c>
      <c r="M90" s="84" t="n">
        <f aca="false">$C$7</f>
        <v>8038538.4</v>
      </c>
      <c r="N90" s="77"/>
      <c r="O90" s="84" t="n">
        <f aca="false">M90-P90</f>
        <v>1387726.25134237</v>
      </c>
      <c r="P90" s="57" t="n">
        <f aca="false">($C$6/12*L89)</f>
        <v>6650812.14865764</v>
      </c>
      <c r="Q90" s="78" t="n">
        <f aca="false">L89*($C$10/12)</f>
        <v>9652.84782098351</v>
      </c>
      <c r="R90" s="78" t="n">
        <f aca="false">L89*($C$11/12)</f>
        <v>1544.45565135736</v>
      </c>
      <c r="S90" s="57" t="n">
        <f aca="false">SUM(N90:P90)-Q90-R90</f>
        <v>8027341.09652766</v>
      </c>
      <c r="T90" s="79" t="n">
        <f aca="false">L90/$L$23</f>
        <v>0.956160340716263</v>
      </c>
      <c r="U90" s="72" t="n">
        <f aca="false">U89+1</f>
        <v>67</v>
      </c>
      <c r="V90" s="75" t="n">
        <f aca="false">MAXA(V89-X90,0)</f>
        <v>55084012.2666774</v>
      </c>
      <c r="W90" s="57" t="n">
        <f aca="false">V89*$C$14</f>
        <v>292711.844651736</v>
      </c>
      <c r="X90" s="0" t="n">
        <f aca="false">MINA(IF(V89&gt;0,O90,0),V89)</f>
        <v>1387726.25134237</v>
      </c>
      <c r="Y90" s="76" t="n">
        <f aca="false">W90+X90</f>
        <v>1680438.0959941</v>
      </c>
      <c r="Z90" s="72" t="n">
        <f aca="false">Z89+1</f>
        <v>67</v>
      </c>
      <c r="AA90" s="75" t="n">
        <f aca="false">AA89-AC90</f>
        <v>492470000</v>
      </c>
      <c r="AB90" s="57" t="n">
        <f aca="false">AA89*$C$15</f>
        <v>2718434.4</v>
      </c>
      <c r="AC90" s="0" t="n">
        <f aca="false">IF(AA89&gt;0,O90-X90,0)</f>
        <v>0</v>
      </c>
      <c r="AD90" s="76" t="n">
        <f aca="false">AB90+AC90</f>
        <v>2718434.4</v>
      </c>
      <c r="AE90" s="72" t="n">
        <f aca="false">AE89+1</f>
        <v>67</v>
      </c>
      <c r="AF90" s="57" t="n">
        <f aca="false">CD90</f>
        <v>1156954012.26668</v>
      </c>
      <c r="AG90" s="57" t="n">
        <f aca="false">CH90</f>
        <v>198991.93386689</v>
      </c>
      <c r="AH90" s="0" t="n">
        <v>0</v>
      </c>
      <c r="AI90" s="76" t="n">
        <f aca="false">AG90+AH90</f>
        <v>198991.93386689</v>
      </c>
      <c r="AJ90" s="30"/>
      <c r="AK90" s="57" t="n">
        <f aca="false">CD90</f>
        <v>1156954012.26668</v>
      </c>
      <c r="AL90" s="30"/>
      <c r="AM90" s="30"/>
      <c r="AN90" s="30"/>
      <c r="AO90" s="30"/>
      <c r="AP90" s="57" t="n">
        <f aca="false">AP89-AR90</f>
        <v>115000000</v>
      </c>
      <c r="AQ90" s="57" t="n">
        <f aca="false">AP89*$C$16</f>
        <v>617636.25</v>
      </c>
      <c r="AR90" s="0" t="n">
        <v>0</v>
      </c>
      <c r="AS90" s="76" t="n">
        <f aca="false">AQ90+AR90</f>
        <v>617636.25</v>
      </c>
      <c r="AT90" s="30"/>
      <c r="AU90" s="57" t="n">
        <f aca="false">AU89-AW90</f>
        <v>102100000</v>
      </c>
      <c r="AV90" s="57" t="n">
        <f aca="false">AU89*$C$19</f>
        <v>576099.25</v>
      </c>
      <c r="AW90" s="0" t="n">
        <v>0</v>
      </c>
      <c r="AX90" s="76" t="n">
        <f aca="false">AV90+AW90</f>
        <v>576099.25</v>
      </c>
      <c r="AY90" s="30"/>
      <c r="AZ90" s="57" t="n">
        <f aca="false">AZ89-BB90</f>
        <v>50000000</v>
      </c>
      <c r="BA90" s="57" t="n">
        <f aca="false">AZ89*$C$20</f>
        <v>273791.666666667</v>
      </c>
      <c r="BB90" s="0" t="n">
        <v>0</v>
      </c>
      <c r="BC90" s="76" t="n">
        <f aca="false">BA90+BB90</f>
        <v>273791.666666667</v>
      </c>
      <c r="BD90" s="30"/>
      <c r="BE90" s="57" t="n">
        <f aca="false">BE89-BG90</f>
        <v>112300000</v>
      </c>
      <c r="BF90" s="57" t="n">
        <f aca="false">BE89*$C$21</f>
        <v>643666.166666667</v>
      </c>
      <c r="BG90" s="0" t="n">
        <v>0</v>
      </c>
      <c r="BH90" s="76" t="n">
        <f aca="false">BF90+BG90</f>
        <v>643666.166666667</v>
      </c>
      <c r="BI90" s="30"/>
      <c r="BJ90" s="57" t="n">
        <f aca="false">BJ89-BL90</f>
        <v>48700000</v>
      </c>
      <c r="BK90" s="57" t="n">
        <f aca="false">BJ89*$C$22</f>
        <v>279132.166666667</v>
      </c>
      <c r="BL90" s="0" t="n">
        <v>0</v>
      </c>
      <c r="BM90" s="76" t="n">
        <f aca="false">BK90+BL90</f>
        <v>279132.166666667</v>
      </c>
      <c r="BN90" s="30"/>
      <c r="BO90" s="57" t="n">
        <f aca="false">BO89-BQ90</f>
        <v>89500000</v>
      </c>
      <c r="BP90" s="57" t="n">
        <f aca="false">BO89*$C$23</f>
        <v>512984.166666667</v>
      </c>
      <c r="BQ90" s="0" t="n">
        <v>0</v>
      </c>
      <c r="BR90" s="76" t="n">
        <f aca="false">BP90+BQ90</f>
        <v>512984.166666667</v>
      </c>
      <c r="BS90" s="30"/>
      <c r="BT90" s="57" t="n">
        <f aca="false">BT89-BV90</f>
        <v>44800000</v>
      </c>
      <c r="BU90" s="57" t="n">
        <f aca="false">BT89*$C$24</f>
        <v>256778.666666667</v>
      </c>
      <c r="BV90" s="0" t="n">
        <v>0</v>
      </c>
      <c r="BW90" s="76" t="n">
        <f aca="false">BU90+BV90</f>
        <v>256778.666666667</v>
      </c>
      <c r="BX90" s="30"/>
      <c r="BY90" s="57" t="n">
        <f aca="false">BY89-CA90</f>
        <v>47000000</v>
      </c>
      <c r="BZ90" s="57" t="n">
        <f aca="false">BY89*$C$25</f>
        <v>269388.333333333</v>
      </c>
      <c r="CA90" s="0" t="n">
        <v>0</v>
      </c>
      <c r="CB90" s="76" t="n">
        <f aca="false">BZ90+CA90</f>
        <v>269388.333333333</v>
      </c>
      <c r="CC90" s="30"/>
      <c r="CD90" s="75" t="n">
        <f aca="false">V90+AA90+AP90+AU90+AZ90+BE90+BJ90+BO90+BT90+BY90</f>
        <v>1156954012.26668</v>
      </c>
      <c r="CE90" s="57" t="n">
        <f aca="false">W90+AB90+AQ90+AV90+BA90+BF90+BK90+BP90+BU90+BZ90</f>
        <v>6440622.9113184</v>
      </c>
      <c r="CF90" s="57" t="n">
        <f aca="false">X90+AC90+AR90+AW90+BB90+BG90+BL90+BQ90+BV90+CA90</f>
        <v>1387726.25134237</v>
      </c>
      <c r="CG90" s="75" t="n">
        <f aca="false">CE90+CF90</f>
        <v>7828349.16266077</v>
      </c>
      <c r="CH90" s="57" t="n">
        <f aca="false">S90-CG90</f>
        <v>198991.93386689</v>
      </c>
      <c r="CI90" s="76" t="n">
        <f aca="false">S90-CG90-AG90</f>
        <v>0</v>
      </c>
    </row>
    <row r="91" customFormat="false" ht="15.75" hidden="false" customHeight="false" outlineLevel="0" collapsed="false">
      <c r="E91" s="71"/>
      <c r="F91" s="71"/>
      <c r="G91" s="71" t="n">
        <v>39078</v>
      </c>
      <c r="H91" s="72" t="n">
        <f aca="false">H90+1</f>
        <v>68</v>
      </c>
      <c r="I91" s="73"/>
      <c r="L91" s="74" t="n">
        <f aca="false">L90-O91</f>
        <v>1155558318.15378</v>
      </c>
      <c r="M91" s="84" t="n">
        <f aca="false">$C$7</f>
        <v>8038538.4</v>
      </c>
      <c r="N91" s="77"/>
      <c r="O91" s="84" t="n">
        <f aca="false">M91-P91</f>
        <v>1395694.11290216</v>
      </c>
      <c r="P91" s="57" t="n">
        <f aca="false">($C$6/12*L90)</f>
        <v>6642844.28709784</v>
      </c>
      <c r="Q91" s="78" t="n">
        <f aca="false">L90*($C$10/12)</f>
        <v>9641.28343555565</v>
      </c>
      <c r="R91" s="78" t="n">
        <f aca="false">L90*($C$11/12)</f>
        <v>1542.6053496889</v>
      </c>
      <c r="S91" s="57" t="n">
        <f aca="false">SUM(N91:P91)-Q91-R91</f>
        <v>8027354.51121476</v>
      </c>
      <c r="T91" s="79" t="n">
        <f aca="false">L91/$L$23</f>
        <v>0.955006874507253</v>
      </c>
      <c r="U91" s="72" t="n">
        <f aca="false">U90+1</f>
        <v>68</v>
      </c>
      <c r="V91" s="75" t="n">
        <f aca="false">MAXA(V90-X91,0)</f>
        <v>53688318.1537752</v>
      </c>
      <c r="W91" s="57" t="n">
        <f aca="false">V90*$C$14</f>
        <v>285518.796915611</v>
      </c>
      <c r="X91" s="0" t="n">
        <f aca="false">MINA(IF(V90&gt;0,O91,0),V90)</f>
        <v>1395694.11290216</v>
      </c>
      <c r="Y91" s="76" t="n">
        <f aca="false">W91+X91</f>
        <v>1681212.90981777</v>
      </c>
      <c r="Z91" s="72" t="n">
        <f aca="false">Z90+1</f>
        <v>68</v>
      </c>
      <c r="AA91" s="75" t="n">
        <f aca="false">AA90-AC91</f>
        <v>492470000</v>
      </c>
      <c r="AB91" s="57" t="n">
        <f aca="false">AA90*$C$15</f>
        <v>2718434.4</v>
      </c>
      <c r="AC91" s="0" t="n">
        <f aca="false">IF(AA90&gt;0,O91-X91,0)</f>
        <v>0</v>
      </c>
      <c r="AD91" s="76" t="n">
        <f aca="false">AB91+AC91</f>
        <v>2718434.4</v>
      </c>
      <c r="AE91" s="72" t="n">
        <f aca="false">AE90+1</f>
        <v>68</v>
      </c>
      <c r="AF91" s="57" t="n">
        <f aca="false">CD91</f>
        <v>1155558318.15378</v>
      </c>
      <c r="AG91" s="57" t="n">
        <f aca="false">CH91</f>
        <v>198230.534730321</v>
      </c>
      <c r="AH91" s="0" t="n">
        <v>0</v>
      </c>
      <c r="AI91" s="76" t="n">
        <f aca="false">AG91+AH91</f>
        <v>198230.534730321</v>
      </c>
      <c r="AJ91" s="30"/>
      <c r="AK91" s="57" t="n">
        <f aca="false">CD91</f>
        <v>1155558318.15378</v>
      </c>
      <c r="AL91" s="30"/>
      <c r="AM91" s="30"/>
      <c r="AN91" s="30"/>
      <c r="AO91" s="30"/>
      <c r="AP91" s="57" t="n">
        <f aca="false">AP90-AR91</f>
        <v>115000000</v>
      </c>
      <c r="AQ91" s="57" t="n">
        <f aca="false">AP90*$C$16</f>
        <v>617636.25</v>
      </c>
      <c r="AR91" s="0" t="n">
        <v>0</v>
      </c>
      <c r="AS91" s="76" t="n">
        <f aca="false">AQ91+AR91</f>
        <v>617636.25</v>
      </c>
      <c r="AT91" s="30"/>
      <c r="AU91" s="57" t="n">
        <f aca="false">AU90-AW91</f>
        <v>102100000</v>
      </c>
      <c r="AV91" s="57" t="n">
        <f aca="false">AU90*$C$19</f>
        <v>576099.25</v>
      </c>
      <c r="AW91" s="0" t="n">
        <v>0</v>
      </c>
      <c r="AX91" s="76" t="n">
        <f aca="false">AV91+AW91</f>
        <v>576099.25</v>
      </c>
      <c r="AY91" s="30"/>
      <c r="AZ91" s="57" t="n">
        <f aca="false">AZ90-BB91</f>
        <v>50000000</v>
      </c>
      <c r="BA91" s="57" t="n">
        <f aca="false">AZ90*$C$20</f>
        <v>273791.666666667</v>
      </c>
      <c r="BB91" s="0" t="n">
        <v>0</v>
      </c>
      <c r="BC91" s="76" t="n">
        <f aca="false">BA91+BB91</f>
        <v>273791.666666667</v>
      </c>
      <c r="BD91" s="30"/>
      <c r="BE91" s="57" t="n">
        <f aca="false">BE90-BG91</f>
        <v>112300000</v>
      </c>
      <c r="BF91" s="57" t="n">
        <f aca="false">BE90*$C$21</f>
        <v>643666.166666667</v>
      </c>
      <c r="BG91" s="0" t="n">
        <v>0</v>
      </c>
      <c r="BH91" s="76" t="n">
        <f aca="false">BF91+BG91</f>
        <v>643666.166666667</v>
      </c>
      <c r="BI91" s="30"/>
      <c r="BJ91" s="57" t="n">
        <f aca="false">BJ90-BL91</f>
        <v>48700000</v>
      </c>
      <c r="BK91" s="57" t="n">
        <f aca="false">BJ90*$C$22</f>
        <v>279132.166666667</v>
      </c>
      <c r="BL91" s="0" t="n">
        <v>0</v>
      </c>
      <c r="BM91" s="76" t="n">
        <f aca="false">BK91+BL91</f>
        <v>279132.166666667</v>
      </c>
      <c r="BN91" s="30"/>
      <c r="BO91" s="57" t="n">
        <f aca="false">BO90-BQ91</f>
        <v>89500000</v>
      </c>
      <c r="BP91" s="57" t="n">
        <f aca="false">BO90*$C$23</f>
        <v>512984.166666667</v>
      </c>
      <c r="BQ91" s="0" t="n">
        <v>0</v>
      </c>
      <c r="BR91" s="76" t="n">
        <f aca="false">BP91+BQ91</f>
        <v>512984.166666667</v>
      </c>
      <c r="BS91" s="30"/>
      <c r="BT91" s="57" t="n">
        <f aca="false">BT90-BV91</f>
        <v>44800000</v>
      </c>
      <c r="BU91" s="57" t="n">
        <f aca="false">BT90*$C$24</f>
        <v>256778.666666667</v>
      </c>
      <c r="BV91" s="0" t="n">
        <v>0</v>
      </c>
      <c r="BW91" s="76" t="n">
        <f aca="false">BU91+BV91</f>
        <v>256778.666666667</v>
      </c>
      <c r="BX91" s="30"/>
      <c r="BY91" s="57" t="n">
        <f aca="false">BY90-CA91</f>
        <v>47000000</v>
      </c>
      <c r="BZ91" s="57" t="n">
        <f aca="false">BY90*$C$25</f>
        <v>269388.333333333</v>
      </c>
      <c r="CA91" s="0" t="n">
        <v>0</v>
      </c>
      <c r="CB91" s="76" t="n">
        <f aca="false">BZ91+CA91</f>
        <v>269388.333333333</v>
      </c>
      <c r="CC91" s="30"/>
      <c r="CD91" s="75" t="n">
        <f aca="false">V91+AA91+AP91+AU91+AZ91+BE91+BJ91+BO91+BT91+BY91</f>
        <v>1155558318.15378</v>
      </c>
      <c r="CE91" s="57" t="n">
        <f aca="false">W91+AB91+AQ91+AV91+BA91+BF91+BK91+BP91+BU91+BZ91</f>
        <v>6433429.86358228</v>
      </c>
      <c r="CF91" s="57" t="n">
        <f aca="false">X91+AC91+AR91+AW91+BB91+BG91+BL91+BQ91+BV91+CA91</f>
        <v>1395694.11290216</v>
      </c>
      <c r="CG91" s="75" t="n">
        <f aca="false">CE91+CF91</f>
        <v>7829123.97648444</v>
      </c>
      <c r="CH91" s="57" t="n">
        <f aca="false">S91-CG91</f>
        <v>198230.534730321</v>
      </c>
      <c r="CI91" s="76" t="n">
        <f aca="false">S91-CG91-AG91</f>
        <v>0</v>
      </c>
    </row>
    <row r="92" customFormat="false" ht="15.75" hidden="false" customHeight="false" outlineLevel="0" collapsed="false">
      <c r="E92" s="71"/>
      <c r="F92" s="71"/>
      <c r="G92" s="71" t="n">
        <v>39109</v>
      </c>
      <c r="H92" s="72" t="n">
        <f aca="false">H91+1</f>
        <v>69</v>
      </c>
      <c r="I92" s="73"/>
      <c r="L92" s="74" t="n">
        <f aca="false">L91-O92</f>
        <v>1154154610.43051</v>
      </c>
      <c r="M92" s="84" t="n">
        <f aca="false">$C$7</f>
        <v>8038538.4</v>
      </c>
      <c r="N92" s="77"/>
      <c r="O92" s="84" t="n">
        <f aca="false">M92-P92</f>
        <v>1403707.72326707</v>
      </c>
      <c r="P92" s="57" t="n">
        <f aca="false">($C$6/12*L91)</f>
        <v>6634830.67673293</v>
      </c>
      <c r="Q92" s="78" t="n">
        <f aca="false">L91*($C$10/12)</f>
        <v>9629.65265128147</v>
      </c>
      <c r="R92" s="78" t="n">
        <f aca="false">L91*($C$11/12)</f>
        <v>1540.74442420503</v>
      </c>
      <c r="S92" s="57" t="n">
        <f aca="false">SUM(N92:P92)-Q92-R92</f>
        <v>8027368.00292451</v>
      </c>
      <c r="T92" s="79" t="n">
        <f aca="false">L92/$L$23</f>
        <v>0.95384678547976</v>
      </c>
      <c r="U92" s="72" t="n">
        <f aca="false">U91+1</f>
        <v>69</v>
      </c>
      <c r="V92" s="75" t="n">
        <f aca="false">MAXA(V91-X92,0)</f>
        <v>52284610.4305082</v>
      </c>
      <c r="W92" s="57" t="n">
        <f aca="false">V91*$C$14</f>
        <v>278284.449097068</v>
      </c>
      <c r="X92" s="0" t="n">
        <f aca="false">MINA(IF(V91&gt;0,O92,0),V91)</f>
        <v>1403707.72326707</v>
      </c>
      <c r="Y92" s="76" t="n">
        <f aca="false">W92+X92</f>
        <v>1681992.17236414</v>
      </c>
      <c r="Z92" s="72" t="n">
        <f aca="false">Z91+1</f>
        <v>69</v>
      </c>
      <c r="AA92" s="75" t="n">
        <f aca="false">AA91-AC92</f>
        <v>492470000</v>
      </c>
      <c r="AB92" s="57" t="n">
        <f aca="false">AA91*$C$15</f>
        <v>2718434.4</v>
      </c>
      <c r="AC92" s="0" t="n">
        <f aca="false">IF(AA91&gt;0,O92-X92,0)</f>
        <v>0</v>
      </c>
      <c r="AD92" s="76" t="n">
        <f aca="false">AB92+AC92</f>
        <v>2718434.4</v>
      </c>
      <c r="AE92" s="72" t="n">
        <f aca="false">AE91+1</f>
        <v>69</v>
      </c>
      <c r="AF92" s="57" t="n">
        <f aca="false">CD92</f>
        <v>1154154610.43051</v>
      </c>
      <c r="AG92" s="57" t="n">
        <f aca="false">CH92</f>
        <v>197464.763893709</v>
      </c>
      <c r="AH92" s="0" t="n">
        <v>0</v>
      </c>
      <c r="AI92" s="76" t="n">
        <f aca="false">AG92+AH92</f>
        <v>197464.763893709</v>
      </c>
      <c r="AJ92" s="30"/>
      <c r="AK92" s="57" t="n">
        <f aca="false">CD92</f>
        <v>1154154610.43051</v>
      </c>
      <c r="AL92" s="30"/>
      <c r="AM92" s="30"/>
      <c r="AN92" s="30"/>
      <c r="AO92" s="30"/>
      <c r="AP92" s="57" t="n">
        <f aca="false">AP91-AR92</f>
        <v>115000000</v>
      </c>
      <c r="AQ92" s="57" t="n">
        <f aca="false">AP91*$C$16</f>
        <v>617636.25</v>
      </c>
      <c r="AR92" s="0" t="n">
        <v>0</v>
      </c>
      <c r="AS92" s="76" t="n">
        <f aca="false">AQ92+AR92</f>
        <v>617636.25</v>
      </c>
      <c r="AT92" s="30"/>
      <c r="AU92" s="57" t="n">
        <f aca="false">AU91-AW92</f>
        <v>102100000</v>
      </c>
      <c r="AV92" s="57" t="n">
        <f aca="false">AU91*$C$19</f>
        <v>576099.25</v>
      </c>
      <c r="AW92" s="0" t="n">
        <v>0</v>
      </c>
      <c r="AX92" s="76" t="n">
        <f aca="false">AV92+AW92</f>
        <v>576099.25</v>
      </c>
      <c r="AY92" s="30"/>
      <c r="AZ92" s="57" t="n">
        <f aca="false">AZ91-BB92</f>
        <v>50000000</v>
      </c>
      <c r="BA92" s="57" t="n">
        <f aca="false">AZ91*$C$20</f>
        <v>273791.666666667</v>
      </c>
      <c r="BB92" s="0" t="n">
        <v>0</v>
      </c>
      <c r="BC92" s="76" t="n">
        <f aca="false">BA92+BB92</f>
        <v>273791.666666667</v>
      </c>
      <c r="BD92" s="30"/>
      <c r="BE92" s="57" t="n">
        <f aca="false">BE91-BG92</f>
        <v>112300000</v>
      </c>
      <c r="BF92" s="57" t="n">
        <f aca="false">BE91*$C$21</f>
        <v>643666.166666667</v>
      </c>
      <c r="BG92" s="0" t="n">
        <v>0</v>
      </c>
      <c r="BH92" s="76" t="n">
        <f aca="false">BF92+BG92</f>
        <v>643666.166666667</v>
      </c>
      <c r="BI92" s="30"/>
      <c r="BJ92" s="57" t="n">
        <f aca="false">BJ91-BL92</f>
        <v>48700000</v>
      </c>
      <c r="BK92" s="57" t="n">
        <f aca="false">BJ91*$C$22</f>
        <v>279132.166666667</v>
      </c>
      <c r="BL92" s="0" t="n">
        <v>0</v>
      </c>
      <c r="BM92" s="76" t="n">
        <f aca="false">BK92+BL92</f>
        <v>279132.166666667</v>
      </c>
      <c r="BN92" s="30"/>
      <c r="BO92" s="57" t="n">
        <f aca="false">BO91-BQ92</f>
        <v>89500000</v>
      </c>
      <c r="BP92" s="57" t="n">
        <f aca="false">BO91*$C$23</f>
        <v>512984.166666667</v>
      </c>
      <c r="BQ92" s="0" t="n">
        <v>0</v>
      </c>
      <c r="BR92" s="76" t="n">
        <f aca="false">BP92+BQ92</f>
        <v>512984.166666667</v>
      </c>
      <c r="BS92" s="30"/>
      <c r="BT92" s="57" t="n">
        <f aca="false">BT91-BV92</f>
        <v>44800000</v>
      </c>
      <c r="BU92" s="57" t="n">
        <f aca="false">BT91*$C$24</f>
        <v>256778.666666667</v>
      </c>
      <c r="BV92" s="0" t="n">
        <v>0</v>
      </c>
      <c r="BW92" s="76" t="n">
        <f aca="false">BU92+BV92</f>
        <v>256778.666666667</v>
      </c>
      <c r="BX92" s="30"/>
      <c r="BY92" s="57" t="n">
        <f aca="false">BY91-CA92</f>
        <v>47000000</v>
      </c>
      <c r="BZ92" s="57" t="n">
        <f aca="false">BY91*$C$25</f>
        <v>269388.333333333</v>
      </c>
      <c r="CA92" s="0" t="n">
        <v>0</v>
      </c>
      <c r="CB92" s="76" t="n">
        <f aca="false">BZ92+CA92</f>
        <v>269388.333333333</v>
      </c>
      <c r="CC92" s="30"/>
      <c r="CD92" s="75" t="n">
        <f aca="false">V92+AA92+AP92+AU92+AZ92+BE92+BJ92+BO92+BT92+BY92</f>
        <v>1154154610.43051</v>
      </c>
      <c r="CE92" s="57" t="n">
        <f aca="false">W92+AB92+AQ92+AV92+BA92+BF92+BK92+BP92+BU92+BZ92</f>
        <v>6426195.51576374</v>
      </c>
      <c r="CF92" s="57" t="n">
        <f aca="false">X92+AC92+AR92+AW92+BB92+BG92+BL92+BQ92+BV92+CA92</f>
        <v>1403707.72326707</v>
      </c>
      <c r="CG92" s="75" t="n">
        <f aca="false">CE92+CF92</f>
        <v>7829903.23903081</v>
      </c>
      <c r="CH92" s="57" t="n">
        <f aca="false">S92-CG92</f>
        <v>197464.763893709</v>
      </c>
      <c r="CI92" s="76" t="n">
        <f aca="false">S92-CG92-AG92</f>
        <v>0</v>
      </c>
    </row>
    <row r="93" customFormat="false" ht="15.75" hidden="false" customHeight="false" outlineLevel="0" collapsed="false">
      <c r="E93" s="71"/>
      <c r="F93" s="71"/>
      <c r="G93" s="71" t="n">
        <v>39140</v>
      </c>
      <c r="H93" s="72" t="n">
        <f aca="false">H92+1</f>
        <v>70</v>
      </c>
      <c r="I93" s="73"/>
      <c r="L93" s="74" t="n">
        <f aca="false">L92-O93</f>
        <v>1152742843.0854</v>
      </c>
      <c r="M93" s="84" t="n">
        <f aca="false">$C$7</f>
        <v>8038538.4</v>
      </c>
      <c r="N93" s="77"/>
      <c r="O93" s="84" t="n">
        <f aca="false">M93-P93</f>
        <v>1411767.34511149</v>
      </c>
      <c r="P93" s="57" t="n">
        <f aca="false">($C$6/12*L92)</f>
        <v>6626771.05488851</v>
      </c>
      <c r="Q93" s="78" t="n">
        <f aca="false">L92*($C$10/12)</f>
        <v>9617.95508692091</v>
      </c>
      <c r="R93" s="78" t="n">
        <f aca="false">L92*($C$11/12)</f>
        <v>1538.87281390735</v>
      </c>
      <c r="S93" s="57" t="n">
        <f aca="false">SUM(N93:P93)-Q93-R93</f>
        <v>8027381.57209917</v>
      </c>
      <c r="T93" s="79" t="n">
        <f aca="false">L93/$L$23</f>
        <v>0.952680035607767</v>
      </c>
      <c r="U93" s="72" t="n">
        <f aca="false">U92+1</f>
        <v>70</v>
      </c>
      <c r="V93" s="75" t="n">
        <f aca="false">MAXA(V92-X93,0)</f>
        <v>50872843.0853967</v>
      </c>
      <c r="W93" s="57" t="n">
        <f aca="false">V92*$C$14</f>
        <v>271008.564064801</v>
      </c>
      <c r="X93" s="0" t="n">
        <f aca="false">MINA(IF(V92&gt;0,O93,0),V92)</f>
        <v>1411767.34511149</v>
      </c>
      <c r="Y93" s="76" t="n">
        <f aca="false">W93+X93</f>
        <v>1682775.90917629</v>
      </c>
      <c r="Z93" s="72" t="n">
        <f aca="false">Z92+1</f>
        <v>70</v>
      </c>
      <c r="AA93" s="75" t="n">
        <f aca="false">AA92-AC93</f>
        <v>492470000</v>
      </c>
      <c r="AB93" s="57" t="n">
        <f aca="false">AA92*$C$15</f>
        <v>2718434.4</v>
      </c>
      <c r="AC93" s="0" t="n">
        <f aca="false">IF(AA92&gt;0,O93-X93,0)</f>
        <v>0</v>
      </c>
      <c r="AD93" s="76" t="n">
        <f aca="false">AB93+AC93</f>
        <v>2718434.4</v>
      </c>
      <c r="AE93" s="72" t="n">
        <f aca="false">AE92+1</f>
        <v>70</v>
      </c>
      <c r="AF93" s="57" t="n">
        <f aca="false">CD93</f>
        <v>1152742843.0854</v>
      </c>
      <c r="AG93" s="57" t="n">
        <f aca="false">CH93</f>
        <v>196694.59625621</v>
      </c>
      <c r="AH93" s="0" t="n">
        <v>0</v>
      </c>
      <c r="AI93" s="76" t="n">
        <f aca="false">AG93+AH93</f>
        <v>196694.59625621</v>
      </c>
      <c r="AJ93" s="30"/>
      <c r="AK93" s="57" t="n">
        <f aca="false">CD93</f>
        <v>1152742843.0854</v>
      </c>
      <c r="AL93" s="30"/>
      <c r="AM93" s="30"/>
      <c r="AN93" s="30"/>
      <c r="AO93" s="30"/>
      <c r="AP93" s="57" t="n">
        <f aca="false">AP92-AR93</f>
        <v>115000000</v>
      </c>
      <c r="AQ93" s="57" t="n">
        <f aca="false">AP92*$C$16</f>
        <v>617636.25</v>
      </c>
      <c r="AR93" s="0" t="n">
        <v>0</v>
      </c>
      <c r="AS93" s="76" t="n">
        <f aca="false">AQ93+AR93</f>
        <v>617636.25</v>
      </c>
      <c r="AT93" s="30"/>
      <c r="AU93" s="57" t="n">
        <f aca="false">AU92-AW93</f>
        <v>102100000</v>
      </c>
      <c r="AV93" s="57" t="n">
        <f aca="false">AU92*$C$19</f>
        <v>576099.25</v>
      </c>
      <c r="AW93" s="0" t="n">
        <v>0</v>
      </c>
      <c r="AX93" s="76" t="n">
        <f aca="false">AV93+AW93</f>
        <v>576099.25</v>
      </c>
      <c r="AY93" s="30"/>
      <c r="AZ93" s="57" t="n">
        <f aca="false">AZ92-BB93</f>
        <v>50000000</v>
      </c>
      <c r="BA93" s="57" t="n">
        <f aca="false">AZ92*$C$20</f>
        <v>273791.666666667</v>
      </c>
      <c r="BB93" s="0" t="n">
        <v>0</v>
      </c>
      <c r="BC93" s="76" t="n">
        <f aca="false">BA93+BB93</f>
        <v>273791.666666667</v>
      </c>
      <c r="BD93" s="30"/>
      <c r="BE93" s="57" t="n">
        <f aca="false">BE92-BG93</f>
        <v>112300000</v>
      </c>
      <c r="BF93" s="57" t="n">
        <f aca="false">BE92*$C$21</f>
        <v>643666.166666667</v>
      </c>
      <c r="BG93" s="0" t="n">
        <v>0</v>
      </c>
      <c r="BH93" s="76" t="n">
        <f aca="false">BF93+BG93</f>
        <v>643666.166666667</v>
      </c>
      <c r="BI93" s="30"/>
      <c r="BJ93" s="57" t="n">
        <f aca="false">BJ92-BL93</f>
        <v>48700000</v>
      </c>
      <c r="BK93" s="57" t="n">
        <f aca="false">BJ92*$C$22</f>
        <v>279132.166666667</v>
      </c>
      <c r="BL93" s="0" t="n">
        <v>0</v>
      </c>
      <c r="BM93" s="76" t="n">
        <f aca="false">BK93+BL93</f>
        <v>279132.166666667</v>
      </c>
      <c r="BN93" s="30"/>
      <c r="BO93" s="57" t="n">
        <f aca="false">BO92-BQ93</f>
        <v>89500000</v>
      </c>
      <c r="BP93" s="57" t="n">
        <f aca="false">BO92*$C$23</f>
        <v>512984.166666667</v>
      </c>
      <c r="BQ93" s="0" t="n">
        <v>0</v>
      </c>
      <c r="BR93" s="76" t="n">
        <f aca="false">BP93+BQ93</f>
        <v>512984.166666667</v>
      </c>
      <c r="BS93" s="30"/>
      <c r="BT93" s="57" t="n">
        <f aca="false">BT92-BV93</f>
        <v>44800000</v>
      </c>
      <c r="BU93" s="57" t="n">
        <f aca="false">BT92*$C$24</f>
        <v>256778.666666667</v>
      </c>
      <c r="BV93" s="0" t="n">
        <v>0</v>
      </c>
      <c r="BW93" s="76" t="n">
        <f aca="false">BU93+BV93</f>
        <v>256778.666666667</v>
      </c>
      <c r="BX93" s="30"/>
      <c r="BY93" s="57" t="n">
        <f aca="false">BY92-CA93</f>
        <v>47000000</v>
      </c>
      <c r="BZ93" s="57" t="n">
        <f aca="false">BY92*$C$25</f>
        <v>269388.333333333</v>
      </c>
      <c r="CA93" s="0" t="n">
        <v>0</v>
      </c>
      <c r="CB93" s="76" t="n">
        <f aca="false">BZ93+CA93</f>
        <v>269388.333333333</v>
      </c>
      <c r="CC93" s="30"/>
      <c r="CD93" s="75" t="n">
        <f aca="false">V93+AA93+AP93+AU93+AZ93+BE93+BJ93+BO93+BT93+BY93</f>
        <v>1152742843.0854</v>
      </c>
      <c r="CE93" s="57" t="n">
        <f aca="false">W93+AB93+AQ93+AV93+BA93+BF93+BK93+BP93+BU93+BZ93</f>
        <v>6418919.63073147</v>
      </c>
      <c r="CF93" s="57" t="n">
        <f aca="false">X93+AC93+AR93+AW93+BB93+BG93+BL93+BQ93+BV93+CA93</f>
        <v>1411767.34511149</v>
      </c>
      <c r="CG93" s="75" t="n">
        <f aca="false">CE93+CF93</f>
        <v>7830686.97584296</v>
      </c>
      <c r="CH93" s="57" t="n">
        <f aca="false">S93-CG93</f>
        <v>196694.59625621</v>
      </c>
      <c r="CI93" s="76" t="n">
        <f aca="false">S93-CG93-AG93</f>
        <v>0</v>
      </c>
    </row>
    <row r="94" customFormat="false" ht="15.75" hidden="false" customHeight="false" outlineLevel="0" collapsed="false">
      <c r="E94" s="71"/>
      <c r="F94" s="71"/>
      <c r="G94" s="71" t="n">
        <v>39168</v>
      </c>
      <c r="H94" s="72" t="n">
        <f aca="false">H93+1</f>
        <v>71</v>
      </c>
      <c r="I94" s="73"/>
      <c r="L94" s="74" t="n">
        <f aca="false">L93-O94</f>
        <v>1151322969.84278</v>
      </c>
      <c r="M94" s="84" t="n">
        <f aca="false">$C$7</f>
        <v>8038538.4</v>
      </c>
      <c r="N94" s="77"/>
      <c r="O94" s="84" t="n">
        <f aca="false">M94-P94</f>
        <v>1419873.24261801</v>
      </c>
      <c r="P94" s="57" t="n">
        <f aca="false">($C$6/12*L93)</f>
        <v>6618665.15738199</v>
      </c>
      <c r="Q94" s="78" t="n">
        <f aca="false">L93*($C$10/12)</f>
        <v>9606.19035904498</v>
      </c>
      <c r="R94" s="78" t="n">
        <f aca="false">L93*($C$11/12)</f>
        <v>1536.9904574472</v>
      </c>
      <c r="S94" s="57" t="n">
        <f aca="false">SUM(N94:P94)-Q94-R94</f>
        <v>8027395.21918351</v>
      </c>
      <c r="T94" s="79" t="n">
        <f aca="false">L94/$L$23</f>
        <v>0.951506586646925</v>
      </c>
      <c r="U94" s="72" t="n">
        <f aca="false">U93+1</f>
        <v>71</v>
      </c>
      <c r="V94" s="75" t="n">
        <f aca="false">MAXA(V93-X94,0)</f>
        <v>49452969.8427787</v>
      </c>
      <c r="W94" s="57" t="n">
        <f aca="false">V93*$C$14</f>
        <v>263690.903325973</v>
      </c>
      <c r="X94" s="0" t="n">
        <f aca="false">MINA(IF(V93&gt;0,O94,0),V93)</f>
        <v>1419873.24261801</v>
      </c>
      <c r="Y94" s="76" t="n">
        <f aca="false">W94+X94</f>
        <v>1683564.14594398</v>
      </c>
      <c r="Z94" s="72" t="n">
        <f aca="false">Z93+1</f>
        <v>71</v>
      </c>
      <c r="AA94" s="75" t="n">
        <f aca="false">AA93-AC94</f>
        <v>492470000</v>
      </c>
      <c r="AB94" s="57" t="n">
        <f aca="false">AA93*$C$15</f>
        <v>2718434.4</v>
      </c>
      <c r="AC94" s="0" t="n">
        <f aca="false">IF(AA93&gt;0,O94-X94,0)</f>
        <v>0</v>
      </c>
      <c r="AD94" s="76" t="n">
        <f aca="false">AB94+AC94</f>
        <v>2718434.4</v>
      </c>
      <c r="AE94" s="72" t="n">
        <f aca="false">AE93+1</f>
        <v>71</v>
      </c>
      <c r="AF94" s="57" t="n">
        <f aca="false">CD94</f>
        <v>1151322969.84278</v>
      </c>
      <c r="AG94" s="57" t="n">
        <f aca="false">CH94</f>
        <v>195920.006572858</v>
      </c>
      <c r="AH94" s="0" t="n">
        <v>0</v>
      </c>
      <c r="AI94" s="76" t="n">
        <f aca="false">AG94+AH94</f>
        <v>195920.006572858</v>
      </c>
      <c r="AJ94" s="30"/>
      <c r="AK94" s="57" t="n">
        <f aca="false">CD94</f>
        <v>1151322969.84278</v>
      </c>
      <c r="AL94" s="30"/>
      <c r="AM94" s="30"/>
      <c r="AN94" s="30"/>
      <c r="AO94" s="30"/>
      <c r="AP94" s="57" t="n">
        <f aca="false">AP93-AR94</f>
        <v>115000000</v>
      </c>
      <c r="AQ94" s="57" t="n">
        <f aca="false">AP93*$C$16</f>
        <v>617636.25</v>
      </c>
      <c r="AR94" s="0" t="n">
        <v>0</v>
      </c>
      <c r="AS94" s="76" t="n">
        <f aca="false">AQ94+AR94</f>
        <v>617636.25</v>
      </c>
      <c r="AT94" s="30"/>
      <c r="AU94" s="57" t="n">
        <f aca="false">AU93-AW94</f>
        <v>102100000</v>
      </c>
      <c r="AV94" s="57" t="n">
        <f aca="false">AU93*$C$19</f>
        <v>576099.25</v>
      </c>
      <c r="AW94" s="0" t="n">
        <v>0</v>
      </c>
      <c r="AX94" s="76" t="n">
        <f aca="false">AV94+AW94</f>
        <v>576099.25</v>
      </c>
      <c r="AY94" s="30"/>
      <c r="AZ94" s="57" t="n">
        <f aca="false">AZ93-BB94</f>
        <v>50000000</v>
      </c>
      <c r="BA94" s="57" t="n">
        <f aca="false">AZ93*$C$20</f>
        <v>273791.666666667</v>
      </c>
      <c r="BB94" s="0" t="n">
        <v>0</v>
      </c>
      <c r="BC94" s="76" t="n">
        <f aca="false">BA94+BB94</f>
        <v>273791.666666667</v>
      </c>
      <c r="BD94" s="30"/>
      <c r="BE94" s="57" t="n">
        <f aca="false">BE93-BG94</f>
        <v>112300000</v>
      </c>
      <c r="BF94" s="57" t="n">
        <f aca="false">BE93*$C$21</f>
        <v>643666.166666667</v>
      </c>
      <c r="BG94" s="0" t="n">
        <v>0</v>
      </c>
      <c r="BH94" s="76" t="n">
        <f aca="false">BF94+BG94</f>
        <v>643666.166666667</v>
      </c>
      <c r="BI94" s="30"/>
      <c r="BJ94" s="57" t="n">
        <f aca="false">BJ93-BL94</f>
        <v>48700000</v>
      </c>
      <c r="BK94" s="57" t="n">
        <f aca="false">BJ93*$C$22</f>
        <v>279132.166666667</v>
      </c>
      <c r="BL94" s="0" t="n">
        <v>0</v>
      </c>
      <c r="BM94" s="76" t="n">
        <f aca="false">BK94+BL94</f>
        <v>279132.166666667</v>
      </c>
      <c r="BN94" s="30"/>
      <c r="BO94" s="57" t="n">
        <f aca="false">BO93-BQ94</f>
        <v>89500000</v>
      </c>
      <c r="BP94" s="57" t="n">
        <f aca="false">BO93*$C$23</f>
        <v>512984.166666667</v>
      </c>
      <c r="BQ94" s="0" t="n">
        <v>0</v>
      </c>
      <c r="BR94" s="76" t="n">
        <f aca="false">BP94+BQ94</f>
        <v>512984.166666667</v>
      </c>
      <c r="BS94" s="30"/>
      <c r="BT94" s="57" t="n">
        <f aca="false">BT93-BV94</f>
        <v>44800000</v>
      </c>
      <c r="BU94" s="57" t="n">
        <f aca="false">BT93*$C$24</f>
        <v>256778.666666667</v>
      </c>
      <c r="BV94" s="0" t="n">
        <v>0</v>
      </c>
      <c r="BW94" s="76" t="n">
        <f aca="false">BU94+BV94</f>
        <v>256778.666666667</v>
      </c>
      <c r="BX94" s="30"/>
      <c r="BY94" s="57" t="n">
        <f aca="false">BY93-CA94</f>
        <v>47000000</v>
      </c>
      <c r="BZ94" s="57" t="n">
        <f aca="false">BY93*$C$25</f>
        <v>269388.333333333</v>
      </c>
      <c r="CA94" s="0" t="n">
        <v>0</v>
      </c>
      <c r="CB94" s="76" t="n">
        <f aca="false">BZ94+CA94</f>
        <v>269388.333333333</v>
      </c>
      <c r="CC94" s="30"/>
      <c r="CD94" s="75" t="n">
        <f aca="false">V94+AA94+AP94+AU94+AZ94+BE94+BJ94+BO94+BT94+BY94</f>
        <v>1151322969.84278</v>
      </c>
      <c r="CE94" s="57" t="n">
        <f aca="false">W94+AB94+AQ94+AV94+BA94+BF94+BK94+BP94+BU94+BZ94</f>
        <v>6411601.96999264</v>
      </c>
      <c r="CF94" s="57" t="n">
        <f aca="false">X94+AC94+AR94+AW94+BB94+BG94+BL94+BQ94+BV94+CA94</f>
        <v>1419873.24261801</v>
      </c>
      <c r="CG94" s="75" t="n">
        <f aca="false">CE94+CF94</f>
        <v>7831475.21261065</v>
      </c>
      <c r="CH94" s="57" t="n">
        <f aca="false">S94-CG94</f>
        <v>195920.006572858</v>
      </c>
      <c r="CI94" s="76" t="n">
        <f aca="false">S94-CG94-AG94</f>
        <v>0</v>
      </c>
    </row>
    <row r="95" customFormat="false" ht="15.75" hidden="false" customHeight="false" outlineLevel="0" collapsed="false">
      <c r="E95" s="71"/>
      <c r="F95" s="71"/>
      <c r="G95" s="71" t="n">
        <v>39199</v>
      </c>
      <c r="H95" s="72" t="n">
        <f aca="false">H94+1</f>
        <v>72</v>
      </c>
      <c r="I95" s="73"/>
      <c r="L95" s="74" t="n">
        <f aca="false">L94-O95</f>
        <v>1149894944.16129</v>
      </c>
      <c r="M95" s="84" t="n">
        <f aca="false">$C$7</f>
        <v>8038538.4</v>
      </c>
      <c r="N95" s="77"/>
      <c r="O95" s="84" t="n">
        <f aca="false">M95-P95</f>
        <v>1428025.68148604</v>
      </c>
      <c r="P95" s="57" t="n">
        <f aca="false">($C$6/12*L94)</f>
        <v>6610512.71851396</v>
      </c>
      <c r="Q95" s="78" t="n">
        <f aca="false">L94*($C$10/12)</f>
        <v>9594.35808202316</v>
      </c>
      <c r="R95" s="78" t="n">
        <f aca="false">L94*($C$11/12)</f>
        <v>1535.09729312371</v>
      </c>
      <c r="S95" s="57" t="n">
        <f aca="false">SUM(N95:P95)-Q95-R95</f>
        <v>8027408.94462485</v>
      </c>
      <c r="T95" s="79" t="n">
        <f aca="false">L95/$L$23</f>
        <v>0.9503264001333</v>
      </c>
      <c r="U95" s="72" t="n">
        <f aca="false">U94+1</f>
        <v>72</v>
      </c>
      <c r="V95" s="75" t="n">
        <f aca="false">MAXA(V94-X95,0)</f>
        <v>48024944.1612926</v>
      </c>
      <c r="W95" s="57" t="n">
        <f aca="false">V94*$C$14</f>
        <v>256331.227018403</v>
      </c>
      <c r="X95" s="0" t="n">
        <f aca="false">MINA(IF(V94&gt;0,O95,0),V94)</f>
        <v>1428025.68148604</v>
      </c>
      <c r="Y95" s="76" t="n">
        <f aca="false">W95+X95</f>
        <v>1684356.90850444</v>
      </c>
      <c r="Z95" s="72" t="n">
        <f aca="false">Z94+1</f>
        <v>72</v>
      </c>
      <c r="AA95" s="75" t="n">
        <f aca="false">AA94-AC95</f>
        <v>492470000</v>
      </c>
      <c r="AB95" s="57" t="n">
        <f aca="false">AA94*$C$15</f>
        <v>2718434.4</v>
      </c>
      <c r="AC95" s="0" t="n">
        <f aca="false">IF(AA94&gt;0,O95-X95,0)</f>
        <v>0</v>
      </c>
      <c r="AD95" s="76" t="n">
        <f aca="false">AB95+AC95</f>
        <v>2718434.4</v>
      </c>
      <c r="AE95" s="72" t="n">
        <f aca="false">AE94+1</f>
        <v>72</v>
      </c>
      <c r="AF95" s="57" t="n">
        <f aca="false">CD95</f>
        <v>1149894944.16129</v>
      </c>
      <c r="AG95" s="57" t="n">
        <f aca="false">CH95</f>
        <v>195140.969453741</v>
      </c>
      <c r="AH95" s="0" t="n">
        <v>0</v>
      </c>
      <c r="AI95" s="76" t="n">
        <f aca="false">AG95+AH95</f>
        <v>195140.969453741</v>
      </c>
      <c r="AJ95" s="30"/>
      <c r="AK95" s="57" t="n">
        <f aca="false">CD95</f>
        <v>1149894944.16129</v>
      </c>
      <c r="AL95" s="30"/>
      <c r="AM95" s="30"/>
      <c r="AN95" s="30"/>
      <c r="AO95" s="30"/>
      <c r="AP95" s="57" t="n">
        <f aca="false">AP94-AR95</f>
        <v>115000000</v>
      </c>
      <c r="AQ95" s="57" t="n">
        <f aca="false">AP94*$C$16</f>
        <v>617636.25</v>
      </c>
      <c r="AR95" s="0" t="n">
        <v>0</v>
      </c>
      <c r="AS95" s="76" t="n">
        <f aca="false">AQ95+AR95</f>
        <v>617636.25</v>
      </c>
      <c r="AT95" s="30"/>
      <c r="AU95" s="57" t="n">
        <f aca="false">AU94-AW95</f>
        <v>102100000</v>
      </c>
      <c r="AV95" s="57" t="n">
        <f aca="false">AU94*$C$19</f>
        <v>576099.25</v>
      </c>
      <c r="AW95" s="0" t="n">
        <v>0</v>
      </c>
      <c r="AX95" s="76" t="n">
        <f aca="false">AV95+AW95</f>
        <v>576099.25</v>
      </c>
      <c r="AY95" s="30"/>
      <c r="AZ95" s="57" t="n">
        <f aca="false">AZ94-BB95</f>
        <v>50000000</v>
      </c>
      <c r="BA95" s="57" t="n">
        <f aca="false">AZ94*$C$20</f>
        <v>273791.666666667</v>
      </c>
      <c r="BB95" s="0" t="n">
        <v>0</v>
      </c>
      <c r="BC95" s="76" t="n">
        <f aca="false">BA95+BB95</f>
        <v>273791.666666667</v>
      </c>
      <c r="BD95" s="30"/>
      <c r="BE95" s="57" t="n">
        <f aca="false">BE94-BG95</f>
        <v>112300000</v>
      </c>
      <c r="BF95" s="57" t="n">
        <f aca="false">BE94*$C$21</f>
        <v>643666.166666667</v>
      </c>
      <c r="BG95" s="0" t="n">
        <v>0</v>
      </c>
      <c r="BH95" s="76" t="n">
        <f aca="false">BF95+BG95</f>
        <v>643666.166666667</v>
      </c>
      <c r="BI95" s="30"/>
      <c r="BJ95" s="57" t="n">
        <f aca="false">BJ94-BL95</f>
        <v>48700000</v>
      </c>
      <c r="BK95" s="57" t="n">
        <f aca="false">BJ94*$C$22</f>
        <v>279132.166666667</v>
      </c>
      <c r="BL95" s="0" t="n">
        <v>0</v>
      </c>
      <c r="BM95" s="76" t="n">
        <f aca="false">BK95+BL95</f>
        <v>279132.166666667</v>
      </c>
      <c r="BN95" s="30"/>
      <c r="BO95" s="57" t="n">
        <f aca="false">BO94-BQ95</f>
        <v>89500000</v>
      </c>
      <c r="BP95" s="57" t="n">
        <f aca="false">BO94*$C$23</f>
        <v>512984.166666667</v>
      </c>
      <c r="BQ95" s="0" t="n">
        <v>0</v>
      </c>
      <c r="BR95" s="76" t="n">
        <f aca="false">BP95+BQ95</f>
        <v>512984.166666667</v>
      </c>
      <c r="BS95" s="30"/>
      <c r="BT95" s="57" t="n">
        <f aca="false">BT94-BV95</f>
        <v>44800000</v>
      </c>
      <c r="BU95" s="57" t="n">
        <f aca="false">BT94*$C$24</f>
        <v>256778.666666667</v>
      </c>
      <c r="BV95" s="0" t="n">
        <v>0</v>
      </c>
      <c r="BW95" s="76" t="n">
        <f aca="false">BU95+BV95</f>
        <v>256778.666666667</v>
      </c>
      <c r="BX95" s="30"/>
      <c r="BY95" s="57" t="n">
        <f aca="false">BY94-CA95</f>
        <v>47000000</v>
      </c>
      <c r="BZ95" s="57" t="n">
        <f aca="false">BY94*$C$25</f>
        <v>269388.333333333</v>
      </c>
      <c r="CA95" s="0" t="n">
        <v>0</v>
      </c>
      <c r="CB95" s="76" t="n">
        <f aca="false">BZ95+CA95</f>
        <v>269388.333333333</v>
      </c>
      <c r="CC95" s="30"/>
      <c r="CD95" s="75" t="n">
        <f aca="false">V95+AA95+AP95+AU95+AZ95+BE95+BJ95+BO95+BT95+BY95</f>
        <v>1149894944.16129</v>
      </c>
      <c r="CE95" s="57" t="n">
        <f aca="false">W95+AB95+AQ95+AV95+BA95+BF95+BK95+BP95+BU95+BZ95</f>
        <v>6404242.29368507</v>
      </c>
      <c r="CF95" s="57" t="n">
        <f aca="false">X95+AC95+AR95+AW95+BB95+BG95+BL95+BQ95+BV95+CA95</f>
        <v>1428025.68148604</v>
      </c>
      <c r="CG95" s="75" t="n">
        <f aca="false">CE95+CF95</f>
        <v>7832267.97517111</v>
      </c>
      <c r="CH95" s="57" t="n">
        <f aca="false">S95-CG95</f>
        <v>195140.969453741</v>
      </c>
      <c r="CI95" s="76" t="n">
        <f aca="false">S95-CG95-AG95</f>
        <v>0</v>
      </c>
    </row>
    <row r="96" customFormat="false" ht="15.75" hidden="false" customHeight="false" outlineLevel="0" collapsed="false">
      <c r="E96" s="71"/>
      <c r="F96" s="71"/>
      <c r="G96" s="71" t="n">
        <v>39229</v>
      </c>
      <c r="H96" s="72" t="n">
        <f aca="false">H95+1</f>
        <v>73</v>
      </c>
      <c r="I96" s="73"/>
      <c r="L96" s="74" t="n">
        <f aca="false">L95-O96</f>
        <v>1148458719.23235</v>
      </c>
      <c r="M96" s="84" t="n">
        <f aca="false">$C$7</f>
        <v>8038538.4</v>
      </c>
      <c r="N96" s="77"/>
      <c r="O96" s="84" t="n">
        <f aca="false">M96-P96</f>
        <v>1436224.92894057</v>
      </c>
      <c r="P96" s="57" t="n">
        <f aca="false">($C$6/12*L95)</f>
        <v>6602313.47105943</v>
      </c>
      <c r="Q96" s="78" t="n">
        <f aca="false">L95*($C$10/12)</f>
        <v>9582.45786801078</v>
      </c>
      <c r="R96" s="78" t="n">
        <f aca="false">L95*($C$11/12)</f>
        <v>1533.19325888172</v>
      </c>
      <c r="S96" s="57" t="n">
        <f aca="false">SUM(N96:P96)-Q96-R96</f>
        <v>8027422.74887311</v>
      </c>
      <c r="T96" s="79" t="n">
        <f aca="false">L96/$L$23</f>
        <v>0.94913943738211</v>
      </c>
      <c r="U96" s="72" t="n">
        <f aca="false">U95+1</f>
        <v>73</v>
      </c>
      <c r="V96" s="75" t="n">
        <f aca="false">MAXA(V95-X96,0)</f>
        <v>46588719.2323521</v>
      </c>
      <c r="W96" s="57" t="n">
        <f aca="false">V95*$C$14</f>
        <v>248929.2939027</v>
      </c>
      <c r="X96" s="0" t="n">
        <f aca="false">MINA(IF(V95&gt;0,O96,0),V95)</f>
        <v>1436224.92894057</v>
      </c>
      <c r="Y96" s="76" t="n">
        <f aca="false">W96+X96</f>
        <v>1685154.22284327</v>
      </c>
      <c r="Z96" s="72" t="n">
        <f aca="false">Z95+1</f>
        <v>73</v>
      </c>
      <c r="AA96" s="75" t="n">
        <f aca="false">AA95-AC96</f>
        <v>492470000</v>
      </c>
      <c r="AB96" s="57" t="n">
        <f aca="false">AA95*$C$15</f>
        <v>2718434.4</v>
      </c>
      <c r="AC96" s="0" t="n">
        <f aca="false">IF(AA95&gt;0,O96-X96,0)</f>
        <v>0</v>
      </c>
      <c r="AD96" s="76" t="n">
        <f aca="false">AB96+AC96</f>
        <v>2718434.4</v>
      </c>
      <c r="AE96" s="72" t="n">
        <f aca="false">AE95+1</f>
        <v>73</v>
      </c>
      <c r="AF96" s="57" t="n">
        <f aca="false">CD96</f>
        <v>1148458719.23235</v>
      </c>
      <c r="AG96" s="57" t="n">
        <f aca="false">CH96</f>
        <v>194357.459363165</v>
      </c>
      <c r="AH96" s="0" t="n">
        <v>0</v>
      </c>
      <c r="AI96" s="76" t="n">
        <f aca="false">AG96+AH96</f>
        <v>194357.459363165</v>
      </c>
      <c r="AJ96" s="30"/>
      <c r="AK96" s="57" t="n">
        <f aca="false">CD96</f>
        <v>1148458719.23235</v>
      </c>
      <c r="AL96" s="30"/>
      <c r="AM96" s="30"/>
      <c r="AN96" s="30"/>
      <c r="AO96" s="30"/>
      <c r="AP96" s="57" t="n">
        <f aca="false">AP95-AR96</f>
        <v>115000000</v>
      </c>
      <c r="AQ96" s="57" t="n">
        <f aca="false">AP95*$C$16</f>
        <v>617636.25</v>
      </c>
      <c r="AR96" s="0" t="n">
        <v>0</v>
      </c>
      <c r="AS96" s="76" t="n">
        <f aca="false">AQ96+AR96</f>
        <v>617636.25</v>
      </c>
      <c r="AT96" s="30"/>
      <c r="AU96" s="57" t="n">
        <f aca="false">AU95-AW96</f>
        <v>102100000</v>
      </c>
      <c r="AV96" s="57" t="n">
        <f aca="false">AU95*$C$19</f>
        <v>576099.25</v>
      </c>
      <c r="AW96" s="0" t="n">
        <v>0</v>
      </c>
      <c r="AX96" s="76" t="n">
        <f aca="false">AV96+AW96</f>
        <v>576099.25</v>
      </c>
      <c r="AY96" s="30"/>
      <c r="AZ96" s="57" t="n">
        <f aca="false">AZ95-BB96</f>
        <v>50000000</v>
      </c>
      <c r="BA96" s="57" t="n">
        <f aca="false">AZ95*$C$20</f>
        <v>273791.666666667</v>
      </c>
      <c r="BB96" s="0" t="n">
        <v>0</v>
      </c>
      <c r="BC96" s="76" t="n">
        <f aca="false">BA96+BB96</f>
        <v>273791.666666667</v>
      </c>
      <c r="BD96" s="30"/>
      <c r="BE96" s="57" t="n">
        <f aca="false">BE95-BG96</f>
        <v>112300000</v>
      </c>
      <c r="BF96" s="57" t="n">
        <f aca="false">BE95*$C$21</f>
        <v>643666.166666667</v>
      </c>
      <c r="BG96" s="0" t="n">
        <v>0</v>
      </c>
      <c r="BH96" s="76" t="n">
        <f aca="false">BF96+BG96</f>
        <v>643666.166666667</v>
      </c>
      <c r="BI96" s="30"/>
      <c r="BJ96" s="57" t="n">
        <f aca="false">BJ95-BL96</f>
        <v>48700000</v>
      </c>
      <c r="BK96" s="57" t="n">
        <f aca="false">BJ95*$C$22</f>
        <v>279132.166666667</v>
      </c>
      <c r="BL96" s="0" t="n">
        <v>0</v>
      </c>
      <c r="BM96" s="76" t="n">
        <f aca="false">BK96+BL96</f>
        <v>279132.166666667</v>
      </c>
      <c r="BN96" s="30"/>
      <c r="BO96" s="57" t="n">
        <f aca="false">BO95-BQ96</f>
        <v>89500000</v>
      </c>
      <c r="BP96" s="57" t="n">
        <f aca="false">BO95*$C$23</f>
        <v>512984.166666667</v>
      </c>
      <c r="BQ96" s="0" t="n">
        <v>0</v>
      </c>
      <c r="BR96" s="76" t="n">
        <f aca="false">BP96+BQ96</f>
        <v>512984.166666667</v>
      </c>
      <c r="BS96" s="30"/>
      <c r="BT96" s="57" t="n">
        <f aca="false">BT95-BV96</f>
        <v>44800000</v>
      </c>
      <c r="BU96" s="57" t="n">
        <f aca="false">BT95*$C$24</f>
        <v>256778.666666667</v>
      </c>
      <c r="BV96" s="0" t="n">
        <v>0</v>
      </c>
      <c r="BW96" s="76" t="n">
        <f aca="false">BU96+BV96</f>
        <v>256778.666666667</v>
      </c>
      <c r="BX96" s="30"/>
      <c r="BY96" s="57" t="n">
        <f aca="false">BY95-CA96</f>
        <v>47000000</v>
      </c>
      <c r="BZ96" s="57" t="n">
        <f aca="false">BY95*$C$25</f>
        <v>269388.333333333</v>
      </c>
      <c r="CA96" s="0" t="n">
        <v>0</v>
      </c>
      <c r="CB96" s="76" t="n">
        <f aca="false">BZ96+CA96</f>
        <v>269388.333333333</v>
      </c>
      <c r="CC96" s="30"/>
      <c r="CD96" s="75" t="n">
        <f aca="false">V96+AA96+AP96+AU96+AZ96+BE96+BJ96+BO96+BT96+BY96</f>
        <v>1148458719.23235</v>
      </c>
      <c r="CE96" s="57" t="n">
        <f aca="false">W96+AB96+AQ96+AV96+BA96+BF96+BK96+BP96+BU96+BZ96</f>
        <v>6396840.36056937</v>
      </c>
      <c r="CF96" s="57" t="n">
        <f aca="false">X96+AC96+AR96+AW96+BB96+BG96+BL96+BQ96+BV96+CA96</f>
        <v>1436224.92894057</v>
      </c>
      <c r="CG96" s="75" t="n">
        <f aca="false">CE96+CF96</f>
        <v>7833065.28950994</v>
      </c>
      <c r="CH96" s="57" t="n">
        <f aca="false">S96-CG96</f>
        <v>194357.459363165</v>
      </c>
      <c r="CI96" s="76" t="n">
        <f aca="false">S96-CG96-AG96</f>
        <v>0</v>
      </c>
    </row>
    <row r="97" customFormat="false" ht="15.75" hidden="false" customHeight="false" outlineLevel="0" collapsed="false">
      <c r="E97" s="71"/>
      <c r="F97" s="71"/>
      <c r="G97" s="71" t="n">
        <v>39260</v>
      </c>
      <c r="H97" s="72" t="n">
        <f aca="false">H96+1</f>
        <v>74</v>
      </c>
      <c r="I97" s="73"/>
      <c r="L97" s="74" t="n">
        <f aca="false">L96-O97</f>
        <v>1147014247.97861</v>
      </c>
      <c r="M97" s="84" t="n">
        <f aca="false">$C$7</f>
        <v>8038538.4</v>
      </c>
      <c r="N97" s="77"/>
      <c r="O97" s="84" t="n">
        <f aca="false">M97-P97</f>
        <v>1444471.25374091</v>
      </c>
      <c r="P97" s="57" t="n">
        <f aca="false">($C$6/12*L96)</f>
        <v>6594067.14625909</v>
      </c>
      <c r="Q97" s="78" t="n">
        <f aca="false">L96*($C$10/12)</f>
        <v>9570.48932693627</v>
      </c>
      <c r="R97" s="78" t="n">
        <f aca="false">L96*($C$11/12)</f>
        <v>1531.2782923098</v>
      </c>
      <c r="S97" s="57" t="n">
        <f aca="false">SUM(N97:P97)-Q97-R97</f>
        <v>8027436.63238076</v>
      </c>
      <c r="T97" s="79" t="n">
        <f aca="false">L97/$L$23</f>
        <v>0.947945659486456</v>
      </c>
      <c r="U97" s="72" t="n">
        <f aca="false">U96+1</f>
        <v>74</v>
      </c>
      <c r="V97" s="75" t="n">
        <f aca="false">MAXA(V96-X97,0)</f>
        <v>45144247.9786111</v>
      </c>
      <c r="W97" s="57" t="n">
        <f aca="false">V96*$C$14</f>
        <v>241484.861354358</v>
      </c>
      <c r="X97" s="0" t="n">
        <f aca="false">MINA(IF(V96&gt;0,O97,0),V96)</f>
        <v>1444471.25374091</v>
      </c>
      <c r="Y97" s="76" t="n">
        <f aca="false">W97+X97</f>
        <v>1685956.11509527</v>
      </c>
      <c r="Z97" s="72" t="n">
        <f aca="false">Z96+1</f>
        <v>74</v>
      </c>
      <c r="AA97" s="75" t="n">
        <f aca="false">AA96-AC97</f>
        <v>492470000</v>
      </c>
      <c r="AB97" s="57" t="n">
        <f aca="false">AA96*$C$15</f>
        <v>2718434.4</v>
      </c>
      <c r="AC97" s="0" t="n">
        <f aca="false">IF(AA96&gt;0,O97-X97,0)</f>
        <v>0</v>
      </c>
      <c r="AD97" s="76" t="n">
        <f aca="false">AB97+AC97</f>
        <v>2718434.4</v>
      </c>
      <c r="AE97" s="72" t="n">
        <f aca="false">AE96+1</f>
        <v>74</v>
      </c>
      <c r="AF97" s="57" t="n">
        <f aca="false">CD97</f>
        <v>1147014247.97861</v>
      </c>
      <c r="AG97" s="57" t="n">
        <f aca="false">CH97</f>
        <v>193569.45061882</v>
      </c>
      <c r="AH97" s="0" t="n">
        <v>0</v>
      </c>
      <c r="AI97" s="76" t="n">
        <f aca="false">AG97+AH97</f>
        <v>193569.45061882</v>
      </c>
      <c r="AJ97" s="30"/>
      <c r="AK97" s="57" t="n">
        <f aca="false">CD97</f>
        <v>1147014247.97861</v>
      </c>
      <c r="AL97" s="30"/>
      <c r="AM97" s="30"/>
      <c r="AN97" s="30"/>
      <c r="AO97" s="30"/>
      <c r="AP97" s="57" t="n">
        <f aca="false">AP96-AR97</f>
        <v>115000000</v>
      </c>
      <c r="AQ97" s="57" t="n">
        <f aca="false">AP96*$C$16</f>
        <v>617636.25</v>
      </c>
      <c r="AR97" s="0" t="n">
        <v>0</v>
      </c>
      <c r="AS97" s="76" t="n">
        <f aca="false">AQ97+AR97</f>
        <v>617636.25</v>
      </c>
      <c r="AT97" s="30"/>
      <c r="AU97" s="57" t="n">
        <f aca="false">AU96-AW97</f>
        <v>102100000</v>
      </c>
      <c r="AV97" s="57" t="n">
        <f aca="false">AU96*$C$19</f>
        <v>576099.25</v>
      </c>
      <c r="AW97" s="0" t="n">
        <v>0</v>
      </c>
      <c r="AX97" s="76" t="n">
        <f aca="false">AV97+AW97</f>
        <v>576099.25</v>
      </c>
      <c r="AY97" s="30"/>
      <c r="AZ97" s="57" t="n">
        <f aca="false">AZ96-BB97</f>
        <v>50000000</v>
      </c>
      <c r="BA97" s="57" t="n">
        <f aca="false">AZ96*$C$20</f>
        <v>273791.666666667</v>
      </c>
      <c r="BB97" s="0" t="n">
        <v>0</v>
      </c>
      <c r="BC97" s="76" t="n">
        <f aca="false">BA97+BB97</f>
        <v>273791.666666667</v>
      </c>
      <c r="BD97" s="30"/>
      <c r="BE97" s="57" t="n">
        <f aca="false">BE96-BG97</f>
        <v>112300000</v>
      </c>
      <c r="BF97" s="57" t="n">
        <f aca="false">BE96*$C$21</f>
        <v>643666.166666667</v>
      </c>
      <c r="BG97" s="0" t="n">
        <v>0</v>
      </c>
      <c r="BH97" s="76" t="n">
        <f aca="false">BF97+BG97</f>
        <v>643666.166666667</v>
      </c>
      <c r="BI97" s="30"/>
      <c r="BJ97" s="57" t="n">
        <f aca="false">BJ96-BL97</f>
        <v>48700000</v>
      </c>
      <c r="BK97" s="57" t="n">
        <f aca="false">BJ96*$C$22</f>
        <v>279132.166666667</v>
      </c>
      <c r="BL97" s="0" t="n">
        <v>0</v>
      </c>
      <c r="BM97" s="76" t="n">
        <f aca="false">BK97+BL97</f>
        <v>279132.166666667</v>
      </c>
      <c r="BN97" s="30"/>
      <c r="BO97" s="57" t="n">
        <f aca="false">BO96-BQ97</f>
        <v>89500000</v>
      </c>
      <c r="BP97" s="57" t="n">
        <f aca="false">BO96*$C$23</f>
        <v>512984.166666667</v>
      </c>
      <c r="BQ97" s="0" t="n">
        <v>0</v>
      </c>
      <c r="BR97" s="76" t="n">
        <f aca="false">BP97+BQ97</f>
        <v>512984.166666667</v>
      </c>
      <c r="BS97" s="30"/>
      <c r="BT97" s="57" t="n">
        <f aca="false">BT96-BV97</f>
        <v>44800000</v>
      </c>
      <c r="BU97" s="57" t="n">
        <f aca="false">BT96*$C$24</f>
        <v>256778.666666667</v>
      </c>
      <c r="BV97" s="0" t="n">
        <v>0</v>
      </c>
      <c r="BW97" s="76" t="n">
        <f aca="false">BU97+BV97</f>
        <v>256778.666666667</v>
      </c>
      <c r="BX97" s="30"/>
      <c r="BY97" s="57" t="n">
        <f aca="false">BY96-CA97</f>
        <v>47000000</v>
      </c>
      <c r="BZ97" s="57" t="n">
        <f aca="false">BY96*$C$25</f>
        <v>269388.333333333</v>
      </c>
      <c r="CA97" s="0" t="n">
        <v>0</v>
      </c>
      <c r="CB97" s="76" t="n">
        <f aca="false">BZ97+CA97</f>
        <v>269388.333333333</v>
      </c>
      <c r="CC97" s="30"/>
      <c r="CD97" s="75" t="n">
        <f aca="false">V97+AA97+AP97+AU97+AZ97+BE97+BJ97+BO97+BT97+BY97</f>
        <v>1147014247.97861</v>
      </c>
      <c r="CE97" s="57" t="n">
        <f aca="false">W97+AB97+AQ97+AV97+BA97+BF97+BK97+BP97+BU97+BZ97</f>
        <v>6389395.92802103</v>
      </c>
      <c r="CF97" s="57" t="n">
        <f aca="false">X97+AC97+AR97+AW97+BB97+BG97+BL97+BQ97+BV97+CA97</f>
        <v>1444471.25374091</v>
      </c>
      <c r="CG97" s="75" t="n">
        <f aca="false">CE97+CF97</f>
        <v>7833867.18176193</v>
      </c>
      <c r="CH97" s="57" t="n">
        <f aca="false">S97-CG97</f>
        <v>193569.45061882</v>
      </c>
      <c r="CI97" s="76" t="n">
        <f aca="false">S97-CG97-AG97</f>
        <v>0</v>
      </c>
    </row>
    <row r="98" customFormat="false" ht="15.75" hidden="false" customHeight="false" outlineLevel="0" collapsed="false">
      <c r="E98" s="71"/>
      <c r="F98" s="71"/>
      <c r="G98" s="71" t="n">
        <v>39290</v>
      </c>
      <c r="H98" s="72" t="n">
        <f aca="false">H97+1</f>
        <v>75</v>
      </c>
      <c r="I98" s="73"/>
      <c r="L98" s="74" t="n">
        <f aca="false">L97-O98</f>
        <v>1145561483.05242</v>
      </c>
      <c r="M98" s="84" t="n">
        <f aca="false">$C$7</f>
        <v>8038538.4</v>
      </c>
      <c r="N98" s="77"/>
      <c r="O98" s="84" t="n">
        <f aca="false">M98-P98</f>
        <v>1452764.92618947</v>
      </c>
      <c r="P98" s="57" t="n">
        <f aca="false">($C$6/12*L97)</f>
        <v>6585773.47381053</v>
      </c>
      <c r="Q98" s="78" t="n">
        <f aca="false">L97*($C$10/12)</f>
        <v>9558.45206648843</v>
      </c>
      <c r="R98" s="78" t="n">
        <f aca="false">L97*($C$11/12)</f>
        <v>1529.35233063815</v>
      </c>
      <c r="S98" s="57" t="n">
        <f aca="false">SUM(N98:P98)-Q98-R98</f>
        <v>8027450.59560287</v>
      </c>
      <c r="T98" s="79" t="n">
        <f aca="false">L98/$L$23</f>
        <v>0.946745027316052</v>
      </c>
      <c r="U98" s="72" t="n">
        <f aca="false">U97+1</f>
        <v>75</v>
      </c>
      <c r="V98" s="75" t="n">
        <f aca="false">MAXA(V97-X98,0)</f>
        <v>43691483.0524217</v>
      </c>
      <c r="W98" s="57" t="n">
        <f aca="false">V97*$C$14</f>
        <v>233997.685355801</v>
      </c>
      <c r="X98" s="0" t="n">
        <f aca="false">MINA(IF(V97&gt;0,O98,0),V97)</f>
        <v>1452764.92618947</v>
      </c>
      <c r="Y98" s="76" t="n">
        <f aca="false">W98+X98</f>
        <v>1686762.61154527</v>
      </c>
      <c r="Z98" s="72" t="n">
        <f aca="false">Z97+1</f>
        <v>75</v>
      </c>
      <c r="AA98" s="75" t="n">
        <f aca="false">AA97-AC98</f>
        <v>492470000</v>
      </c>
      <c r="AB98" s="57" t="n">
        <f aca="false">AA97*$C$15</f>
        <v>2718434.4</v>
      </c>
      <c r="AC98" s="0" t="n">
        <f aca="false">IF(AA97&gt;0,O98-X98,0)</f>
        <v>0</v>
      </c>
      <c r="AD98" s="76" t="n">
        <f aca="false">AB98+AC98</f>
        <v>2718434.4</v>
      </c>
      <c r="AE98" s="72" t="n">
        <f aca="false">AE97+1</f>
        <v>75</v>
      </c>
      <c r="AF98" s="57" t="n">
        <f aca="false">CD98</f>
        <v>1145561483.05242</v>
      </c>
      <c r="AG98" s="57" t="n">
        <f aca="false">CH98</f>
        <v>192776.917390933</v>
      </c>
      <c r="AH98" s="0" t="n">
        <v>0</v>
      </c>
      <c r="AI98" s="76" t="n">
        <f aca="false">AG98+AH98</f>
        <v>192776.917390933</v>
      </c>
      <c r="AJ98" s="30"/>
      <c r="AK98" s="57" t="n">
        <f aca="false">CD98</f>
        <v>1145561483.05242</v>
      </c>
      <c r="AL98" s="30"/>
      <c r="AM98" s="30"/>
      <c r="AN98" s="30"/>
      <c r="AO98" s="30"/>
      <c r="AP98" s="57" t="n">
        <f aca="false">AP97-AR98</f>
        <v>115000000</v>
      </c>
      <c r="AQ98" s="57" t="n">
        <f aca="false">AP97*$C$16</f>
        <v>617636.25</v>
      </c>
      <c r="AR98" s="0" t="n">
        <v>0</v>
      </c>
      <c r="AS98" s="76" t="n">
        <f aca="false">AQ98+AR98</f>
        <v>617636.25</v>
      </c>
      <c r="AT98" s="30"/>
      <c r="AU98" s="57" t="n">
        <f aca="false">AU97-AW98</f>
        <v>102100000</v>
      </c>
      <c r="AV98" s="57" t="n">
        <f aca="false">AU97*$C$19</f>
        <v>576099.25</v>
      </c>
      <c r="AW98" s="0" t="n">
        <v>0</v>
      </c>
      <c r="AX98" s="76" t="n">
        <f aca="false">AV98+AW98</f>
        <v>576099.25</v>
      </c>
      <c r="AY98" s="30"/>
      <c r="AZ98" s="57" t="n">
        <f aca="false">AZ97-BB98</f>
        <v>50000000</v>
      </c>
      <c r="BA98" s="57" t="n">
        <f aca="false">AZ97*$C$20</f>
        <v>273791.666666667</v>
      </c>
      <c r="BB98" s="0" t="n">
        <v>0</v>
      </c>
      <c r="BC98" s="76" t="n">
        <f aca="false">BA98+BB98</f>
        <v>273791.666666667</v>
      </c>
      <c r="BD98" s="30"/>
      <c r="BE98" s="57" t="n">
        <f aca="false">BE97-BG98</f>
        <v>112300000</v>
      </c>
      <c r="BF98" s="57" t="n">
        <f aca="false">BE97*$C$21</f>
        <v>643666.166666667</v>
      </c>
      <c r="BG98" s="0" t="n">
        <v>0</v>
      </c>
      <c r="BH98" s="76" t="n">
        <f aca="false">BF98+BG98</f>
        <v>643666.166666667</v>
      </c>
      <c r="BI98" s="30"/>
      <c r="BJ98" s="57" t="n">
        <f aca="false">BJ97-BL98</f>
        <v>48700000</v>
      </c>
      <c r="BK98" s="57" t="n">
        <f aca="false">BJ97*$C$22</f>
        <v>279132.166666667</v>
      </c>
      <c r="BL98" s="0" t="n">
        <v>0</v>
      </c>
      <c r="BM98" s="76" t="n">
        <f aca="false">BK98+BL98</f>
        <v>279132.166666667</v>
      </c>
      <c r="BN98" s="30"/>
      <c r="BO98" s="57" t="n">
        <f aca="false">BO97-BQ98</f>
        <v>89500000</v>
      </c>
      <c r="BP98" s="57" t="n">
        <f aca="false">BO97*$C$23</f>
        <v>512984.166666667</v>
      </c>
      <c r="BQ98" s="0" t="n">
        <v>0</v>
      </c>
      <c r="BR98" s="76" t="n">
        <f aca="false">BP98+BQ98</f>
        <v>512984.166666667</v>
      </c>
      <c r="BS98" s="30"/>
      <c r="BT98" s="57" t="n">
        <f aca="false">BT97-BV98</f>
        <v>44800000</v>
      </c>
      <c r="BU98" s="57" t="n">
        <f aca="false">BT97*$C$24</f>
        <v>256778.666666667</v>
      </c>
      <c r="BV98" s="0" t="n">
        <v>0</v>
      </c>
      <c r="BW98" s="76" t="n">
        <f aca="false">BU98+BV98</f>
        <v>256778.666666667</v>
      </c>
      <c r="BX98" s="30"/>
      <c r="BY98" s="57" t="n">
        <f aca="false">BY97-CA98</f>
        <v>47000000</v>
      </c>
      <c r="BZ98" s="57" t="n">
        <f aca="false">BY97*$C$25</f>
        <v>269388.333333333</v>
      </c>
      <c r="CA98" s="0" t="n">
        <v>0</v>
      </c>
      <c r="CB98" s="76" t="n">
        <f aca="false">BZ98+CA98</f>
        <v>269388.333333333</v>
      </c>
      <c r="CC98" s="30"/>
      <c r="CD98" s="75" t="n">
        <f aca="false">V98+AA98+AP98+AU98+AZ98+BE98+BJ98+BO98+BT98+BY98</f>
        <v>1145561483.05242</v>
      </c>
      <c r="CE98" s="57" t="n">
        <f aca="false">W98+AB98+AQ98+AV98+BA98+BF98+BK98+BP98+BU98+BZ98</f>
        <v>6381908.75202247</v>
      </c>
      <c r="CF98" s="57" t="n">
        <f aca="false">X98+AC98+AR98+AW98+BB98+BG98+BL98+BQ98+BV98+CA98</f>
        <v>1452764.92618947</v>
      </c>
      <c r="CG98" s="75" t="n">
        <f aca="false">CE98+CF98</f>
        <v>7834673.67821194</v>
      </c>
      <c r="CH98" s="57" t="n">
        <f aca="false">S98-CG98</f>
        <v>192776.917390933</v>
      </c>
      <c r="CI98" s="76" t="n">
        <f aca="false">S98-CG98-AG98</f>
        <v>0</v>
      </c>
    </row>
    <row r="99" customFormat="false" ht="15.75" hidden="false" customHeight="false" outlineLevel="0" collapsed="false">
      <c r="E99" s="71"/>
      <c r="F99" s="71"/>
      <c r="G99" s="71" t="n">
        <v>39321</v>
      </c>
      <c r="H99" s="72" t="n">
        <f aca="false">H98+1</f>
        <v>76</v>
      </c>
      <c r="I99" s="73"/>
      <c r="L99" s="74" t="n">
        <f aca="false">L98-O99</f>
        <v>1144100376.83428</v>
      </c>
      <c r="M99" s="84" t="n">
        <f aca="false">$C$7</f>
        <v>8038538.4</v>
      </c>
      <c r="N99" s="77"/>
      <c r="O99" s="84" t="n">
        <f aca="false">M99-P99</f>
        <v>1461106.21814068</v>
      </c>
      <c r="P99" s="57" t="n">
        <f aca="false">($C$6/12*L98)</f>
        <v>6577432.18185933</v>
      </c>
      <c r="Q99" s="78" t="n">
        <f aca="false">L98*($C$10/12)</f>
        <v>9546.34569210352</v>
      </c>
      <c r="R99" s="78" t="n">
        <f aca="false">L98*($C$11/12)</f>
        <v>1527.41531073656</v>
      </c>
      <c r="S99" s="57" t="n">
        <f aca="false">SUM(N99:P99)-Q99-R99</f>
        <v>8027464.63899716</v>
      </c>
      <c r="T99" s="79" t="n">
        <f aca="false">L99/$L$23</f>
        <v>0.945537501515935</v>
      </c>
      <c r="U99" s="72" t="n">
        <f aca="false">U98+1</f>
        <v>76</v>
      </c>
      <c r="V99" s="75" t="n">
        <f aca="false">MAXA(V98-X99,0)</f>
        <v>42230376.834281</v>
      </c>
      <c r="W99" s="57" t="n">
        <f aca="false">V98*$C$14</f>
        <v>226467.520488386</v>
      </c>
      <c r="X99" s="0" t="n">
        <f aca="false">MINA(IF(V98&gt;0,O99,0),V98)</f>
        <v>1461106.21814068</v>
      </c>
      <c r="Y99" s="76" t="n">
        <f aca="false">W99+X99</f>
        <v>1687573.73862906</v>
      </c>
      <c r="Z99" s="72" t="n">
        <f aca="false">Z98+1</f>
        <v>76</v>
      </c>
      <c r="AA99" s="75" t="n">
        <f aca="false">AA98-AC99</f>
        <v>492470000</v>
      </c>
      <c r="AB99" s="57" t="n">
        <f aca="false">AA98*$C$15</f>
        <v>2718434.4</v>
      </c>
      <c r="AC99" s="0" t="n">
        <f aca="false">IF(AA98&gt;0,O99-X99,0)</f>
        <v>0</v>
      </c>
      <c r="AD99" s="76" t="n">
        <f aca="false">AB99+AC99</f>
        <v>2718434.4</v>
      </c>
      <c r="AE99" s="72" t="n">
        <f aca="false">AE98+1</f>
        <v>76</v>
      </c>
      <c r="AF99" s="57" t="n">
        <f aca="false">CD99</f>
        <v>1144100376.83428</v>
      </c>
      <c r="AG99" s="57" t="n">
        <f aca="false">CH99</f>
        <v>191979.833701431</v>
      </c>
      <c r="AH99" s="0" t="n">
        <v>0</v>
      </c>
      <c r="AI99" s="76" t="n">
        <f aca="false">AG99+AH99</f>
        <v>191979.833701431</v>
      </c>
      <c r="AJ99" s="30"/>
      <c r="AK99" s="57" t="n">
        <f aca="false">CD99</f>
        <v>1144100376.83428</v>
      </c>
      <c r="AL99" s="30"/>
      <c r="AM99" s="30"/>
      <c r="AN99" s="30"/>
      <c r="AO99" s="30"/>
      <c r="AP99" s="57" t="n">
        <f aca="false">AP98-AR99</f>
        <v>115000000</v>
      </c>
      <c r="AQ99" s="57" t="n">
        <f aca="false">AP98*$C$16</f>
        <v>617636.25</v>
      </c>
      <c r="AR99" s="0" t="n">
        <v>0</v>
      </c>
      <c r="AS99" s="76" t="n">
        <f aca="false">AQ99+AR99</f>
        <v>617636.25</v>
      </c>
      <c r="AT99" s="30"/>
      <c r="AU99" s="57" t="n">
        <f aca="false">AU98-AW99</f>
        <v>102100000</v>
      </c>
      <c r="AV99" s="57" t="n">
        <f aca="false">AU98*$C$19</f>
        <v>576099.25</v>
      </c>
      <c r="AW99" s="0" t="n">
        <v>0</v>
      </c>
      <c r="AX99" s="76" t="n">
        <f aca="false">AV99+AW99</f>
        <v>576099.25</v>
      </c>
      <c r="AY99" s="30"/>
      <c r="AZ99" s="57" t="n">
        <f aca="false">AZ98-BB99</f>
        <v>50000000</v>
      </c>
      <c r="BA99" s="57" t="n">
        <f aca="false">AZ98*$C$20</f>
        <v>273791.666666667</v>
      </c>
      <c r="BB99" s="0" t="n">
        <v>0</v>
      </c>
      <c r="BC99" s="76" t="n">
        <f aca="false">BA99+BB99</f>
        <v>273791.666666667</v>
      </c>
      <c r="BD99" s="30"/>
      <c r="BE99" s="57" t="n">
        <f aca="false">BE98-BG99</f>
        <v>112300000</v>
      </c>
      <c r="BF99" s="57" t="n">
        <f aca="false">BE98*$C$21</f>
        <v>643666.166666667</v>
      </c>
      <c r="BG99" s="0" t="n">
        <v>0</v>
      </c>
      <c r="BH99" s="76" t="n">
        <f aca="false">BF99+BG99</f>
        <v>643666.166666667</v>
      </c>
      <c r="BI99" s="30"/>
      <c r="BJ99" s="57" t="n">
        <f aca="false">BJ98-BL99</f>
        <v>48700000</v>
      </c>
      <c r="BK99" s="57" t="n">
        <f aca="false">BJ98*$C$22</f>
        <v>279132.166666667</v>
      </c>
      <c r="BL99" s="0" t="n">
        <v>0</v>
      </c>
      <c r="BM99" s="76" t="n">
        <f aca="false">BK99+BL99</f>
        <v>279132.166666667</v>
      </c>
      <c r="BN99" s="30"/>
      <c r="BO99" s="57" t="n">
        <f aca="false">BO98-BQ99</f>
        <v>89500000</v>
      </c>
      <c r="BP99" s="57" t="n">
        <f aca="false">BO98*$C$23</f>
        <v>512984.166666667</v>
      </c>
      <c r="BQ99" s="0" t="n">
        <v>0</v>
      </c>
      <c r="BR99" s="76" t="n">
        <f aca="false">BP99+BQ99</f>
        <v>512984.166666667</v>
      </c>
      <c r="BS99" s="30"/>
      <c r="BT99" s="57" t="n">
        <f aca="false">BT98-BV99</f>
        <v>44800000</v>
      </c>
      <c r="BU99" s="57" t="n">
        <f aca="false">BT98*$C$24</f>
        <v>256778.666666667</v>
      </c>
      <c r="BV99" s="0" t="n">
        <v>0</v>
      </c>
      <c r="BW99" s="76" t="n">
        <f aca="false">BU99+BV99</f>
        <v>256778.666666667</v>
      </c>
      <c r="BX99" s="30"/>
      <c r="BY99" s="57" t="n">
        <f aca="false">BY98-CA99</f>
        <v>47000000</v>
      </c>
      <c r="BZ99" s="57" t="n">
        <f aca="false">BY98*$C$25</f>
        <v>269388.333333333</v>
      </c>
      <c r="CA99" s="0" t="n">
        <v>0</v>
      </c>
      <c r="CB99" s="76" t="n">
        <f aca="false">BZ99+CA99</f>
        <v>269388.333333333</v>
      </c>
      <c r="CC99" s="30"/>
      <c r="CD99" s="75" t="n">
        <f aca="false">V99+AA99+AP99+AU99+AZ99+BE99+BJ99+BO99+BT99+BY99</f>
        <v>1144100376.83428</v>
      </c>
      <c r="CE99" s="57" t="n">
        <f aca="false">W99+AB99+AQ99+AV99+BA99+BF99+BK99+BP99+BU99+BZ99</f>
        <v>6374378.58715505</v>
      </c>
      <c r="CF99" s="57" t="n">
        <f aca="false">X99+AC99+AR99+AW99+BB99+BG99+BL99+BQ99+BV99+CA99</f>
        <v>1461106.21814068</v>
      </c>
      <c r="CG99" s="75" t="n">
        <f aca="false">CE99+CF99</f>
        <v>7835484.80529573</v>
      </c>
      <c r="CH99" s="57" t="n">
        <f aca="false">S99-CG99</f>
        <v>191979.833701431</v>
      </c>
      <c r="CI99" s="76" t="n">
        <f aca="false">S99-CG99-AG99</f>
        <v>0</v>
      </c>
    </row>
    <row r="100" customFormat="false" ht="15.75" hidden="false" customHeight="false" outlineLevel="0" collapsed="false">
      <c r="E100" s="71"/>
      <c r="F100" s="71"/>
      <c r="G100" s="71" t="n">
        <v>39352</v>
      </c>
      <c r="H100" s="72" t="n">
        <f aca="false">H99+1</f>
        <v>77</v>
      </c>
      <c r="I100" s="73"/>
      <c r="L100" s="74" t="n">
        <f aca="false">L99-O100</f>
        <v>1142630881.43127</v>
      </c>
      <c r="M100" s="84" t="n">
        <f aca="false">$C$7</f>
        <v>8038538.4</v>
      </c>
      <c r="N100" s="77"/>
      <c r="O100" s="84" t="n">
        <f aca="false">M100-P100</f>
        <v>1469495.40300983</v>
      </c>
      <c r="P100" s="57" t="n">
        <f aca="false">($C$6/12*L99)</f>
        <v>6569042.99699017</v>
      </c>
      <c r="Q100" s="78" t="n">
        <f aca="false">L99*($C$10/12)</f>
        <v>9534.16980695235</v>
      </c>
      <c r="R100" s="78" t="n">
        <f aca="false">L99*($C$11/12)</f>
        <v>1525.46716911238</v>
      </c>
      <c r="S100" s="57" t="n">
        <f aca="false">SUM(N100:P100)-Q100-R100</f>
        <v>8027478.76302394</v>
      </c>
      <c r="T100" s="79" t="n">
        <f aca="false">L100/$L$23</f>
        <v>0.944323042505183</v>
      </c>
      <c r="U100" s="72" t="n">
        <f aca="false">U99+1</f>
        <v>77</v>
      </c>
      <c r="V100" s="75" t="n">
        <f aca="false">MAXA(V99-X100,0)</f>
        <v>40760881.4312712</v>
      </c>
      <c r="W100" s="57" t="n">
        <f aca="false">V99*$C$14</f>
        <v>218894.119924356</v>
      </c>
      <c r="X100" s="0" t="n">
        <f aca="false">MINA(IF(V99&gt;0,O100,0),V99)</f>
        <v>1469495.40300983</v>
      </c>
      <c r="Y100" s="76" t="n">
        <f aca="false">W100+X100</f>
        <v>1688389.52293419</v>
      </c>
      <c r="Z100" s="72" t="n">
        <f aca="false">Z99+1</f>
        <v>77</v>
      </c>
      <c r="AA100" s="75" t="n">
        <f aca="false">AA99-AC100</f>
        <v>492470000</v>
      </c>
      <c r="AB100" s="57" t="n">
        <f aca="false">AA99*$C$15</f>
        <v>2718434.4</v>
      </c>
      <c r="AC100" s="0" t="n">
        <f aca="false">IF(AA99&gt;0,O100-X100,0)</f>
        <v>0</v>
      </c>
      <c r="AD100" s="76" t="n">
        <f aca="false">AB100+AC100</f>
        <v>2718434.4</v>
      </c>
      <c r="AE100" s="72" t="n">
        <f aca="false">AE99+1</f>
        <v>77</v>
      </c>
      <c r="AF100" s="57" t="n">
        <f aca="false">CD100</f>
        <v>1142630881.43127</v>
      </c>
      <c r="AG100" s="57" t="n">
        <f aca="false">CH100</f>
        <v>191178.173423078</v>
      </c>
      <c r="AH100" s="0" t="n">
        <v>0</v>
      </c>
      <c r="AI100" s="76" t="n">
        <f aca="false">AG100+AH100</f>
        <v>191178.173423078</v>
      </c>
      <c r="AJ100" s="30"/>
      <c r="AK100" s="57" t="n">
        <f aca="false">CD100</f>
        <v>1142630881.43127</v>
      </c>
      <c r="AL100" s="30"/>
      <c r="AM100" s="30"/>
      <c r="AN100" s="30"/>
      <c r="AO100" s="30"/>
      <c r="AP100" s="57" t="n">
        <f aca="false">AP99-AR100</f>
        <v>115000000</v>
      </c>
      <c r="AQ100" s="57" t="n">
        <f aca="false">AP99*$C$16</f>
        <v>617636.25</v>
      </c>
      <c r="AR100" s="0" t="n">
        <v>0</v>
      </c>
      <c r="AS100" s="76" t="n">
        <f aca="false">AQ100+AR100</f>
        <v>617636.25</v>
      </c>
      <c r="AT100" s="30"/>
      <c r="AU100" s="57" t="n">
        <f aca="false">AU99-AW100</f>
        <v>102100000</v>
      </c>
      <c r="AV100" s="57" t="n">
        <f aca="false">AU99*$C$19</f>
        <v>576099.25</v>
      </c>
      <c r="AW100" s="0" t="n">
        <v>0</v>
      </c>
      <c r="AX100" s="76" t="n">
        <f aca="false">AV100+AW100</f>
        <v>576099.25</v>
      </c>
      <c r="AY100" s="30"/>
      <c r="AZ100" s="57" t="n">
        <f aca="false">AZ99-BB100</f>
        <v>50000000</v>
      </c>
      <c r="BA100" s="57" t="n">
        <f aca="false">AZ99*$C$20</f>
        <v>273791.666666667</v>
      </c>
      <c r="BB100" s="0" t="n">
        <v>0</v>
      </c>
      <c r="BC100" s="76" t="n">
        <f aca="false">BA100+BB100</f>
        <v>273791.666666667</v>
      </c>
      <c r="BD100" s="30"/>
      <c r="BE100" s="57" t="n">
        <f aca="false">BE99-BG100</f>
        <v>112300000</v>
      </c>
      <c r="BF100" s="57" t="n">
        <f aca="false">BE99*$C$21</f>
        <v>643666.166666667</v>
      </c>
      <c r="BG100" s="0" t="n">
        <v>0</v>
      </c>
      <c r="BH100" s="76" t="n">
        <f aca="false">BF100+BG100</f>
        <v>643666.166666667</v>
      </c>
      <c r="BI100" s="30"/>
      <c r="BJ100" s="57" t="n">
        <f aca="false">BJ99-BL100</f>
        <v>48700000</v>
      </c>
      <c r="BK100" s="57" t="n">
        <f aca="false">BJ99*$C$22</f>
        <v>279132.166666667</v>
      </c>
      <c r="BL100" s="0" t="n">
        <v>0</v>
      </c>
      <c r="BM100" s="76" t="n">
        <f aca="false">BK100+BL100</f>
        <v>279132.166666667</v>
      </c>
      <c r="BN100" s="30"/>
      <c r="BO100" s="57" t="n">
        <f aca="false">BO99-BQ100</f>
        <v>89500000</v>
      </c>
      <c r="BP100" s="57" t="n">
        <f aca="false">BO99*$C$23</f>
        <v>512984.166666667</v>
      </c>
      <c r="BQ100" s="0" t="n">
        <v>0</v>
      </c>
      <c r="BR100" s="76" t="n">
        <f aca="false">BP100+BQ100</f>
        <v>512984.166666667</v>
      </c>
      <c r="BS100" s="30"/>
      <c r="BT100" s="57" t="n">
        <f aca="false">BT99-BV100</f>
        <v>44800000</v>
      </c>
      <c r="BU100" s="57" t="n">
        <f aca="false">BT99*$C$24</f>
        <v>256778.666666667</v>
      </c>
      <c r="BV100" s="0" t="n">
        <v>0</v>
      </c>
      <c r="BW100" s="76" t="n">
        <f aca="false">BU100+BV100</f>
        <v>256778.666666667</v>
      </c>
      <c r="BX100" s="30"/>
      <c r="BY100" s="57" t="n">
        <f aca="false">BY99-CA100</f>
        <v>47000000</v>
      </c>
      <c r="BZ100" s="57" t="n">
        <f aca="false">BY99*$C$25</f>
        <v>269388.333333333</v>
      </c>
      <c r="CA100" s="0" t="n">
        <v>0</v>
      </c>
      <c r="CB100" s="76" t="n">
        <f aca="false">BZ100+CA100</f>
        <v>269388.333333333</v>
      </c>
      <c r="CC100" s="30"/>
      <c r="CD100" s="75" t="n">
        <f aca="false">V100+AA100+AP100+AU100+AZ100+BE100+BJ100+BO100+BT100+BY100</f>
        <v>1142630881.43127</v>
      </c>
      <c r="CE100" s="57" t="n">
        <f aca="false">W100+AB100+AQ100+AV100+BA100+BF100+BK100+BP100+BU100+BZ100</f>
        <v>6366805.18659102</v>
      </c>
      <c r="CF100" s="57" t="n">
        <f aca="false">X100+AC100+AR100+AW100+BB100+BG100+BL100+BQ100+BV100+CA100</f>
        <v>1469495.40300983</v>
      </c>
      <c r="CG100" s="75" t="n">
        <f aca="false">CE100+CF100</f>
        <v>7836300.58960086</v>
      </c>
      <c r="CH100" s="57" t="n">
        <f aca="false">S100-CG100</f>
        <v>191178.173423078</v>
      </c>
      <c r="CI100" s="76" t="n">
        <f aca="false">S100-CG100-AG100</f>
        <v>0</v>
      </c>
    </row>
    <row r="101" customFormat="false" ht="15.75" hidden="false" customHeight="false" outlineLevel="0" collapsed="false">
      <c r="E101" s="71"/>
      <c r="F101" s="71"/>
      <c r="G101" s="71" t="n">
        <v>39382</v>
      </c>
      <c r="H101" s="72" t="n">
        <f aca="false">H100+1</f>
        <v>78</v>
      </c>
      <c r="I101" s="73"/>
      <c r="L101" s="74" t="n">
        <f aca="false">L100-O101</f>
        <v>1141152948.67549</v>
      </c>
      <c r="M101" s="84" t="n">
        <f aca="false">$C$7</f>
        <v>8038538.4</v>
      </c>
      <c r="N101" s="77"/>
      <c r="O101" s="84" t="n">
        <f aca="false">M101-P101</f>
        <v>1477932.75578212</v>
      </c>
      <c r="P101" s="57" t="n">
        <f aca="false">($C$6/12*L100)</f>
        <v>6560605.64421789</v>
      </c>
      <c r="Q101" s="78" t="n">
        <f aca="false">L100*($C$10/12)</f>
        <v>9521.92401192727</v>
      </c>
      <c r="R101" s="78" t="n">
        <f aca="false">L100*($C$11/12)</f>
        <v>1523.50784190836</v>
      </c>
      <c r="S101" s="57" t="n">
        <f aca="false">SUM(N101:P101)-Q101-R101</f>
        <v>8027492.96814617</v>
      </c>
      <c r="T101" s="79" t="n">
        <f aca="false">L101/$L$23</f>
        <v>0.943101610475611</v>
      </c>
      <c r="U101" s="72" t="n">
        <f aca="false">U100+1</f>
        <v>78</v>
      </c>
      <c r="V101" s="75" t="n">
        <f aca="false">MAXA(V100-X101,0)</f>
        <v>39282948.675489</v>
      </c>
      <c r="W101" s="57" t="n">
        <f aca="false">V100*$C$14</f>
        <v>211277.235418756</v>
      </c>
      <c r="X101" s="0" t="n">
        <f aca="false">MINA(IF(V100&gt;0,O101,0),V100)</f>
        <v>1477932.75578212</v>
      </c>
      <c r="Y101" s="76" t="n">
        <f aca="false">W101+X101</f>
        <v>1689209.99120087</v>
      </c>
      <c r="Z101" s="72" t="n">
        <f aca="false">Z100+1</f>
        <v>78</v>
      </c>
      <c r="AA101" s="75" t="n">
        <f aca="false">AA100-AC101</f>
        <v>492470000</v>
      </c>
      <c r="AB101" s="57" t="n">
        <f aca="false">AA100*$C$15</f>
        <v>2718434.4</v>
      </c>
      <c r="AC101" s="0" t="n">
        <f aca="false">IF(AA100&gt;0,O101-X101,0)</f>
        <v>0</v>
      </c>
      <c r="AD101" s="76" t="n">
        <f aca="false">AB101+AC101</f>
        <v>2718434.4</v>
      </c>
      <c r="AE101" s="72" t="n">
        <f aca="false">AE100+1</f>
        <v>78</v>
      </c>
      <c r="AF101" s="57" t="n">
        <f aca="false">CD101</f>
        <v>1141152948.67549</v>
      </c>
      <c r="AG101" s="57" t="n">
        <f aca="false">CH101</f>
        <v>190371.910278627</v>
      </c>
      <c r="AH101" s="0" t="n">
        <v>0</v>
      </c>
      <c r="AI101" s="76" t="n">
        <f aca="false">AG101+AH101</f>
        <v>190371.910278627</v>
      </c>
      <c r="AJ101" s="30"/>
      <c r="AK101" s="57" t="n">
        <f aca="false">CD101</f>
        <v>1141152948.67549</v>
      </c>
      <c r="AL101" s="30"/>
      <c r="AM101" s="30"/>
      <c r="AN101" s="30"/>
      <c r="AO101" s="30"/>
      <c r="AP101" s="57" t="n">
        <f aca="false">AP100-AR101</f>
        <v>115000000</v>
      </c>
      <c r="AQ101" s="57" t="n">
        <f aca="false">AP100*$C$16</f>
        <v>617636.25</v>
      </c>
      <c r="AR101" s="0" t="n">
        <v>0</v>
      </c>
      <c r="AS101" s="76" t="n">
        <f aca="false">AQ101+AR101</f>
        <v>617636.25</v>
      </c>
      <c r="AT101" s="30"/>
      <c r="AU101" s="57" t="n">
        <f aca="false">AU100-AW101</f>
        <v>102100000</v>
      </c>
      <c r="AV101" s="57" t="n">
        <f aca="false">AU100*$C$19</f>
        <v>576099.25</v>
      </c>
      <c r="AW101" s="0" t="n">
        <v>0</v>
      </c>
      <c r="AX101" s="76" t="n">
        <f aca="false">AV101+AW101</f>
        <v>576099.25</v>
      </c>
      <c r="AY101" s="30"/>
      <c r="AZ101" s="57" t="n">
        <f aca="false">AZ100-BB101</f>
        <v>50000000</v>
      </c>
      <c r="BA101" s="57" t="n">
        <f aca="false">AZ100*$C$20</f>
        <v>273791.666666667</v>
      </c>
      <c r="BB101" s="0" t="n">
        <v>0</v>
      </c>
      <c r="BC101" s="76" t="n">
        <f aca="false">BA101+BB101</f>
        <v>273791.666666667</v>
      </c>
      <c r="BD101" s="30"/>
      <c r="BE101" s="57" t="n">
        <f aca="false">BE100-BG101</f>
        <v>112300000</v>
      </c>
      <c r="BF101" s="57" t="n">
        <f aca="false">BE100*$C$21</f>
        <v>643666.166666667</v>
      </c>
      <c r="BG101" s="0" t="n">
        <v>0</v>
      </c>
      <c r="BH101" s="76" t="n">
        <f aca="false">BF101+BG101</f>
        <v>643666.166666667</v>
      </c>
      <c r="BI101" s="30"/>
      <c r="BJ101" s="57" t="n">
        <f aca="false">BJ100-BL101</f>
        <v>48700000</v>
      </c>
      <c r="BK101" s="57" t="n">
        <f aca="false">BJ100*$C$22</f>
        <v>279132.166666667</v>
      </c>
      <c r="BL101" s="0" t="n">
        <v>0</v>
      </c>
      <c r="BM101" s="76" t="n">
        <f aca="false">BK101+BL101</f>
        <v>279132.166666667</v>
      </c>
      <c r="BN101" s="30"/>
      <c r="BO101" s="57" t="n">
        <f aca="false">BO100-BQ101</f>
        <v>89500000</v>
      </c>
      <c r="BP101" s="57" t="n">
        <f aca="false">BO100*$C$23</f>
        <v>512984.166666667</v>
      </c>
      <c r="BQ101" s="0" t="n">
        <v>0</v>
      </c>
      <c r="BR101" s="76" t="n">
        <f aca="false">BP101+BQ101</f>
        <v>512984.166666667</v>
      </c>
      <c r="BS101" s="30"/>
      <c r="BT101" s="57" t="n">
        <f aca="false">BT100-BV101</f>
        <v>44800000</v>
      </c>
      <c r="BU101" s="57" t="n">
        <f aca="false">BT100*$C$24</f>
        <v>256778.666666667</v>
      </c>
      <c r="BV101" s="0" t="n">
        <v>0</v>
      </c>
      <c r="BW101" s="76" t="n">
        <f aca="false">BU101+BV101</f>
        <v>256778.666666667</v>
      </c>
      <c r="BX101" s="30"/>
      <c r="BY101" s="57" t="n">
        <f aca="false">BY100-CA101</f>
        <v>47000000</v>
      </c>
      <c r="BZ101" s="57" t="n">
        <f aca="false">BY100*$C$25</f>
        <v>269388.333333333</v>
      </c>
      <c r="CA101" s="0" t="n">
        <v>0</v>
      </c>
      <c r="CB101" s="76" t="n">
        <f aca="false">BZ101+CA101</f>
        <v>269388.333333333</v>
      </c>
      <c r="CC101" s="30"/>
      <c r="CD101" s="75" t="n">
        <f aca="false">V101+AA101+AP101+AU101+AZ101+BE101+BJ101+BO101+BT101+BY101</f>
        <v>1141152948.67549</v>
      </c>
      <c r="CE101" s="57" t="n">
        <f aca="false">W101+AB101+AQ101+AV101+BA101+BF101+BK101+BP101+BU101+BZ101</f>
        <v>6359188.30208542</v>
      </c>
      <c r="CF101" s="57" t="n">
        <f aca="false">X101+AC101+AR101+AW101+BB101+BG101+BL101+BQ101+BV101+CA101</f>
        <v>1477932.75578212</v>
      </c>
      <c r="CG101" s="75" t="n">
        <f aca="false">CE101+CF101</f>
        <v>7837121.05786754</v>
      </c>
      <c r="CH101" s="57" t="n">
        <f aca="false">S101-CG101</f>
        <v>190371.910278627</v>
      </c>
      <c r="CI101" s="76" t="n">
        <f aca="false">S101-CG101-AG101</f>
        <v>0</v>
      </c>
    </row>
    <row r="102" customFormat="false" ht="15.75" hidden="false" customHeight="false" outlineLevel="0" collapsed="false">
      <c r="E102" s="71"/>
      <c r="F102" s="71"/>
      <c r="G102" s="71" t="n">
        <v>39413</v>
      </c>
      <c r="H102" s="72" t="n">
        <f aca="false">H101+1</f>
        <v>79</v>
      </c>
      <c r="I102" s="73"/>
      <c r="L102" s="74" t="n">
        <f aca="false">L101-O102</f>
        <v>1139666530.12247</v>
      </c>
      <c r="M102" s="84" t="n">
        <f aca="false">$C$7</f>
        <v>8038538.4</v>
      </c>
      <c r="N102" s="77"/>
      <c r="O102" s="84" t="n">
        <f aca="false">M102-P102</f>
        <v>1486418.55302156</v>
      </c>
      <c r="P102" s="57" t="n">
        <f aca="false">($C$6/12*L101)</f>
        <v>6552119.84697844</v>
      </c>
      <c r="Q102" s="78" t="n">
        <f aca="false">L101*($C$10/12)</f>
        <v>9509.60790562908</v>
      </c>
      <c r="R102" s="78" t="n">
        <f aca="false">L101*($C$11/12)</f>
        <v>1521.53726490065</v>
      </c>
      <c r="S102" s="57" t="n">
        <f aca="false">SUM(N102:P102)-Q102-R102</f>
        <v>8027507.25482947</v>
      </c>
      <c r="T102" s="79" t="n">
        <f aca="false">L102/$L$23</f>
        <v>0.941873165390469</v>
      </c>
      <c r="U102" s="72" t="n">
        <f aca="false">U101+1</f>
        <v>79</v>
      </c>
      <c r="V102" s="75" t="n">
        <f aca="false">MAXA(V101-X102,0)</f>
        <v>37796530.1224675</v>
      </c>
      <c r="W102" s="57" t="n">
        <f aca="false">V101*$C$14</f>
        <v>203616.617301285</v>
      </c>
      <c r="X102" s="0" t="n">
        <f aca="false">MINA(IF(V101&gt;0,O102,0),V101)</f>
        <v>1486418.55302156</v>
      </c>
      <c r="Y102" s="76" t="n">
        <f aca="false">W102+X102</f>
        <v>1690035.17032285</v>
      </c>
      <c r="Z102" s="72" t="n">
        <f aca="false">Z101+1</f>
        <v>79</v>
      </c>
      <c r="AA102" s="75" t="n">
        <f aca="false">AA101-AC102</f>
        <v>492470000</v>
      </c>
      <c r="AB102" s="57" t="n">
        <f aca="false">AA101*$C$15</f>
        <v>2718434.4</v>
      </c>
      <c r="AC102" s="0" t="n">
        <f aca="false">IF(AA101&gt;0,O102-X102,0)</f>
        <v>0</v>
      </c>
      <c r="AD102" s="76" t="n">
        <f aca="false">AB102+AC102</f>
        <v>2718434.4</v>
      </c>
      <c r="AE102" s="72" t="n">
        <f aca="false">AE101+1</f>
        <v>79</v>
      </c>
      <c r="AF102" s="57" t="n">
        <f aca="false">CD102</f>
        <v>1139666530.12247</v>
      </c>
      <c r="AG102" s="57" t="n">
        <f aca="false">CH102</f>
        <v>189561.017839954</v>
      </c>
      <c r="AH102" s="0" t="n">
        <v>0</v>
      </c>
      <c r="AI102" s="76" t="n">
        <f aca="false">AG102+AH102</f>
        <v>189561.017839954</v>
      </c>
      <c r="AJ102" s="30"/>
      <c r="AK102" s="57" t="n">
        <f aca="false">CD102</f>
        <v>1139666530.12247</v>
      </c>
      <c r="AL102" s="30"/>
      <c r="AM102" s="30"/>
      <c r="AN102" s="30"/>
      <c r="AO102" s="30"/>
      <c r="AP102" s="57" t="n">
        <f aca="false">AP101-AR102</f>
        <v>115000000</v>
      </c>
      <c r="AQ102" s="57" t="n">
        <f aca="false">AP101*$C$16</f>
        <v>617636.25</v>
      </c>
      <c r="AR102" s="0" t="n">
        <v>0</v>
      </c>
      <c r="AS102" s="76" t="n">
        <f aca="false">AQ102+AR102</f>
        <v>617636.25</v>
      </c>
      <c r="AT102" s="30"/>
      <c r="AU102" s="57" t="n">
        <f aca="false">AU101-AW102</f>
        <v>102100000</v>
      </c>
      <c r="AV102" s="57" t="n">
        <f aca="false">AU101*$C$19</f>
        <v>576099.25</v>
      </c>
      <c r="AW102" s="0" t="n">
        <v>0</v>
      </c>
      <c r="AX102" s="76" t="n">
        <f aca="false">AV102+AW102</f>
        <v>576099.25</v>
      </c>
      <c r="AY102" s="30"/>
      <c r="AZ102" s="57" t="n">
        <f aca="false">AZ101-BB102</f>
        <v>50000000</v>
      </c>
      <c r="BA102" s="57" t="n">
        <f aca="false">AZ101*$C$20</f>
        <v>273791.666666667</v>
      </c>
      <c r="BB102" s="0" t="n">
        <v>0</v>
      </c>
      <c r="BC102" s="76" t="n">
        <f aca="false">BA102+BB102</f>
        <v>273791.666666667</v>
      </c>
      <c r="BD102" s="30"/>
      <c r="BE102" s="57" t="n">
        <f aca="false">BE101-BG102</f>
        <v>112300000</v>
      </c>
      <c r="BF102" s="57" t="n">
        <f aca="false">BE101*$C$21</f>
        <v>643666.166666667</v>
      </c>
      <c r="BG102" s="0" t="n">
        <v>0</v>
      </c>
      <c r="BH102" s="76" t="n">
        <f aca="false">BF102+BG102</f>
        <v>643666.166666667</v>
      </c>
      <c r="BI102" s="30"/>
      <c r="BJ102" s="57" t="n">
        <f aca="false">BJ101-BL102</f>
        <v>48700000</v>
      </c>
      <c r="BK102" s="57" t="n">
        <f aca="false">BJ101*$C$22</f>
        <v>279132.166666667</v>
      </c>
      <c r="BL102" s="0" t="n">
        <v>0</v>
      </c>
      <c r="BM102" s="76" t="n">
        <f aca="false">BK102+BL102</f>
        <v>279132.166666667</v>
      </c>
      <c r="BN102" s="30"/>
      <c r="BO102" s="57" t="n">
        <f aca="false">BO101-BQ102</f>
        <v>89500000</v>
      </c>
      <c r="BP102" s="57" t="n">
        <f aca="false">BO101*$C$23</f>
        <v>512984.166666667</v>
      </c>
      <c r="BQ102" s="0" t="n">
        <v>0</v>
      </c>
      <c r="BR102" s="76" t="n">
        <f aca="false">BP102+BQ102</f>
        <v>512984.166666667</v>
      </c>
      <c r="BS102" s="30"/>
      <c r="BT102" s="57" t="n">
        <f aca="false">BT101-BV102</f>
        <v>44800000</v>
      </c>
      <c r="BU102" s="57" t="n">
        <f aca="false">BT101*$C$24</f>
        <v>256778.666666667</v>
      </c>
      <c r="BV102" s="0" t="n">
        <v>0</v>
      </c>
      <c r="BW102" s="76" t="n">
        <f aca="false">BU102+BV102</f>
        <v>256778.666666667</v>
      </c>
      <c r="BX102" s="30"/>
      <c r="BY102" s="57" t="n">
        <f aca="false">BY101-CA102</f>
        <v>47000000</v>
      </c>
      <c r="BZ102" s="57" t="n">
        <f aca="false">BY101*$C$25</f>
        <v>269388.333333333</v>
      </c>
      <c r="CA102" s="0" t="n">
        <v>0</v>
      </c>
      <c r="CB102" s="76" t="n">
        <f aca="false">BZ102+CA102</f>
        <v>269388.333333333</v>
      </c>
      <c r="CC102" s="30"/>
      <c r="CD102" s="75" t="n">
        <f aca="false">V102+AA102+AP102+AU102+AZ102+BE102+BJ102+BO102+BT102+BY102</f>
        <v>1139666530.12247</v>
      </c>
      <c r="CE102" s="57" t="n">
        <f aca="false">W102+AB102+AQ102+AV102+BA102+BF102+BK102+BP102+BU102+BZ102</f>
        <v>6351527.68396795</v>
      </c>
      <c r="CF102" s="57" t="n">
        <f aca="false">X102+AC102+AR102+AW102+BB102+BG102+BL102+BQ102+BV102+CA102</f>
        <v>1486418.55302156</v>
      </c>
      <c r="CG102" s="75" t="n">
        <f aca="false">CE102+CF102</f>
        <v>7837946.23698952</v>
      </c>
      <c r="CH102" s="57" t="n">
        <f aca="false">S102-CG102</f>
        <v>189561.017839954</v>
      </c>
      <c r="CI102" s="76" t="n">
        <f aca="false">S102-CG102-AG102</f>
        <v>0</v>
      </c>
    </row>
    <row r="103" customFormat="false" ht="15.75" hidden="false" customHeight="false" outlineLevel="0" collapsed="false">
      <c r="E103" s="71"/>
      <c r="F103" s="71"/>
      <c r="G103" s="71" t="n">
        <v>39443</v>
      </c>
      <c r="H103" s="72" t="n">
        <f aca="false">H102+1</f>
        <v>80</v>
      </c>
      <c r="I103" s="73"/>
      <c r="L103" s="74" t="n">
        <f aca="false">L102-O103</f>
        <v>1138171577.04959</v>
      </c>
      <c r="M103" s="84" t="n">
        <f aca="false">$C$7</f>
        <v>8038538.4</v>
      </c>
      <c r="N103" s="77"/>
      <c r="O103" s="84" t="n">
        <f aca="false">M103-P103</f>
        <v>1494953.07288016</v>
      </c>
      <c r="P103" s="57" t="n">
        <f aca="false">($C$6/12*L102)</f>
        <v>6543585.32711984</v>
      </c>
      <c r="Q103" s="78" t="n">
        <f aca="false">L102*($C$10/12)</f>
        <v>9497.2210843539</v>
      </c>
      <c r="R103" s="78" t="n">
        <f aca="false">L102*($C$11/12)</f>
        <v>1519.55537349662</v>
      </c>
      <c r="S103" s="57" t="n">
        <f aca="false">SUM(N103:P103)-Q103-R103</f>
        <v>8027521.62354215</v>
      </c>
      <c r="T103" s="79" t="n">
        <f aca="false">L103/$L$23</f>
        <v>0.94063766698313</v>
      </c>
      <c r="U103" s="72" t="n">
        <f aca="false">U102+1</f>
        <v>80</v>
      </c>
      <c r="V103" s="75" t="n">
        <f aca="false">MAXA(V102-X103,0)</f>
        <v>36301577.0495873</v>
      </c>
      <c r="W103" s="57" t="n">
        <f aca="false">V102*$C$14</f>
        <v>195912.014468123</v>
      </c>
      <c r="X103" s="0" t="n">
        <f aca="false">MINA(IF(V102&gt;0,O103,0),V102)</f>
        <v>1494953.07288016</v>
      </c>
      <c r="Y103" s="76" t="n">
        <f aca="false">W103+X103</f>
        <v>1690865.08734829</v>
      </c>
      <c r="Z103" s="72" t="n">
        <f aca="false">Z102+1</f>
        <v>80</v>
      </c>
      <c r="AA103" s="75" t="n">
        <f aca="false">AA102-AC103</f>
        <v>492470000</v>
      </c>
      <c r="AB103" s="57" t="n">
        <f aca="false">AA102*$C$15</f>
        <v>2718434.4</v>
      </c>
      <c r="AC103" s="0" t="n">
        <f aca="false">IF(AA102&gt;0,O103-X103,0)</f>
        <v>0</v>
      </c>
      <c r="AD103" s="76" t="n">
        <f aca="false">AB103+AC103</f>
        <v>2718434.4</v>
      </c>
      <c r="AE103" s="72" t="n">
        <f aca="false">AE102+1</f>
        <v>80</v>
      </c>
      <c r="AF103" s="57" t="n">
        <f aca="false">CD103</f>
        <v>1138171577.04959</v>
      </c>
      <c r="AG103" s="57" t="n">
        <f aca="false">CH103</f>
        <v>188745.469527196</v>
      </c>
      <c r="AH103" s="0" t="n">
        <v>0</v>
      </c>
      <c r="AI103" s="76" t="n">
        <f aca="false">AG103+AH103</f>
        <v>188745.469527196</v>
      </c>
      <c r="AJ103" s="30"/>
      <c r="AK103" s="57" t="n">
        <f aca="false">CD103</f>
        <v>1138171577.04959</v>
      </c>
      <c r="AL103" s="30"/>
      <c r="AM103" s="30"/>
      <c r="AN103" s="30"/>
      <c r="AO103" s="30"/>
      <c r="AP103" s="57" t="n">
        <f aca="false">AP102-AR103</f>
        <v>115000000</v>
      </c>
      <c r="AQ103" s="57" t="n">
        <f aca="false">AP102*$C$16</f>
        <v>617636.25</v>
      </c>
      <c r="AR103" s="0" t="n">
        <v>0</v>
      </c>
      <c r="AS103" s="76" t="n">
        <f aca="false">AQ103+AR103</f>
        <v>617636.25</v>
      </c>
      <c r="AT103" s="30"/>
      <c r="AU103" s="57" t="n">
        <f aca="false">AU102-AW103</f>
        <v>102100000</v>
      </c>
      <c r="AV103" s="57" t="n">
        <f aca="false">AU102*$C$19</f>
        <v>576099.25</v>
      </c>
      <c r="AW103" s="0" t="n">
        <v>0</v>
      </c>
      <c r="AX103" s="76" t="n">
        <f aca="false">AV103+AW103</f>
        <v>576099.25</v>
      </c>
      <c r="AY103" s="30"/>
      <c r="AZ103" s="57" t="n">
        <f aca="false">AZ102-BB103</f>
        <v>50000000</v>
      </c>
      <c r="BA103" s="57" t="n">
        <f aca="false">AZ102*$C$20</f>
        <v>273791.666666667</v>
      </c>
      <c r="BB103" s="0" t="n">
        <v>0</v>
      </c>
      <c r="BC103" s="76" t="n">
        <f aca="false">BA103+BB103</f>
        <v>273791.666666667</v>
      </c>
      <c r="BD103" s="30"/>
      <c r="BE103" s="57" t="n">
        <f aca="false">BE102-BG103</f>
        <v>112300000</v>
      </c>
      <c r="BF103" s="57" t="n">
        <f aca="false">BE102*$C$21</f>
        <v>643666.166666667</v>
      </c>
      <c r="BG103" s="0" t="n">
        <v>0</v>
      </c>
      <c r="BH103" s="76" t="n">
        <f aca="false">BF103+BG103</f>
        <v>643666.166666667</v>
      </c>
      <c r="BI103" s="30"/>
      <c r="BJ103" s="57" t="n">
        <f aca="false">BJ102-BL103</f>
        <v>48700000</v>
      </c>
      <c r="BK103" s="57" t="n">
        <f aca="false">BJ102*$C$22</f>
        <v>279132.166666667</v>
      </c>
      <c r="BL103" s="0" t="n">
        <v>0</v>
      </c>
      <c r="BM103" s="76" t="n">
        <f aca="false">BK103+BL103</f>
        <v>279132.166666667</v>
      </c>
      <c r="BN103" s="30"/>
      <c r="BO103" s="57" t="n">
        <f aca="false">BO102-BQ103</f>
        <v>89500000</v>
      </c>
      <c r="BP103" s="57" t="n">
        <f aca="false">BO102*$C$23</f>
        <v>512984.166666667</v>
      </c>
      <c r="BQ103" s="0" t="n">
        <v>0</v>
      </c>
      <c r="BR103" s="76" t="n">
        <f aca="false">BP103+BQ103</f>
        <v>512984.166666667</v>
      </c>
      <c r="BS103" s="30"/>
      <c r="BT103" s="57" t="n">
        <f aca="false">BT102-BV103</f>
        <v>44800000</v>
      </c>
      <c r="BU103" s="57" t="n">
        <f aca="false">BT102*$C$24</f>
        <v>256778.666666667</v>
      </c>
      <c r="BV103" s="0" t="n">
        <v>0</v>
      </c>
      <c r="BW103" s="76" t="n">
        <f aca="false">BU103+BV103</f>
        <v>256778.666666667</v>
      </c>
      <c r="BX103" s="30"/>
      <c r="BY103" s="57" t="n">
        <f aca="false">BY102-CA103</f>
        <v>47000000</v>
      </c>
      <c r="BZ103" s="57" t="n">
        <f aca="false">BY102*$C$25</f>
        <v>269388.333333333</v>
      </c>
      <c r="CA103" s="0" t="n">
        <v>0</v>
      </c>
      <c r="CB103" s="76" t="n">
        <f aca="false">BZ103+CA103</f>
        <v>269388.333333333</v>
      </c>
      <c r="CC103" s="30"/>
      <c r="CD103" s="75" t="n">
        <f aca="false">V103+AA103+AP103+AU103+AZ103+BE103+BJ103+BO103+BT103+BY103</f>
        <v>1138171577.04959</v>
      </c>
      <c r="CE103" s="57" t="n">
        <f aca="false">W103+AB103+AQ103+AV103+BA103+BF103+BK103+BP103+BU103+BZ103</f>
        <v>6343823.08113479</v>
      </c>
      <c r="CF103" s="57" t="n">
        <f aca="false">X103+AC103+AR103+AW103+BB103+BG103+BL103+BQ103+BV103+CA103</f>
        <v>1494953.07288016</v>
      </c>
      <c r="CG103" s="75" t="n">
        <f aca="false">CE103+CF103</f>
        <v>7838776.15401495</v>
      </c>
      <c r="CH103" s="57" t="n">
        <f aca="false">S103-CG103</f>
        <v>188745.469527196</v>
      </c>
      <c r="CI103" s="76" t="n">
        <f aca="false">S103-CG103-AG103</f>
        <v>0</v>
      </c>
    </row>
    <row r="104" customFormat="false" ht="15.75" hidden="false" customHeight="false" outlineLevel="0" collapsed="false">
      <c r="E104" s="71"/>
      <c r="F104" s="71"/>
      <c r="G104" s="71" t="n">
        <v>39474</v>
      </c>
      <c r="H104" s="72" t="n">
        <f aca="false">H103+1</f>
        <v>81</v>
      </c>
      <c r="I104" s="73"/>
      <c r="L104" s="74" t="n">
        <f aca="false">L103-O104</f>
        <v>1136668040.45448</v>
      </c>
      <c r="M104" s="84" t="n">
        <f aca="false">$C$7</f>
        <v>8038538.4</v>
      </c>
      <c r="N104" s="77"/>
      <c r="O104" s="84" t="n">
        <f aca="false">M104-P104</f>
        <v>1503536.59510695</v>
      </c>
      <c r="P104" s="57" t="n">
        <f aca="false">($C$6/12*L103)</f>
        <v>6535001.80489305</v>
      </c>
      <c r="Q104" s="78" t="n">
        <f aca="false">L103*($C$10/12)</f>
        <v>9484.7631420799</v>
      </c>
      <c r="R104" s="78" t="n">
        <f aca="false">L103*($C$11/12)</f>
        <v>1517.56210273278</v>
      </c>
      <c r="S104" s="57" t="n">
        <f aca="false">SUM(N104:P104)-Q104-R104</f>
        <v>8027536.07475519</v>
      </c>
      <c r="T104" s="79" t="n">
        <f aca="false">L104/$L$23</f>
        <v>0.939395074755769</v>
      </c>
      <c r="U104" s="72" t="n">
        <f aca="false">U103+1</f>
        <v>81</v>
      </c>
      <c r="V104" s="75" t="n">
        <f aca="false">MAXA(V103-X104,0)</f>
        <v>34798040.4544804</v>
      </c>
      <c r="W104" s="57" t="n">
        <f aca="false">V103*$C$14</f>
        <v>188163.174373694</v>
      </c>
      <c r="X104" s="0" t="n">
        <f aca="false">MINA(IF(V103&gt;0,O104,0),V103)</f>
        <v>1503536.59510695</v>
      </c>
      <c r="Y104" s="76" t="n">
        <f aca="false">W104+X104</f>
        <v>1691699.76948065</v>
      </c>
      <c r="Z104" s="72" t="n">
        <f aca="false">Z103+1</f>
        <v>81</v>
      </c>
      <c r="AA104" s="75" t="n">
        <f aca="false">AA103-AC104</f>
        <v>492470000</v>
      </c>
      <c r="AB104" s="57" t="n">
        <f aca="false">AA103*$C$15</f>
        <v>2718434.4</v>
      </c>
      <c r="AC104" s="0" t="n">
        <f aca="false">IF(AA103&gt;0,O104-X104,0)</f>
        <v>0</v>
      </c>
      <c r="AD104" s="76" t="n">
        <f aca="false">AB104+AC104</f>
        <v>2718434.4</v>
      </c>
      <c r="AE104" s="72" t="n">
        <f aca="false">AE103+1</f>
        <v>81</v>
      </c>
      <c r="AF104" s="57" t="n">
        <f aca="false">CD104</f>
        <v>1136668040.45448</v>
      </c>
      <c r="AG104" s="57" t="n">
        <f aca="false">CH104</f>
        <v>187925.238607874</v>
      </c>
      <c r="AH104" s="0" t="n">
        <v>0</v>
      </c>
      <c r="AI104" s="76" t="n">
        <f aca="false">AG104+AH104</f>
        <v>187925.238607874</v>
      </c>
      <c r="AJ104" s="30"/>
      <c r="AK104" s="57" t="n">
        <f aca="false">CD104</f>
        <v>1136668040.45448</v>
      </c>
      <c r="AL104" s="30"/>
      <c r="AM104" s="30"/>
      <c r="AN104" s="30"/>
      <c r="AO104" s="30"/>
      <c r="AP104" s="57" t="n">
        <f aca="false">AP103-AR104</f>
        <v>115000000</v>
      </c>
      <c r="AQ104" s="57" t="n">
        <f aca="false">AP103*$C$16</f>
        <v>617636.25</v>
      </c>
      <c r="AR104" s="0" t="n">
        <v>0</v>
      </c>
      <c r="AS104" s="76" t="n">
        <f aca="false">AQ104+AR104</f>
        <v>617636.25</v>
      </c>
      <c r="AT104" s="30"/>
      <c r="AU104" s="57" t="n">
        <f aca="false">AU103-AW104</f>
        <v>102100000</v>
      </c>
      <c r="AV104" s="57" t="n">
        <f aca="false">AU103*$C$19</f>
        <v>576099.25</v>
      </c>
      <c r="AW104" s="0" t="n">
        <v>0</v>
      </c>
      <c r="AX104" s="76" t="n">
        <f aca="false">AV104+AW104</f>
        <v>576099.25</v>
      </c>
      <c r="AY104" s="30"/>
      <c r="AZ104" s="57" t="n">
        <f aca="false">AZ103-BB104</f>
        <v>50000000</v>
      </c>
      <c r="BA104" s="57" t="n">
        <f aca="false">AZ103*$C$20</f>
        <v>273791.666666667</v>
      </c>
      <c r="BB104" s="0" t="n">
        <v>0</v>
      </c>
      <c r="BC104" s="76" t="n">
        <f aca="false">BA104+BB104</f>
        <v>273791.666666667</v>
      </c>
      <c r="BD104" s="30"/>
      <c r="BE104" s="57" t="n">
        <f aca="false">BE103-BG104</f>
        <v>112300000</v>
      </c>
      <c r="BF104" s="57" t="n">
        <f aca="false">BE103*$C$21</f>
        <v>643666.166666667</v>
      </c>
      <c r="BG104" s="0" t="n">
        <v>0</v>
      </c>
      <c r="BH104" s="76" t="n">
        <f aca="false">BF104+BG104</f>
        <v>643666.166666667</v>
      </c>
      <c r="BI104" s="30"/>
      <c r="BJ104" s="57" t="n">
        <f aca="false">BJ103-BL104</f>
        <v>48700000</v>
      </c>
      <c r="BK104" s="57" t="n">
        <f aca="false">BJ103*$C$22</f>
        <v>279132.166666667</v>
      </c>
      <c r="BL104" s="0" t="n">
        <v>0</v>
      </c>
      <c r="BM104" s="76" t="n">
        <f aca="false">BK104+BL104</f>
        <v>279132.166666667</v>
      </c>
      <c r="BN104" s="30"/>
      <c r="BO104" s="57" t="n">
        <f aca="false">BO103-BQ104</f>
        <v>89500000</v>
      </c>
      <c r="BP104" s="57" t="n">
        <f aca="false">BO103*$C$23</f>
        <v>512984.166666667</v>
      </c>
      <c r="BQ104" s="0" t="n">
        <v>0</v>
      </c>
      <c r="BR104" s="76" t="n">
        <f aca="false">BP104+BQ104</f>
        <v>512984.166666667</v>
      </c>
      <c r="BS104" s="30"/>
      <c r="BT104" s="57" t="n">
        <f aca="false">BT103-BV104</f>
        <v>44800000</v>
      </c>
      <c r="BU104" s="57" t="n">
        <f aca="false">BT103*$C$24</f>
        <v>256778.666666667</v>
      </c>
      <c r="BV104" s="0" t="n">
        <v>0</v>
      </c>
      <c r="BW104" s="76" t="n">
        <f aca="false">BU104+BV104</f>
        <v>256778.666666667</v>
      </c>
      <c r="BX104" s="30"/>
      <c r="BY104" s="57" t="n">
        <f aca="false">BY103-CA104</f>
        <v>47000000</v>
      </c>
      <c r="BZ104" s="57" t="n">
        <f aca="false">BY103*$C$25</f>
        <v>269388.333333333</v>
      </c>
      <c r="CA104" s="0" t="n">
        <v>0</v>
      </c>
      <c r="CB104" s="76" t="n">
        <f aca="false">BZ104+CA104</f>
        <v>269388.333333333</v>
      </c>
      <c r="CC104" s="30"/>
      <c r="CD104" s="75" t="n">
        <f aca="false">V104+AA104+AP104+AU104+AZ104+BE104+BJ104+BO104+BT104+BY104</f>
        <v>1136668040.45448</v>
      </c>
      <c r="CE104" s="57" t="n">
        <f aca="false">W104+AB104+AQ104+AV104+BA104+BF104+BK104+BP104+BU104+BZ104</f>
        <v>6336074.24104036</v>
      </c>
      <c r="CF104" s="57" t="n">
        <f aca="false">X104+AC104+AR104+AW104+BB104+BG104+BL104+BQ104+BV104+CA104</f>
        <v>1503536.59510695</v>
      </c>
      <c r="CG104" s="75" t="n">
        <f aca="false">CE104+CF104</f>
        <v>7839610.83614731</v>
      </c>
      <c r="CH104" s="57" t="n">
        <f aca="false">S104-CG104</f>
        <v>187925.238607874</v>
      </c>
      <c r="CI104" s="76" t="n">
        <f aca="false">S104-CG104-AG104</f>
        <v>0</v>
      </c>
    </row>
    <row r="105" customFormat="false" ht="15.75" hidden="false" customHeight="false" outlineLevel="0" collapsed="false">
      <c r="E105" s="71"/>
      <c r="F105" s="71"/>
      <c r="G105" s="71" t="n">
        <v>39505</v>
      </c>
      <c r="H105" s="72" t="n">
        <f aca="false">H104+1</f>
        <v>82</v>
      </c>
      <c r="I105" s="73"/>
      <c r="L105" s="74" t="n">
        <f aca="false">L104-O105</f>
        <v>1135155871.05342</v>
      </c>
      <c r="M105" s="84" t="n">
        <f aca="false">$C$7</f>
        <v>8038538.4</v>
      </c>
      <c r="N105" s="77"/>
      <c r="O105" s="84" t="n">
        <f aca="false">M105-P105</f>
        <v>1512169.40105719</v>
      </c>
      <c r="P105" s="57" t="n">
        <f aca="false">($C$6/12*L104)</f>
        <v>6526368.99894281</v>
      </c>
      <c r="Q105" s="78" t="n">
        <f aca="false">L104*($C$10/12)</f>
        <v>9472.23367045401</v>
      </c>
      <c r="R105" s="78" t="n">
        <f aca="false">L104*($C$11/12)</f>
        <v>1515.55738727264</v>
      </c>
      <c r="S105" s="57" t="n">
        <f aca="false">SUM(N105:P105)-Q105-R105</f>
        <v>8027550.60894227</v>
      </c>
      <c r="T105" s="79" t="n">
        <f aca="false">L105/$L$23</f>
        <v>0.938145347978036</v>
      </c>
      <c r="U105" s="72" t="n">
        <f aca="false">U104+1</f>
        <v>82</v>
      </c>
      <c r="V105" s="75" t="n">
        <f aca="false">MAXA(V104-X105,0)</f>
        <v>33285871.0534232</v>
      </c>
      <c r="W105" s="57" t="n">
        <f aca="false">V104*$C$14</f>
        <v>180369.84302239</v>
      </c>
      <c r="X105" s="0" t="n">
        <f aca="false">MINA(IF(V104&gt;0,O105,0),V104)</f>
        <v>1512169.40105719</v>
      </c>
      <c r="Y105" s="76" t="n">
        <f aca="false">W105+X105</f>
        <v>1692539.24407958</v>
      </c>
      <c r="Z105" s="72" t="n">
        <f aca="false">Z104+1</f>
        <v>82</v>
      </c>
      <c r="AA105" s="75" t="n">
        <f aca="false">AA104-AC105</f>
        <v>492470000</v>
      </c>
      <c r="AB105" s="57" t="n">
        <f aca="false">AA104*$C$15</f>
        <v>2718434.4</v>
      </c>
      <c r="AC105" s="0" t="n">
        <f aca="false">IF(AA104&gt;0,O105-X105,0)</f>
        <v>0</v>
      </c>
      <c r="AD105" s="76" t="n">
        <f aca="false">AB105+AC105</f>
        <v>2718434.4</v>
      </c>
      <c r="AE105" s="72" t="n">
        <f aca="false">AE104+1</f>
        <v>82</v>
      </c>
      <c r="AF105" s="57" t="n">
        <f aca="false">CD105</f>
        <v>1135155871.05342</v>
      </c>
      <c r="AG105" s="57" t="n">
        <f aca="false">CH105</f>
        <v>187100.298196026</v>
      </c>
      <c r="AH105" s="0" t="n">
        <v>0</v>
      </c>
      <c r="AI105" s="76" t="n">
        <f aca="false">AG105+AH105</f>
        <v>187100.298196026</v>
      </c>
      <c r="AJ105" s="30"/>
      <c r="AK105" s="57" t="n">
        <f aca="false">CD105</f>
        <v>1135155871.05342</v>
      </c>
      <c r="AL105" s="30"/>
      <c r="AM105" s="30"/>
      <c r="AN105" s="30"/>
      <c r="AO105" s="30"/>
      <c r="AP105" s="57" t="n">
        <f aca="false">AP104-AR105</f>
        <v>115000000</v>
      </c>
      <c r="AQ105" s="57" t="n">
        <f aca="false">AP104*$C$16</f>
        <v>617636.25</v>
      </c>
      <c r="AR105" s="0" t="n">
        <v>0</v>
      </c>
      <c r="AS105" s="76" t="n">
        <f aca="false">AQ105+AR105</f>
        <v>617636.25</v>
      </c>
      <c r="AT105" s="30"/>
      <c r="AU105" s="57" t="n">
        <f aca="false">AU104-AW105</f>
        <v>102100000</v>
      </c>
      <c r="AV105" s="57" t="n">
        <f aca="false">AU104*$C$19</f>
        <v>576099.25</v>
      </c>
      <c r="AW105" s="0" t="n">
        <v>0</v>
      </c>
      <c r="AX105" s="76" t="n">
        <f aca="false">AV105+AW105</f>
        <v>576099.25</v>
      </c>
      <c r="AY105" s="30"/>
      <c r="AZ105" s="57" t="n">
        <f aca="false">AZ104-BB105</f>
        <v>50000000</v>
      </c>
      <c r="BA105" s="57" t="n">
        <f aca="false">AZ104*$C$20</f>
        <v>273791.666666667</v>
      </c>
      <c r="BB105" s="0" t="n">
        <v>0</v>
      </c>
      <c r="BC105" s="76" t="n">
        <f aca="false">BA105+BB105</f>
        <v>273791.666666667</v>
      </c>
      <c r="BD105" s="30"/>
      <c r="BE105" s="57" t="n">
        <f aca="false">BE104-BG105</f>
        <v>112300000</v>
      </c>
      <c r="BF105" s="57" t="n">
        <f aca="false">BE104*$C$21</f>
        <v>643666.166666667</v>
      </c>
      <c r="BG105" s="0" t="n">
        <v>0</v>
      </c>
      <c r="BH105" s="76" t="n">
        <f aca="false">BF105+BG105</f>
        <v>643666.166666667</v>
      </c>
      <c r="BI105" s="30"/>
      <c r="BJ105" s="57" t="n">
        <f aca="false">BJ104-BL105</f>
        <v>48700000</v>
      </c>
      <c r="BK105" s="57" t="n">
        <f aca="false">BJ104*$C$22</f>
        <v>279132.166666667</v>
      </c>
      <c r="BL105" s="0" t="n">
        <v>0</v>
      </c>
      <c r="BM105" s="76" t="n">
        <f aca="false">BK105+BL105</f>
        <v>279132.166666667</v>
      </c>
      <c r="BN105" s="30"/>
      <c r="BO105" s="57" t="n">
        <f aca="false">BO104-BQ105</f>
        <v>89500000</v>
      </c>
      <c r="BP105" s="57" t="n">
        <f aca="false">BO104*$C$23</f>
        <v>512984.166666667</v>
      </c>
      <c r="BQ105" s="0" t="n">
        <v>0</v>
      </c>
      <c r="BR105" s="76" t="n">
        <f aca="false">BP105+BQ105</f>
        <v>512984.166666667</v>
      </c>
      <c r="BS105" s="30"/>
      <c r="BT105" s="57" t="n">
        <f aca="false">BT104-BV105</f>
        <v>44800000</v>
      </c>
      <c r="BU105" s="57" t="n">
        <f aca="false">BT104*$C$24</f>
        <v>256778.666666667</v>
      </c>
      <c r="BV105" s="0" t="n">
        <v>0</v>
      </c>
      <c r="BW105" s="76" t="n">
        <f aca="false">BU105+BV105</f>
        <v>256778.666666667</v>
      </c>
      <c r="BX105" s="30"/>
      <c r="BY105" s="57" t="n">
        <f aca="false">BY104-CA105</f>
        <v>47000000</v>
      </c>
      <c r="BZ105" s="57" t="n">
        <f aca="false">BY104*$C$25</f>
        <v>269388.333333333</v>
      </c>
      <c r="CA105" s="0" t="n">
        <v>0</v>
      </c>
      <c r="CB105" s="76" t="n">
        <f aca="false">BZ105+CA105</f>
        <v>269388.333333333</v>
      </c>
      <c r="CC105" s="30"/>
      <c r="CD105" s="75" t="n">
        <f aca="false">V105+AA105+AP105+AU105+AZ105+BE105+BJ105+BO105+BT105+BY105</f>
        <v>1135155871.05342</v>
      </c>
      <c r="CE105" s="57" t="n">
        <f aca="false">W105+AB105+AQ105+AV105+BA105+BF105+BK105+BP105+BU105+BZ105</f>
        <v>6328280.90968906</v>
      </c>
      <c r="CF105" s="57" t="n">
        <f aca="false">X105+AC105+AR105+AW105+BB105+BG105+BL105+BQ105+BV105+CA105</f>
        <v>1512169.40105719</v>
      </c>
      <c r="CG105" s="75" t="n">
        <f aca="false">CE105+CF105</f>
        <v>7840450.31074625</v>
      </c>
      <c r="CH105" s="57" t="n">
        <f aca="false">S105-CG105</f>
        <v>187100.298196026</v>
      </c>
      <c r="CI105" s="76" t="n">
        <f aca="false">S105-CG105-AG105</f>
        <v>0</v>
      </c>
    </row>
    <row r="106" customFormat="false" ht="15.75" hidden="false" customHeight="false" outlineLevel="0" collapsed="false">
      <c r="E106" s="71"/>
      <c r="F106" s="71"/>
      <c r="G106" s="71" t="n">
        <v>39534</v>
      </c>
      <c r="H106" s="72" t="n">
        <f aca="false">H105+1</f>
        <v>83</v>
      </c>
      <c r="I106" s="73"/>
      <c r="L106" s="74" t="n">
        <f aca="false">L105-O106</f>
        <v>1133635019.27972</v>
      </c>
      <c r="M106" s="84" t="n">
        <f aca="false">$C$7</f>
        <v>8038538.4</v>
      </c>
      <c r="N106" s="77"/>
      <c r="O106" s="84" t="n">
        <f aca="false">M106-P106</f>
        <v>1520851.77370159</v>
      </c>
      <c r="P106" s="57" t="n">
        <f aca="false">($C$6/12*L105)</f>
        <v>6517686.62629841</v>
      </c>
      <c r="Q106" s="78" t="n">
        <f aca="false">L105*($C$10/12)</f>
        <v>9459.63225877853</v>
      </c>
      <c r="R106" s="78" t="n">
        <f aca="false">L105*($C$11/12)</f>
        <v>1513.54116140456</v>
      </c>
      <c r="S106" s="57" t="n">
        <f aca="false">SUM(N106:P106)-Q106-R106</f>
        <v>8027565.22657982</v>
      </c>
      <c r="T106" s="79" t="n">
        <f aca="false">L106/$L$23</f>
        <v>0.936888445685721</v>
      </c>
      <c r="U106" s="72" t="n">
        <f aca="false">U105+1</f>
        <v>83</v>
      </c>
      <c r="V106" s="75" t="n">
        <f aca="false">MAXA(V105-X106,0)</f>
        <v>31765019.2797216</v>
      </c>
      <c r="W106" s="57" t="n">
        <f aca="false">V105*$C$14</f>
        <v>172531.764960243</v>
      </c>
      <c r="X106" s="0" t="n">
        <f aca="false">MINA(IF(V105&gt;0,O106,0),V105)</f>
        <v>1520851.77370159</v>
      </c>
      <c r="Y106" s="76" t="n">
        <f aca="false">W106+X106</f>
        <v>1693383.53866184</v>
      </c>
      <c r="Z106" s="72" t="n">
        <f aca="false">Z105+1</f>
        <v>83</v>
      </c>
      <c r="AA106" s="75" t="n">
        <f aca="false">AA105-AC106</f>
        <v>492470000</v>
      </c>
      <c r="AB106" s="57" t="n">
        <f aca="false">AA105*$C$15</f>
        <v>2718434.4</v>
      </c>
      <c r="AC106" s="0" t="n">
        <f aca="false">IF(AA105&gt;0,O106-X106,0)</f>
        <v>0</v>
      </c>
      <c r="AD106" s="76" t="n">
        <f aca="false">AB106+AC106</f>
        <v>2718434.4</v>
      </c>
      <c r="AE106" s="72" t="n">
        <f aca="false">AE105+1</f>
        <v>83</v>
      </c>
      <c r="AF106" s="57" t="n">
        <f aca="false">CD106</f>
        <v>1133635019.27972</v>
      </c>
      <c r="AG106" s="57" t="n">
        <f aca="false">CH106</f>
        <v>186270.621251313</v>
      </c>
      <c r="AH106" s="0" t="n">
        <v>0</v>
      </c>
      <c r="AI106" s="76" t="n">
        <f aca="false">AG106+AH106</f>
        <v>186270.621251313</v>
      </c>
      <c r="AJ106" s="30"/>
      <c r="AK106" s="57" t="n">
        <f aca="false">CD106</f>
        <v>1133635019.27972</v>
      </c>
      <c r="AL106" s="30"/>
      <c r="AM106" s="30"/>
      <c r="AN106" s="30"/>
      <c r="AO106" s="30"/>
      <c r="AP106" s="57" t="n">
        <f aca="false">AP105-AR106</f>
        <v>115000000</v>
      </c>
      <c r="AQ106" s="57" t="n">
        <f aca="false">AP105*$C$16</f>
        <v>617636.25</v>
      </c>
      <c r="AR106" s="0" t="n">
        <v>0</v>
      </c>
      <c r="AS106" s="76" t="n">
        <f aca="false">AQ106+AR106</f>
        <v>617636.25</v>
      </c>
      <c r="AT106" s="30"/>
      <c r="AU106" s="57" t="n">
        <f aca="false">AU105-AW106</f>
        <v>102100000</v>
      </c>
      <c r="AV106" s="57" t="n">
        <f aca="false">AU105*$C$19</f>
        <v>576099.25</v>
      </c>
      <c r="AW106" s="0" t="n">
        <v>0</v>
      </c>
      <c r="AX106" s="76" t="n">
        <f aca="false">AV106+AW106</f>
        <v>576099.25</v>
      </c>
      <c r="AY106" s="30"/>
      <c r="AZ106" s="57" t="n">
        <f aca="false">AZ105-BB106</f>
        <v>50000000</v>
      </c>
      <c r="BA106" s="57" t="n">
        <f aca="false">AZ105*$C$20</f>
        <v>273791.666666667</v>
      </c>
      <c r="BB106" s="0" t="n">
        <v>0</v>
      </c>
      <c r="BC106" s="76" t="n">
        <f aca="false">BA106+BB106</f>
        <v>273791.666666667</v>
      </c>
      <c r="BD106" s="30"/>
      <c r="BE106" s="57" t="n">
        <f aca="false">BE105-BG106</f>
        <v>112300000</v>
      </c>
      <c r="BF106" s="57" t="n">
        <f aca="false">BE105*$C$21</f>
        <v>643666.166666667</v>
      </c>
      <c r="BG106" s="0" t="n">
        <v>0</v>
      </c>
      <c r="BH106" s="76" t="n">
        <f aca="false">BF106+BG106</f>
        <v>643666.166666667</v>
      </c>
      <c r="BI106" s="30"/>
      <c r="BJ106" s="57" t="n">
        <f aca="false">BJ105-BL106</f>
        <v>48700000</v>
      </c>
      <c r="BK106" s="57" t="n">
        <f aca="false">BJ105*$C$22</f>
        <v>279132.166666667</v>
      </c>
      <c r="BL106" s="0" t="n">
        <v>0</v>
      </c>
      <c r="BM106" s="76" t="n">
        <f aca="false">BK106+BL106</f>
        <v>279132.166666667</v>
      </c>
      <c r="BN106" s="30"/>
      <c r="BO106" s="57" t="n">
        <f aca="false">BO105-BQ106</f>
        <v>89500000</v>
      </c>
      <c r="BP106" s="57" t="n">
        <f aca="false">BO105*$C$23</f>
        <v>512984.166666667</v>
      </c>
      <c r="BQ106" s="0" t="n">
        <v>0</v>
      </c>
      <c r="BR106" s="76" t="n">
        <f aca="false">BP106+BQ106</f>
        <v>512984.166666667</v>
      </c>
      <c r="BS106" s="30"/>
      <c r="BT106" s="57" t="n">
        <f aca="false">BT105-BV106</f>
        <v>44800000</v>
      </c>
      <c r="BU106" s="57" t="n">
        <f aca="false">BT105*$C$24</f>
        <v>256778.666666667</v>
      </c>
      <c r="BV106" s="0" t="n">
        <v>0</v>
      </c>
      <c r="BW106" s="76" t="n">
        <f aca="false">BU106+BV106</f>
        <v>256778.666666667</v>
      </c>
      <c r="BX106" s="30"/>
      <c r="BY106" s="57" t="n">
        <f aca="false">BY105-CA106</f>
        <v>47000000</v>
      </c>
      <c r="BZ106" s="57" t="n">
        <f aca="false">BY105*$C$25</f>
        <v>269388.333333333</v>
      </c>
      <c r="CA106" s="0" t="n">
        <v>0</v>
      </c>
      <c r="CB106" s="76" t="n">
        <f aca="false">BZ106+CA106</f>
        <v>269388.333333333</v>
      </c>
      <c r="CC106" s="30"/>
      <c r="CD106" s="75" t="n">
        <f aca="false">V106+AA106+AP106+AU106+AZ106+BE106+BJ106+BO106+BT106+BY106</f>
        <v>1133635019.27972</v>
      </c>
      <c r="CE106" s="57" t="n">
        <f aca="false">W106+AB106+AQ106+AV106+BA106+BF106+BK106+BP106+BU106+BZ106</f>
        <v>6320442.83162691</v>
      </c>
      <c r="CF106" s="57" t="n">
        <f aca="false">X106+AC106+AR106+AW106+BB106+BG106+BL106+BQ106+BV106+CA106</f>
        <v>1520851.77370159</v>
      </c>
      <c r="CG106" s="75" t="n">
        <f aca="false">CE106+CF106</f>
        <v>7841294.6053285</v>
      </c>
      <c r="CH106" s="57" t="n">
        <f aca="false">S106-CG106</f>
        <v>186270.621251313</v>
      </c>
      <c r="CI106" s="76" t="n">
        <f aca="false">S106-CG106-AG106</f>
        <v>0</v>
      </c>
    </row>
    <row r="107" customFormat="false" ht="15.75" hidden="false" customHeight="false" outlineLevel="0" collapsed="false">
      <c r="E107" s="71"/>
      <c r="F107" s="71"/>
      <c r="G107" s="71" t="n">
        <v>39565</v>
      </c>
      <c r="H107" s="72" t="n">
        <f aca="false">H106+1</f>
        <v>84</v>
      </c>
      <c r="I107" s="73"/>
      <c r="L107" s="74" t="n">
        <f aca="false">L106-O107</f>
        <v>1132105435.28209</v>
      </c>
      <c r="M107" s="84" t="n">
        <f aca="false">$C$7</f>
        <v>8038538.4</v>
      </c>
      <c r="N107" s="77"/>
      <c r="O107" s="84" t="n">
        <f aca="false">M107-P107</f>
        <v>1529583.9976356</v>
      </c>
      <c r="P107" s="57" t="n">
        <f aca="false">($C$6/12*L106)</f>
        <v>6508954.4023644</v>
      </c>
      <c r="Q107" s="78" t="n">
        <f aca="false">L106*($C$10/12)</f>
        <v>9446.95849399768</v>
      </c>
      <c r="R107" s="78" t="n">
        <f aca="false">L106*($C$11/12)</f>
        <v>1511.51335903963</v>
      </c>
      <c r="S107" s="57" t="n">
        <f aca="false">SUM(N107:P107)-Q107-R107</f>
        <v>8027579.92814696</v>
      </c>
      <c r="T107" s="79" t="n">
        <f aca="false">L107/$L$23</f>
        <v>0.93562432667941</v>
      </c>
      <c r="U107" s="72" t="n">
        <f aca="false">U106+1</f>
        <v>84</v>
      </c>
      <c r="V107" s="75" t="n">
        <f aca="false">MAXA(V106-X107,0)</f>
        <v>30235435.282086</v>
      </c>
      <c r="W107" s="57" t="n">
        <f aca="false">V106*$C$14</f>
        <v>164648.683266557</v>
      </c>
      <c r="X107" s="0" t="n">
        <f aca="false">MINA(IF(V106&gt;0,O107,0),V106)</f>
        <v>1529583.9976356</v>
      </c>
      <c r="Y107" s="76" t="n">
        <f aca="false">W107+X107</f>
        <v>1694232.68090215</v>
      </c>
      <c r="Z107" s="72" t="n">
        <f aca="false">Z106+1</f>
        <v>84</v>
      </c>
      <c r="AA107" s="75" t="n">
        <f aca="false">AA106-AC107</f>
        <v>492470000</v>
      </c>
      <c r="AB107" s="57" t="n">
        <f aca="false">AA106*$C$15</f>
        <v>2718434.4</v>
      </c>
      <c r="AC107" s="0" t="n">
        <f aca="false">IF(AA106&gt;0,O107-X107,0)</f>
        <v>0</v>
      </c>
      <c r="AD107" s="76" t="n">
        <f aca="false">AB107+AC107</f>
        <v>2718434.4</v>
      </c>
      <c r="AE107" s="72" t="n">
        <f aca="false">AE106+1</f>
        <v>84</v>
      </c>
      <c r="AF107" s="57" t="n">
        <f aca="false">CD107</f>
        <v>1132105435.28209</v>
      </c>
      <c r="AG107" s="57" t="n">
        <f aca="false">CH107</f>
        <v>185436.180578142</v>
      </c>
      <c r="AH107" s="0" t="n">
        <v>0</v>
      </c>
      <c r="AI107" s="76" t="n">
        <f aca="false">AG107+AH107</f>
        <v>185436.180578142</v>
      </c>
      <c r="AJ107" s="30"/>
      <c r="AK107" s="57" t="n">
        <f aca="false">CD107</f>
        <v>1132105435.28209</v>
      </c>
      <c r="AL107" s="30"/>
      <c r="AM107" s="30"/>
      <c r="AN107" s="30"/>
      <c r="AO107" s="30"/>
      <c r="AP107" s="57" t="n">
        <f aca="false">AP106-AR107</f>
        <v>115000000</v>
      </c>
      <c r="AQ107" s="57" t="n">
        <f aca="false">AP106*$C$16</f>
        <v>617636.25</v>
      </c>
      <c r="AR107" s="0" t="n">
        <v>0</v>
      </c>
      <c r="AS107" s="76" t="n">
        <f aca="false">AQ107+AR107</f>
        <v>617636.25</v>
      </c>
      <c r="AT107" s="30"/>
      <c r="AU107" s="57" t="n">
        <f aca="false">AU106-AW107</f>
        <v>102100000</v>
      </c>
      <c r="AV107" s="57" t="n">
        <f aca="false">AU106*$C$19</f>
        <v>576099.25</v>
      </c>
      <c r="AW107" s="0" t="n">
        <v>0</v>
      </c>
      <c r="AX107" s="76" t="n">
        <f aca="false">AV107+AW107</f>
        <v>576099.25</v>
      </c>
      <c r="AY107" s="30"/>
      <c r="AZ107" s="57" t="n">
        <f aca="false">AZ106-BB107</f>
        <v>50000000</v>
      </c>
      <c r="BA107" s="57" t="n">
        <f aca="false">AZ106*$C$20</f>
        <v>273791.666666667</v>
      </c>
      <c r="BB107" s="0" t="n">
        <v>0</v>
      </c>
      <c r="BC107" s="76" t="n">
        <f aca="false">BA107+BB107</f>
        <v>273791.666666667</v>
      </c>
      <c r="BD107" s="30"/>
      <c r="BE107" s="57" t="n">
        <f aca="false">BE106-BG107</f>
        <v>112300000</v>
      </c>
      <c r="BF107" s="57" t="n">
        <f aca="false">BE106*$C$21</f>
        <v>643666.166666667</v>
      </c>
      <c r="BG107" s="0" t="n">
        <v>0</v>
      </c>
      <c r="BH107" s="76" t="n">
        <f aca="false">BF107+BG107</f>
        <v>643666.166666667</v>
      </c>
      <c r="BI107" s="30"/>
      <c r="BJ107" s="57" t="n">
        <f aca="false">BJ106-BL107</f>
        <v>48700000</v>
      </c>
      <c r="BK107" s="57" t="n">
        <f aca="false">BJ106*$C$22</f>
        <v>279132.166666667</v>
      </c>
      <c r="BL107" s="0" t="n">
        <v>0</v>
      </c>
      <c r="BM107" s="76" t="n">
        <f aca="false">BK107+BL107</f>
        <v>279132.166666667</v>
      </c>
      <c r="BN107" s="30"/>
      <c r="BO107" s="57" t="n">
        <f aca="false">BO106-BQ107</f>
        <v>89500000</v>
      </c>
      <c r="BP107" s="57" t="n">
        <f aca="false">BO106*$C$23</f>
        <v>512984.166666667</v>
      </c>
      <c r="BQ107" s="0" t="n">
        <v>0</v>
      </c>
      <c r="BR107" s="76" t="n">
        <f aca="false">BP107+BQ107</f>
        <v>512984.166666667</v>
      </c>
      <c r="BS107" s="30"/>
      <c r="BT107" s="57" t="n">
        <f aca="false">BT106-BV107</f>
        <v>44800000</v>
      </c>
      <c r="BU107" s="57" t="n">
        <f aca="false">BT106*$C$24</f>
        <v>256778.666666667</v>
      </c>
      <c r="BV107" s="0" t="n">
        <v>0</v>
      </c>
      <c r="BW107" s="76" t="n">
        <f aca="false">BU107+BV107</f>
        <v>256778.666666667</v>
      </c>
      <c r="BX107" s="30"/>
      <c r="BY107" s="57" t="n">
        <f aca="false">BY106-CA107</f>
        <v>47000000</v>
      </c>
      <c r="BZ107" s="57" t="n">
        <f aca="false">BY106*$C$25</f>
        <v>269388.333333333</v>
      </c>
      <c r="CA107" s="0" t="n">
        <v>0</v>
      </c>
      <c r="CB107" s="76" t="n">
        <f aca="false">BZ107+CA107</f>
        <v>269388.333333333</v>
      </c>
      <c r="CC107" s="30"/>
      <c r="CD107" s="75" t="n">
        <f aca="false">V107+AA107+AP107+AU107+AZ107+BE107+BJ107+BO107+BT107+BY107</f>
        <v>1132105435.28209</v>
      </c>
      <c r="CE107" s="57" t="n">
        <f aca="false">W107+AB107+AQ107+AV107+BA107+BF107+BK107+BP107+BU107+BZ107</f>
        <v>6312559.74993322</v>
      </c>
      <c r="CF107" s="57" t="n">
        <f aca="false">X107+AC107+AR107+AW107+BB107+BG107+BL107+BQ107+BV107+CA107</f>
        <v>1529583.9976356</v>
      </c>
      <c r="CG107" s="75" t="n">
        <f aca="false">CE107+CF107</f>
        <v>7842143.74756882</v>
      </c>
      <c r="CH107" s="57" t="n">
        <f aca="false">S107-CG107</f>
        <v>185436.180578142</v>
      </c>
      <c r="CI107" s="76" t="n">
        <f aca="false">S107-CG107-AG107</f>
        <v>0</v>
      </c>
    </row>
    <row r="108" customFormat="false" ht="15.75" hidden="false" customHeight="false" outlineLevel="0" collapsed="false">
      <c r="E108" s="71"/>
      <c r="F108" s="71"/>
      <c r="G108" s="71" t="n">
        <v>39595</v>
      </c>
      <c r="H108" s="72" t="n">
        <f aca="false">H107+1</f>
        <v>85</v>
      </c>
      <c r="I108" s="73"/>
      <c r="L108" s="74" t="n">
        <f aca="false">L107-O108</f>
        <v>1130567068.923</v>
      </c>
      <c r="M108" s="84" t="n">
        <f aca="false">$C$7</f>
        <v>8038538.4</v>
      </c>
      <c r="N108" s="77"/>
      <c r="O108" s="84" t="n">
        <f aca="false">M108-P108</f>
        <v>1538366.35908869</v>
      </c>
      <c r="P108" s="57" t="n">
        <f aca="false">($C$6/12*L107)</f>
        <v>6500172.04091131</v>
      </c>
      <c r="Q108" s="78" t="n">
        <f aca="false">L107*($C$10/12)</f>
        <v>9434.21196068405</v>
      </c>
      <c r="R108" s="78" t="n">
        <f aca="false">L107*($C$11/12)</f>
        <v>1509.47391370945</v>
      </c>
      <c r="S108" s="57" t="n">
        <f aca="false">SUM(N108:P108)-Q108-R108</f>
        <v>8027594.71412561</v>
      </c>
      <c r="T108" s="79" t="n">
        <f aca="false">L108/$L$23</f>
        <v>0.934352949523139</v>
      </c>
      <c r="U108" s="72" t="n">
        <f aca="false">U107+1</f>
        <v>85</v>
      </c>
      <c r="V108" s="75" t="n">
        <f aca="false">MAXA(V107-X108,0)</f>
        <v>28697068.9229973</v>
      </c>
      <c r="W108" s="57" t="n">
        <f aca="false">V107*$C$14</f>
        <v>156720.339545479</v>
      </c>
      <c r="X108" s="0" t="n">
        <f aca="false">MINA(IF(V107&gt;0,O108,0),V107)</f>
        <v>1538366.35908869</v>
      </c>
      <c r="Y108" s="76" t="n">
        <f aca="false">W108+X108</f>
        <v>1695086.69863417</v>
      </c>
      <c r="Z108" s="72" t="n">
        <f aca="false">Z107+1</f>
        <v>85</v>
      </c>
      <c r="AA108" s="75" t="n">
        <f aca="false">AA107-AC108</f>
        <v>492470000</v>
      </c>
      <c r="AB108" s="57" t="n">
        <f aca="false">AA107*$C$15</f>
        <v>2718434.4</v>
      </c>
      <c r="AC108" s="0" t="n">
        <f aca="false">IF(AA107&gt;0,O108-X108,0)</f>
        <v>0</v>
      </c>
      <c r="AD108" s="76" t="n">
        <f aca="false">AB108+AC108</f>
        <v>2718434.4</v>
      </c>
      <c r="AE108" s="72" t="n">
        <f aca="false">AE107+1</f>
        <v>85</v>
      </c>
      <c r="AF108" s="57" t="n">
        <f aca="false">CD108</f>
        <v>1130567068.923</v>
      </c>
      <c r="AG108" s="57" t="n">
        <f aca="false">CH108</f>
        <v>184596.948824772</v>
      </c>
      <c r="AH108" s="0" t="n">
        <v>0</v>
      </c>
      <c r="AI108" s="76" t="n">
        <f aca="false">AG108+AH108</f>
        <v>184596.948824772</v>
      </c>
      <c r="AJ108" s="30"/>
      <c r="AK108" s="57" t="n">
        <f aca="false">CD108</f>
        <v>1130567068.923</v>
      </c>
      <c r="AL108" s="30"/>
      <c r="AM108" s="30"/>
      <c r="AN108" s="30"/>
      <c r="AO108" s="30"/>
      <c r="AP108" s="57" t="n">
        <f aca="false">AP107-AR108</f>
        <v>115000000</v>
      </c>
      <c r="AQ108" s="57" t="n">
        <f aca="false">AP107*$C$16</f>
        <v>617636.25</v>
      </c>
      <c r="AR108" s="0" t="n">
        <v>0</v>
      </c>
      <c r="AS108" s="76" t="n">
        <f aca="false">AQ108+AR108</f>
        <v>617636.25</v>
      </c>
      <c r="AT108" s="30"/>
      <c r="AU108" s="57" t="n">
        <f aca="false">AU107-AW108</f>
        <v>102100000</v>
      </c>
      <c r="AV108" s="57" t="n">
        <f aca="false">AU107*$C$19</f>
        <v>576099.25</v>
      </c>
      <c r="AW108" s="0" t="n">
        <v>0</v>
      </c>
      <c r="AX108" s="76" t="n">
        <f aca="false">AV108+AW108</f>
        <v>576099.25</v>
      </c>
      <c r="AY108" s="30"/>
      <c r="AZ108" s="57" t="n">
        <f aca="false">AZ107-BB108</f>
        <v>50000000</v>
      </c>
      <c r="BA108" s="57" t="n">
        <f aca="false">AZ107*$C$20</f>
        <v>273791.666666667</v>
      </c>
      <c r="BB108" s="0" t="n">
        <v>0</v>
      </c>
      <c r="BC108" s="76" t="n">
        <f aca="false">BA108+BB108</f>
        <v>273791.666666667</v>
      </c>
      <c r="BD108" s="30"/>
      <c r="BE108" s="57" t="n">
        <f aca="false">BE107-BG108</f>
        <v>112300000</v>
      </c>
      <c r="BF108" s="57" t="n">
        <f aca="false">BE107*$C$21</f>
        <v>643666.166666667</v>
      </c>
      <c r="BG108" s="0" t="n">
        <v>0</v>
      </c>
      <c r="BH108" s="76" t="n">
        <f aca="false">BF108+BG108</f>
        <v>643666.166666667</v>
      </c>
      <c r="BI108" s="30"/>
      <c r="BJ108" s="57" t="n">
        <f aca="false">BJ107-BL108</f>
        <v>48700000</v>
      </c>
      <c r="BK108" s="57" t="n">
        <f aca="false">BJ107*$C$22</f>
        <v>279132.166666667</v>
      </c>
      <c r="BL108" s="0" t="n">
        <v>0</v>
      </c>
      <c r="BM108" s="76" t="n">
        <f aca="false">BK108+BL108</f>
        <v>279132.166666667</v>
      </c>
      <c r="BN108" s="30"/>
      <c r="BO108" s="57" t="n">
        <f aca="false">BO107-BQ108</f>
        <v>89500000</v>
      </c>
      <c r="BP108" s="57" t="n">
        <f aca="false">BO107*$C$23</f>
        <v>512984.166666667</v>
      </c>
      <c r="BQ108" s="0" t="n">
        <v>0</v>
      </c>
      <c r="BR108" s="76" t="n">
        <f aca="false">BP108+BQ108</f>
        <v>512984.166666667</v>
      </c>
      <c r="BS108" s="30"/>
      <c r="BT108" s="57" t="n">
        <f aca="false">BT107-BV108</f>
        <v>44800000</v>
      </c>
      <c r="BU108" s="57" t="n">
        <f aca="false">BT107*$C$24</f>
        <v>256778.666666667</v>
      </c>
      <c r="BV108" s="0" t="n">
        <v>0</v>
      </c>
      <c r="BW108" s="76" t="n">
        <f aca="false">BU108+BV108</f>
        <v>256778.666666667</v>
      </c>
      <c r="BX108" s="30"/>
      <c r="BY108" s="57" t="n">
        <f aca="false">BY107-CA108</f>
        <v>47000000</v>
      </c>
      <c r="BZ108" s="57" t="n">
        <f aca="false">BY107*$C$25</f>
        <v>269388.333333333</v>
      </c>
      <c r="CA108" s="0" t="n">
        <v>0</v>
      </c>
      <c r="CB108" s="76" t="n">
        <f aca="false">BZ108+CA108</f>
        <v>269388.333333333</v>
      </c>
      <c r="CC108" s="30"/>
      <c r="CD108" s="75" t="n">
        <f aca="false">V108+AA108+AP108+AU108+AZ108+BE108+BJ108+BO108+BT108+BY108</f>
        <v>1130567068.923</v>
      </c>
      <c r="CE108" s="57" t="n">
        <f aca="false">W108+AB108+AQ108+AV108+BA108+BF108+BK108+BP108+BU108+BZ108</f>
        <v>6304631.40621215</v>
      </c>
      <c r="CF108" s="57" t="n">
        <f aca="false">X108+AC108+AR108+AW108+BB108+BG108+BL108+BQ108+BV108+CA108</f>
        <v>1538366.35908869</v>
      </c>
      <c r="CG108" s="75" t="n">
        <f aca="false">CE108+CF108</f>
        <v>7842997.76530084</v>
      </c>
      <c r="CH108" s="57" t="n">
        <f aca="false">S108-CG108</f>
        <v>184596.948824772</v>
      </c>
      <c r="CI108" s="76" t="n">
        <f aca="false">S108-CG108-AG108</f>
        <v>0</v>
      </c>
    </row>
    <row r="109" customFormat="false" ht="15.75" hidden="false" customHeight="false" outlineLevel="0" collapsed="false">
      <c r="E109" s="71"/>
      <c r="F109" s="71"/>
      <c r="G109" s="71" t="n">
        <v>39626</v>
      </c>
      <c r="H109" s="72" t="n">
        <f aca="false">H108+1</f>
        <v>86</v>
      </c>
      <c r="I109" s="73"/>
      <c r="L109" s="74" t="n">
        <f aca="false">L108-O109</f>
        <v>1129019869.77706</v>
      </c>
      <c r="M109" s="84" t="n">
        <f aca="false">$C$7</f>
        <v>8038538.4</v>
      </c>
      <c r="N109" s="77"/>
      <c r="O109" s="84" t="n">
        <f aca="false">M109-P109</f>
        <v>1547199.14593379</v>
      </c>
      <c r="P109" s="57" t="n">
        <f aca="false">($C$6/12*L108)</f>
        <v>6491339.25406621</v>
      </c>
      <c r="Q109" s="78" t="n">
        <f aca="false">L108*($C$10/12)</f>
        <v>9421.39224102498</v>
      </c>
      <c r="R109" s="78" t="n">
        <f aca="false">L108*($C$11/12)</f>
        <v>1507.422758564</v>
      </c>
      <c r="S109" s="57" t="n">
        <f aca="false">SUM(N109:P109)-Q109-R109</f>
        <v>8027609.58500041</v>
      </c>
      <c r="T109" s="79" t="n">
        <f aca="false">L109/$L$23</f>
        <v>0.933074272543028</v>
      </c>
      <c r="U109" s="72" t="n">
        <f aca="false">U108+1</f>
        <v>86</v>
      </c>
      <c r="V109" s="75" t="n">
        <f aca="false">MAXA(V108-X109,0)</f>
        <v>27149869.7770635</v>
      </c>
      <c r="W109" s="57" t="n">
        <f aca="false">V108*$C$14</f>
        <v>148746.473917536</v>
      </c>
      <c r="X109" s="0" t="n">
        <f aca="false">MINA(IF(V108&gt;0,O109,0),V108)</f>
        <v>1547199.14593379</v>
      </c>
      <c r="Y109" s="76" t="n">
        <f aca="false">W109+X109</f>
        <v>1695945.61985132</v>
      </c>
      <c r="Z109" s="72" t="n">
        <f aca="false">Z108+1</f>
        <v>86</v>
      </c>
      <c r="AA109" s="75" t="n">
        <f aca="false">AA108-AC109</f>
        <v>492470000</v>
      </c>
      <c r="AB109" s="57" t="n">
        <f aca="false">AA108*$C$15</f>
        <v>2718434.4</v>
      </c>
      <c r="AC109" s="0" t="n">
        <f aca="false">IF(AA108&gt;0,O109-X109,0)</f>
        <v>0</v>
      </c>
      <c r="AD109" s="76" t="n">
        <f aca="false">AB109+AC109</f>
        <v>2718434.4</v>
      </c>
      <c r="AE109" s="72" t="n">
        <f aca="false">AE108+1</f>
        <v>86</v>
      </c>
      <c r="AF109" s="57" t="n">
        <f aca="false">CD109</f>
        <v>1129019869.77706</v>
      </c>
      <c r="AG109" s="57" t="n">
        <f aca="false">CH109</f>
        <v>183752.898482419</v>
      </c>
      <c r="AH109" s="0" t="n">
        <v>0</v>
      </c>
      <c r="AI109" s="76" t="n">
        <f aca="false">AG109+AH109</f>
        <v>183752.898482419</v>
      </c>
      <c r="AJ109" s="30"/>
      <c r="AK109" s="57" t="n">
        <f aca="false">CD109</f>
        <v>1129019869.77706</v>
      </c>
      <c r="AL109" s="30"/>
      <c r="AM109" s="30"/>
      <c r="AN109" s="30"/>
      <c r="AO109" s="30"/>
      <c r="AP109" s="57" t="n">
        <f aca="false">AP108-AR109</f>
        <v>115000000</v>
      </c>
      <c r="AQ109" s="57" t="n">
        <f aca="false">AP108*$C$16</f>
        <v>617636.25</v>
      </c>
      <c r="AR109" s="0" t="n">
        <v>0</v>
      </c>
      <c r="AS109" s="76" t="n">
        <f aca="false">AQ109+AR109</f>
        <v>617636.25</v>
      </c>
      <c r="AT109" s="30"/>
      <c r="AU109" s="57" t="n">
        <f aca="false">AU108-AW109</f>
        <v>102100000</v>
      </c>
      <c r="AV109" s="57" t="n">
        <f aca="false">AU108*$C$19</f>
        <v>576099.25</v>
      </c>
      <c r="AW109" s="0" t="n">
        <v>0</v>
      </c>
      <c r="AX109" s="76" t="n">
        <f aca="false">AV109+AW109</f>
        <v>576099.25</v>
      </c>
      <c r="AY109" s="30"/>
      <c r="AZ109" s="57" t="n">
        <f aca="false">AZ108-BB109</f>
        <v>50000000</v>
      </c>
      <c r="BA109" s="57" t="n">
        <f aca="false">AZ108*$C$20</f>
        <v>273791.666666667</v>
      </c>
      <c r="BB109" s="0" t="n">
        <v>0</v>
      </c>
      <c r="BC109" s="76" t="n">
        <f aca="false">BA109+BB109</f>
        <v>273791.666666667</v>
      </c>
      <c r="BD109" s="30"/>
      <c r="BE109" s="57" t="n">
        <f aca="false">BE108-BG109</f>
        <v>112300000</v>
      </c>
      <c r="BF109" s="57" t="n">
        <f aca="false">BE108*$C$21</f>
        <v>643666.166666667</v>
      </c>
      <c r="BG109" s="0" t="n">
        <v>0</v>
      </c>
      <c r="BH109" s="76" t="n">
        <f aca="false">BF109+BG109</f>
        <v>643666.166666667</v>
      </c>
      <c r="BI109" s="30"/>
      <c r="BJ109" s="57" t="n">
        <f aca="false">BJ108-BL109</f>
        <v>48700000</v>
      </c>
      <c r="BK109" s="57" t="n">
        <f aca="false">BJ108*$C$22</f>
        <v>279132.166666667</v>
      </c>
      <c r="BL109" s="0" t="n">
        <v>0</v>
      </c>
      <c r="BM109" s="76" t="n">
        <f aca="false">BK109+BL109</f>
        <v>279132.166666667</v>
      </c>
      <c r="BN109" s="30"/>
      <c r="BO109" s="57" t="n">
        <f aca="false">BO108-BQ109</f>
        <v>89500000</v>
      </c>
      <c r="BP109" s="57" t="n">
        <f aca="false">BO108*$C$23</f>
        <v>512984.166666667</v>
      </c>
      <c r="BQ109" s="0" t="n">
        <v>0</v>
      </c>
      <c r="BR109" s="76" t="n">
        <f aca="false">BP109+BQ109</f>
        <v>512984.166666667</v>
      </c>
      <c r="BS109" s="30"/>
      <c r="BT109" s="57" t="n">
        <f aca="false">BT108-BV109</f>
        <v>44800000</v>
      </c>
      <c r="BU109" s="57" t="n">
        <f aca="false">BT108*$C$24</f>
        <v>256778.666666667</v>
      </c>
      <c r="BV109" s="0" t="n">
        <v>0</v>
      </c>
      <c r="BW109" s="76" t="n">
        <f aca="false">BU109+BV109</f>
        <v>256778.666666667</v>
      </c>
      <c r="BX109" s="30"/>
      <c r="BY109" s="57" t="n">
        <f aca="false">BY108-CA109</f>
        <v>47000000</v>
      </c>
      <c r="BZ109" s="57" t="n">
        <f aca="false">BY108*$C$25</f>
        <v>269388.333333333</v>
      </c>
      <c r="CA109" s="0" t="n">
        <v>0</v>
      </c>
      <c r="CB109" s="76" t="n">
        <f aca="false">BZ109+CA109</f>
        <v>269388.333333333</v>
      </c>
      <c r="CC109" s="30"/>
      <c r="CD109" s="75" t="n">
        <f aca="false">V109+AA109+AP109+AU109+AZ109+BE109+BJ109+BO109+BT109+BY109</f>
        <v>1129019869.77706</v>
      </c>
      <c r="CE109" s="57" t="n">
        <f aca="false">W109+AB109+AQ109+AV109+BA109+BF109+BK109+BP109+BU109+BZ109</f>
        <v>6296657.5405842</v>
      </c>
      <c r="CF109" s="57" t="n">
        <f aca="false">X109+AC109+AR109+AW109+BB109+BG109+BL109+BQ109+BV109+CA109</f>
        <v>1547199.14593379</v>
      </c>
      <c r="CG109" s="75" t="n">
        <f aca="false">CE109+CF109</f>
        <v>7843856.68651799</v>
      </c>
      <c r="CH109" s="57" t="n">
        <f aca="false">S109-CG109</f>
        <v>183752.898482419</v>
      </c>
      <c r="CI109" s="76" t="n">
        <f aca="false">S109-CG109-AG109</f>
        <v>0</v>
      </c>
    </row>
    <row r="110" customFormat="false" ht="15.75" hidden="false" customHeight="false" outlineLevel="0" collapsed="false">
      <c r="E110" s="71"/>
      <c r="F110" s="71"/>
      <c r="G110" s="71" t="n">
        <v>39656</v>
      </c>
      <c r="H110" s="72" t="n">
        <f aca="false">H109+1</f>
        <v>87</v>
      </c>
      <c r="I110" s="73"/>
      <c r="L110" s="74" t="n">
        <f aca="false">L109-O110</f>
        <v>1127463787.12937</v>
      </c>
      <c r="M110" s="84" t="n">
        <f aca="false">$C$7</f>
        <v>8038538.4</v>
      </c>
      <c r="N110" s="77"/>
      <c r="O110" s="84" t="n">
        <f aca="false">M110-P110</f>
        <v>1556082.64769669</v>
      </c>
      <c r="P110" s="57" t="n">
        <f aca="false">($C$6/12*L109)</f>
        <v>6482455.75230331</v>
      </c>
      <c r="Q110" s="78" t="n">
        <f aca="false">L109*($C$10/12)</f>
        <v>9408.49891480887</v>
      </c>
      <c r="R110" s="78" t="n">
        <f aca="false">L109*($C$11/12)</f>
        <v>1505.35982636942</v>
      </c>
      <c r="S110" s="57" t="n">
        <f aca="false">SUM(N110:P110)-Q110-R110</f>
        <v>8027624.54125882</v>
      </c>
      <c r="T110" s="79" t="n">
        <f aca="false">L110/$L$23</f>
        <v>0.931788253825923</v>
      </c>
      <c r="U110" s="72" t="n">
        <f aca="false">U109+1</f>
        <v>87</v>
      </c>
      <c r="V110" s="75" t="n">
        <f aca="false">MAXA(V109-X110,0)</f>
        <v>25593787.1293668</v>
      </c>
      <c r="W110" s="57" t="n">
        <f aca="false">V109*$C$14</f>
        <v>140726.825011113</v>
      </c>
      <c r="X110" s="0" t="n">
        <f aca="false">MINA(IF(V109&gt;0,O110,0),V109)</f>
        <v>1556082.64769669</v>
      </c>
      <c r="Y110" s="76" t="n">
        <f aca="false">W110+X110</f>
        <v>1696809.47270781</v>
      </c>
      <c r="Z110" s="72" t="n">
        <f aca="false">Z109+1</f>
        <v>87</v>
      </c>
      <c r="AA110" s="75" t="n">
        <f aca="false">AA109-AC110</f>
        <v>492470000</v>
      </c>
      <c r="AB110" s="57" t="n">
        <f aca="false">AA109*$C$15</f>
        <v>2718434.4</v>
      </c>
      <c r="AC110" s="0" t="n">
        <f aca="false">IF(AA109&gt;0,O110-X110,0)</f>
        <v>0</v>
      </c>
      <c r="AD110" s="76" t="n">
        <f aca="false">AB110+AC110</f>
        <v>2718434.4</v>
      </c>
      <c r="AE110" s="72" t="n">
        <f aca="false">AE109+1</f>
        <v>87</v>
      </c>
      <c r="AF110" s="57" t="n">
        <f aca="false">CD110</f>
        <v>1127463787.12937</v>
      </c>
      <c r="AG110" s="57" t="n">
        <f aca="false">CH110</f>
        <v>182904.00188435</v>
      </c>
      <c r="AH110" s="0" t="n">
        <v>0</v>
      </c>
      <c r="AI110" s="76" t="n">
        <f aca="false">AG110+AH110</f>
        <v>182904.00188435</v>
      </c>
      <c r="AJ110" s="30"/>
      <c r="AK110" s="57" t="n">
        <f aca="false">CD110</f>
        <v>1127463787.12937</v>
      </c>
      <c r="AL110" s="30"/>
      <c r="AM110" s="30"/>
      <c r="AN110" s="30"/>
      <c r="AO110" s="30"/>
      <c r="AP110" s="57" t="n">
        <f aca="false">AP109-AR110</f>
        <v>115000000</v>
      </c>
      <c r="AQ110" s="57" t="n">
        <f aca="false">AP109*$C$16</f>
        <v>617636.25</v>
      </c>
      <c r="AR110" s="0" t="n">
        <v>0</v>
      </c>
      <c r="AS110" s="76" t="n">
        <f aca="false">AQ110+AR110</f>
        <v>617636.25</v>
      </c>
      <c r="AT110" s="30"/>
      <c r="AU110" s="57" t="n">
        <f aca="false">AU109-AW110</f>
        <v>102100000</v>
      </c>
      <c r="AV110" s="57" t="n">
        <f aca="false">AU109*$C$19</f>
        <v>576099.25</v>
      </c>
      <c r="AW110" s="0" t="n">
        <v>0</v>
      </c>
      <c r="AX110" s="76" t="n">
        <f aca="false">AV110+AW110</f>
        <v>576099.25</v>
      </c>
      <c r="AY110" s="30"/>
      <c r="AZ110" s="57" t="n">
        <f aca="false">AZ109-BB110</f>
        <v>50000000</v>
      </c>
      <c r="BA110" s="57" t="n">
        <f aca="false">AZ109*$C$20</f>
        <v>273791.666666667</v>
      </c>
      <c r="BB110" s="0" t="n">
        <v>0</v>
      </c>
      <c r="BC110" s="76" t="n">
        <f aca="false">BA110+BB110</f>
        <v>273791.666666667</v>
      </c>
      <c r="BD110" s="30"/>
      <c r="BE110" s="57" t="n">
        <f aca="false">BE109-BG110</f>
        <v>112300000</v>
      </c>
      <c r="BF110" s="57" t="n">
        <f aca="false">BE109*$C$21</f>
        <v>643666.166666667</v>
      </c>
      <c r="BG110" s="0" t="n">
        <v>0</v>
      </c>
      <c r="BH110" s="76" t="n">
        <f aca="false">BF110+BG110</f>
        <v>643666.166666667</v>
      </c>
      <c r="BI110" s="30"/>
      <c r="BJ110" s="57" t="n">
        <f aca="false">BJ109-BL110</f>
        <v>48700000</v>
      </c>
      <c r="BK110" s="57" t="n">
        <f aca="false">BJ109*$C$22</f>
        <v>279132.166666667</v>
      </c>
      <c r="BL110" s="0" t="n">
        <v>0</v>
      </c>
      <c r="BM110" s="76" t="n">
        <f aca="false">BK110+BL110</f>
        <v>279132.166666667</v>
      </c>
      <c r="BN110" s="30"/>
      <c r="BO110" s="57" t="n">
        <f aca="false">BO109-BQ110</f>
        <v>89500000</v>
      </c>
      <c r="BP110" s="57" t="n">
        <f aca="false">BO109*$C$23</f>
        <v>512984.166666667</v>
      </c>
      <c r="BQ110" s="0" t="n">
        <v>0</v>
      </c>
      <c r="BR110" s="76" t="n">
        <f aca="false">BP110+BQ110</f>
        <v>512984.166666667</v>
      </c>
      <c r="BS110" s="30"/>
      <c r="BT110" s="57" t="n">
        <f aca="false">BT109-BV110</f>
        <v>44800000</v>
      </c>
      <c r="BU110" s="57" t="n">
        <f aca="false">BT109*$C$24</f>
        <v>256778.666666667</v>
      </c>
      <c r="BV110" s="0" t="n">
        <v>0</v>
      </c>
      <c r="BW110" s="76" t="n">
        <f aca="false">BU110+BV110</f>
        <v>256778.666666667</v>
      </c>
      <c r="BX110" s="30"/>
      <c r="BY110" s="57" t="n">
        <f aca="false">BY109-CA110</f>
        <v>47000000</v>
      </c>
      <c r="BZ110" s="57" t="n">
        <f aca="false">BY109*$C$25</f>
        <v>269388.333333333</v>
      </c>
      <c r="CA110" s="0" t="n">
        <v>0</v>
      </c>
      <c r="CB110" s="76" t="n">
        <f aca="false">BZ110+CA110</f>
        <v>269388.333333333</v>
      </c>
      <c r="CC110" s="30"/>
      <c r="CD110" s="75" t="n">
        <f aca="false">V110+AA110+AP110+AU110+AZ110+BE110+BJ110+BO110+BT110+BY110</f>
        <v>1127463787.12937</v>
      </c>
      <c r="CE110" s="57" t="n">
        <f aca="false">W110+AB110+AQ110+AV110+BA110+BF110+BK110+BP110+BU110+BZ110</f>
        <v>6288637.89167778</v>
      </c>
      <c r="CF110" s="57" t="n">
        <f aca="false">X110+AC110+AR110+AW110+BB110+BG110+BL110+BQ110+BV110+CA110</f>
        <v>1556082.64769669</v>
      </c>
      <c r="CG110" s="75" t="n">
        <f aca="false">CE110+CF110</f>
        <v>7844720.53937447</v>
      </c>
      <c r="CH110" s="57" t="n">
        <f aca="false">S110-CG110</f>
        <v>182904.00188435</v>
      </c>
      <c r="CI110" s="76" t="n">
        <f aca="false">S110-CG110-AG110</f>
        <v>0</v>
      </c>
    </row>
    <row r="111" customFormat="false" ht="15.75" hidden="false" customHeight="false" outlineLevel="0" collapsed="false">
      <c r="E111" s="71"/>
      <c r="F111" s="71"/>
      <c r="G111" s="71" t="n">
        <v>39687</v>
      </c>
      <c r="H111" s="72" t="n">
        <f aca="false">H110+1</f>
        <v>88</v>
      </c>
      <c r="I111" s="73"/>
      <c r="L111" s="74" t="n">
        <f aca="false">L110-O111</f>
        <v>1125898769.9738</v>
      </c>
      <c r="M111" s="84" t="n">
        <f aca="false">$C$7</f>
        <v>8038538.4</v>
      </c>
      <c r="N111" s="77"/>
      <c r="O111" s="84" t="n">
        <f aca="false">M111-P111</f>
        <v>1565017.15556555</v>
      </c>
      <c r="P111" s="57" t="n">
        <f aca="false">($C$6/12*L110)</f>
        <v>6473521.24443445</v>
      </c>
      <c r="Q111" s="78" t="n">
        <f aca="false">L110*($C$10/12)</f>
        <v>9395.53155941139</v>
      </c>
      <c r="R111" s="78" t="n">
        <f aca="false">L110*($C$11/12)</f>
        <v>1503.28504950582</v>
      </c>
      <c r="S111" s="57" t="n">
        <f aca="false">SUM(N111:P111)-Q111-R111</f>
        <v>8027639.58339108</v>
      </c>
      <c r="T111" s="79" t="n">
        <f aca="false">L111/$L$23</f>
        <v>0.930494851218018</v>
      </c>
      <c r="U111" s="72" t="n">
        <f aca="false">U110+1</f>
        <v>88</v>
      </c>
      <c r="V111" s="75" t="n">
        <f aca="false">MAXA(V110-X111,0)</f>
        <v>24028769.9738013</v>
      </c>
      <c r="W111" s="57" t="n">
        <f aca="false">V110*$C$14</f>
        <v>132661.129953885</v>
      </c>
      <c r="X111" s="0" t="n">
        <f aca="false">MINA(IF(V110&gt;0,O111,0),V110)</f>
        <v>1565017.15556555</v>
      </c>
      <c r="Y111" s="76" t="n">
        <f aca="false">W111+X111</f>
        <v>1697678.28551944</v>
      </c>
      <c r="Z111" s="72" t="n">
        <f aca="false">Z110+1</f>
        <v>88</v>
      </c>
      <c r="AA111" s="75" t="n">
        <f aca="false">AA110-AC111</f>
        <v>492470000</v>
      </c>
      <c r="AB111" s="57" t="n">
        <f aca="false">AA110*$C$15</f>
        <v>2718434.4</v>
      </c>
      <c r="AC111" s="0" t="n">
        <f aca="false">IF(AA110&gt;0,O111-X111,0)</f>
        <v>0</v>
      </c>
      <c r="AD111" s="76" t="n">
        <f aca="false">AB111+AC111</f>
        <v>2718434.4</v>
      </c>
      <c r="AE111" s="72" t="n">
        <f aca="false">AE110+1</f>
        <v>88</v>
      </c>
      <c r="AF111" s="57" t="n">
        <f aca="false">CD111</f>
        <v>1125898769.9738</v>
      </c>
      <c r="AG111" s="57" t="n">
        <f aca="false">CH111</f>
        <v>182050.231204981</v>
      </c>
      <c r="AH111" s="0" t="n">
        <v>0</v>
      </c>
      <c r="AI111" s="76" t="n">
        <f aca="false">AG111+AH111</f>
        <v>182050.231204981</v>
      </c>
      <c r="AJ111" s="30"/>
      <c r="AK111" s="57" t="n">
        <f aca="false">CD111</f>
        <v>1125898769.9738</v>
      </c>
      <c r="AL111" s="30"/>
      <c r="AM111" s="30"/>
      <c r="AN111" s="30"/>
      <c r="AO111" s="30"/>
      <c r="AP111" s="57" t="n">
        <f aca="false">AP110-AR111</f>
        <v>115000000</v>
      </c>
      <c r="AQ111" s="57" t="n">
        <f aca="false">AP110*$C$16</f>
        <v>617636.25</v>
      </c>
      <c r="AR111" s="0" t="n">
        <v>0</v>
      </c>
      <c r="AS111" s="76" t="n">
        <f aca="false">AQ111+AR111</f>
        <v>617636.25</v>
      </c>
      <c r="AT111" s="30"/>
      <c r="AU111" s="57" t="n">
        <f aca="false">AU110-AW111</f>
        <v>102100000</v>
      </c>
      <c r="AV111" s="57" t="n">
        <f aca="false">AU110*$C$19</f>
        <v>576099.25</v>
      </c>
      <c r="AW111" s="0" t="n">
        <v>0</v>
      </c>
      <c r="AX111" s="76" t="n">
        <f aca="false">AV111+AW111</f>
        <v>576099.25</v>
      </c>
      <c r="AY111" s="30"/>
      <c r="AZ111" s="57" t="n">
        <f aca="false">AZ110-BB111</f>
        <v>50000000</v>
      </c>
      <c r="BA111" s="57" t="n">
        <f aca="false">AZ110*$C$20</f>
        <v>273791.666666667</v>
      </c>
      <c r="BB111" s="0" t="n">
        <v>0</v>
      </c>
      <c r="BC111" s="76" t="n">
        <f aca="false">BA111+BB111</f>
        <v>273791.666666667</v>
      </c>
      <c r="BD111" s="30"/>
      <c r="BE111" s="57" t="n">
        <f aca="false">BE110-BG111</f>
        <v>112300000</v>
      </c>
      <c r="BF111" s="57" t="n">
        <f aca="false">BE110*$C$21</f>
        <v>643666.166666667</v>
      </c>
      <c r="BG111" s="0" t="n">
        <v>0</v>
      </c>
      <c r="BH111" s="76" t="n">
        <f aca="false">BF111+BG111</f>
        <v>643666.166666667</v>
      </c>
      <c r="BI111" s="30"/>
      <c r="BJ111" s="57" t="n">
        <f aca="false">BJ110-BL111</f>
        <v>48700000</v>
      </c>
      <c r="BK111" s="57" t="n">
        <f aca="false">BJ110*$C$22</f>
        <v>279132.166666667</v>
      </c>
      <c r="BL111" s="0" t="n">
        <v>0</v>
      </c>
      <c r="BM111" s="76" t="n">
        <f aca="false">BK111+BL111</f>
        <v>279132.166666667</v>
      </c>
      <c r="BN111" s="30"/>
      <c r="BO111" s="57" t="n">
        <f aca="false">BO110-BQ111</f>
        <v>89500000</v>
      </c>
      <c r="BP111" s="57" t="n">
        <f aca="false">BO110*$C$23</f>
        <v>512984.166666667</v>
      </c>
      <c r="BQ111" s="0" t="n">
        <v>0</v>
      </c>
      <c r="BR111" s="76" t="n">
        <f aca="false">BP111+BQ111</f>
        <v>512984.166666667</v>
      </c>
      <c r="BS111" s="30"/>
      <c r="BT111" s="57" t="n">
        <f aca="false">BT110-BV111</f>
        <v>44800000</v>
      </c>
      <c r="BU111" s="57" t="n">
        <f aca="false">BT110*$C$24</f>
        <v>256778.666666667</v>
      </c>
      <c r="BV111" s="0" t="n">
        <v>0</v>
      </c>
      <c r="BW111" s="76" t="n">
        <f aca="false">BU111+BV111</f>
        <v>256778.666666667</v>
      </c>
      <c r="BX111" s="30"/>
      <c r="BY111" s="57" t="n">
        <f aca="false">BY110-CA111</f>
        <v>47000000</v>
      </c>
      <c r="BZ111" s="57" t="n">
        <f aca="false">BY110*$C$25</f>
        <v>269388.333333333</v>
      </c>
      <c r="CA111" s="0" t="n">
        <v>0</v>
      </c>
      <c r="CB111" s="76" t="n">
        <f aca="false">BZ111+CA111</f>
        <v>269388.333333333</v>
      </c>
      <c r="CC111" s="30"/>
      <c r="CD111" s="75" t="n">
        <f aca="false">V111+AA111+AP111+AU111+AZ111+BE111+BJ111+BO111+BT111+BY111</f>
        <v>1125898769.9738</v>
      </c>
      <c r="CE111" s="57" t="n">
        <f aca="false">W111+AB111+AQ111+AV111+BA111+BF111+BK111+BP111+BU111+BZ111</f>
        <v>6280572.19662055</v>
      </c>
      <c r="CF111" s="57" t="n">
        <f aca="false">X111+AC111+AR111+AW111+BB111+BG111+BL111+BQ111+BV111+CA111</f>
        <v>1565017.15556555</v>
      </c>
      <c r="CG111" s="75" t="n">
        <f aca="false">CE111+CF111</f>
        <v>7845589.3521861</v>
      </c>
      <c r="CH111" s="57" t="n">
        <f aca="false">S111-CG111</f>
        <v>182050.231204981</v>
      </c>
      <c r="CI111" s="76" t="n">
        <f aca="false">S111-CG111-AG111</f>
        <v>0</v>
      </c>
    </row>
    <row r="112" customFormat="false" ht="15.75" hidden="false" customHeight="false" outlineLevel="0" collapsed="false">
      <c r="E112" s="71"/>
      <c r="F112" s="71"/>
      <c r="G112" s="71" t="n">
        <v>39718</v>
      </c>
      <c r="H112" s="72" t="n">
        <f aca="false">H111+1</f>
        <v>89</v>
      </c>
      <c r="I112" s="73"/>
      <c r="L112" s="74" t="n">
        <f aca="false">L111-O112</f>
        <v>1124324767.0114</v>
      </c>
      <c r="M112" s="84" t="n">
        <f aca="false">$C$7</f>
        <v>8038538.4</v>
      </c>
      <c r="N112" s="77"/>
      <c r="O112" s="84" t="n">
        <f aca="false">M112-P112</f>
        <v>1574002.96240042</v>
      </c>
      <c r="P112" s="57" t="n">
        <f aca="false">($C$6/12*L111)</f>
        <v>6464535.43759958</v>
      </c>
      <c r="Q112" s="78" t="n">
        <f aca="false">L111*($C$10/12)</f>
        <v>9382.48974978168</v>
      </c>
      <c r="R112" s="78" t="n">
        <f aca="false">L111*($C$11/12)</f>
        <v>1501.19835996507</v>
      </c>
      <c r="S112" s="57" t="n">
        <f aca="false">SUM(N112:P112)-Q112-R112</f>
        <v>8027654.71189025</v>
      </c>
      <c r="T112" s="79" t="n">
        <f aca="false">L112/$L$23</f>
        <v>0.929194022323472</v>
      </c>
      <c r="U112" s="72" t="n">
        <f aca="false">U111+1</f>
        <v>89</v>
      </c>
      <c r="V112" s="75" t="n">
        <f aca="false">MAXA(V111-X112,0)</f>
        <v>22454767.0114008</v>
      </c>
      <c r="W112" s="57" t="n">
        <f aca="false">V111*$C$14</f>
        <v>124549.124364203</v>
      </c>
      <c r="X112" s="0" t="n">
        <f aca="false">MINA(IF(V111&gt;0,O112,0),V111)</f>
        <v>1574002.96240042</v>
      </c>
      <c r="Y112" s="76" t="n">
        <f aca="false">W112+X112</f>
        <v>1698552.08676463</v>
      </c>
      <c r="Z112" s="72" t="n">
        <f aca="false">Z111+1</f>
        <v>89</v>
      </c>
      <c r="AA112" s="75" t="n">
        <f aca="false">AA111-AC112</f>
        <v>492470000</v>
      </c>
      <c r="AB112" s="57" t="n">
        <f aca="false">AA111*$C$15</f>
        <v>2718434.4</v>
      </c>
      <c r="AC112" s="0" t="n">
        <f aca="false">IF(AA111&gt;0,O112-X112,0)</f>
        <v>0</v>
      </c>
      <c r="AD112" s="76" t="n">
        <f aca="false">AB112+AC112</f>
        <v>2718434.4</v>
      </c>
      <c r="AE112" s="72" t="n">
        <f aca="false">AE111+1</f>
        <v>89</v>
      </c>
      <c r="AF112" s="57" t="n">
        <f aca="false">CD112</f>
        <v>1124324767.0114</v>
      </c>
      <c r="AG112" s="57" t="n">
        <f aca="false">CH112</f>
        <v>181191.55845896</v>
      </c>
      <c r="AH112" s="0" t="n">
        <v>0</v>
      </c>
      <c r="AI112" s="76" t="n">
        <f aca="false">AG112+AH112</f>
        <v>181191.55845896</v>
      </c>
      <c r="AJ112" s="30"/>
      <c r="AK112" s="57" t="n">
        <f aca="false">CD112</f>
        <v>1124324767.0114</v>
      </c>
      <c r="AL112" s="30"/>
      <c r="AM112" s="30"/>
      <c r="AN112" s="30"/>
      <c r="AO112" s="30"/>
      <c r="AP112" s="57" t="n">
        <f aca="false">AP111-AR112</f>
        <v>115000000</v>
      </c>
      <c r="AQ112" s="57" t="n">
        <f aca="false">AP111*$C$16</f>
        <v>617636.25</v>
      </c>
      <c r="AR112" s="0" t="n">
        <v>0</v>
      </c>
      <c r="AS112" s="76" t="n">
        <f aca="false">AQ112+AR112</f>
        <v>617636.25</v>
      </c>
      <c r="AT112" s="30"/>
      <c r="AU112" s="57" t="n">
        <f aca="false">AU111-AW112</f>
        <v>102100000</v>
      </c>
      <c r="AV112" s="57" t="n">
        <f aca="false">AU111*$C$19</f>
        <v>576099.25</v>
      </c>
      <c r="AW112" s="0" t="n">
        <v>0</v>
      </c>
      <c r="AX112" s="76" t="n">
        <f aca="false">AV112+AW112</f>
        <v>576099.25</v>
      </c>
      <c r="AY112" s="30"/>
      <c r="AZ112" s="57" t="n">
        <f aca="false">AZ111-BB112</f>
        <v>50000000</v>
      </c>
      <c r="BA112" s="57" t="n">
        <f aca="false">AZ111*$C$20</f>
        <v>273791.666666667</v>
      </c>
      <c r="BB112" s="0" t="n">
        <v>0</v>
      </c>
      <c r="BC112" s="76" t="n">
        <f aca="false">BA112+BB112</f>
        <v>273791.666666667</v>
      </c>
      <c r="BD112" s="30"/>
      <c r="BE112" s="57" t="n">
        <f aca="false">BE111-BG112</f>
        <v>112300000</v>
      </c>
      <c r="BF112" s="57" t="n">
        <f aca="false">BE111*$C$21</f>
        <v>643666.166666667</v>
      </c>
      <c r="BG112" s="0" t="n">
        <v>0</v>
      </c>
      <c r="BH112" s="76" t="n">
        <f aca="false">BF112+BG112</f>
        <v>643666.166666667</v>
      </c>
      <c r="BI112" s="30"/>
      <c r="BJ112" s="57" t="n">
        <f aca="false">BJ111-BL112</f>
        <v>48700000</v>
      </c>
      <c r="BK112" s="57" t="n">
        <f aca="false">BJ111*$C$22</f>
        <v>279132.166666667</v>
      </c>
      <c r="BL112" s="0" t="n">
        <v>0</v>
      </c>
      <c r="BM112" s="76" t="n">
        <f aca="false">BK112+BL112</f>
        <v>279132.166666667</v>
      </c>
      <c r="BN112" s="30"/>
      <c r="BO112" s="57" t="n">
        <f aca="false">BO111-BQ112</f>
        <v>89500000</v>
      </c>
      <c r="BP112" s="57" t="n">
        <f aca="false">BO111*$C$23</f>
        <v>512984.166666667</v>
      </c>
      <c r="BQ112" s="0" t="n">
        <v>0</v>
      </c>
      <c r="BR112" s="76" t="n">
        <f aca="false">BP112+BQ112</f>
        <v>512984.166666667</v>
      </c>
      <c r="BS112" s="30"/>
      <c r="BT112" s="57" t="n">
        <f aca="false">BT111-BV112</f>
        <v>44800000</v>
      </c>
      <c r="BU112" s="57" t="n">
        <f aca="false">BT111*$C$24</f>
        <v>256778.666666667</v>
      </c>
      <c r="BV112" s="0" t="n">
        <v>0</v>
      </c>
      <c r="BW112" s="76" t="n">
        <f aca="false">BU112+BV112</f>
        <v>256778.666666667</v>
      </c>
      <c r="BX112" s="30"/>
      <c r="BY112" s="57" t="n">
        <f aca="false">BY111-CA112</f>
        <v>47000000</v>
      </c>
      <c r="BZ112" s="57" t="n">
        <f aca="false">BY111*$C$25</f>
        <v>269388.333333333</v>
      </c>
      <c r="CA112" s="0" t="n">
        <v>0</v>
      </c>
      <c r="CB112" s="76" t="n">
        <f aca="false">BZ112+CA112</f>
        <v>269388.333333333</v>
      </c>
      <c r="CC112" s="30"/>
      <c r="CD112" s="75" t="n">
        <f aca="false">V112+AA112+AP112+AU112+AZ112+BE112+BJ112+BO112+BT112+BY112</f>
        <v>1124324767.0114</v>
      </c>
      <c r="CE112" s="57" t="n">
        <f aca="false">W112+AB112+AQ112+AV112+BA112+BF112+BK112+BP112+BU112+BZ112</f>
        <v>6272460.19103087</v>
      </c>
      <c r="CF112" s="57" t="n">
        <f aca="false">X112+AC112+AR112+AW112+BB112+BG112+BL112+BQ112+BV112+CA112</f>
        <v>1574002.96240042</v>
      </c>
      <c r="CG112" s="75" t="n">
        <f aca="false">CE112+CF112</f>
        <v>7846463.15343129</v>
      </c>
      <c r="CH112" s="57" t="n">
        <f aca="false">S112-CG112</f>
        <v>181191.55845896</v>
      </c>
      <c r="CI112" s="76" t="n">
        <f aca="false">S112-CG112-AG112</f>
        <v>0</v>
      </c>
    </row>
    <row r="113" customFormat="false" ht="15.75" hidden="false" customHeight="false" outlineLevel="0" collapsed="false">
      <c r="E113" s="71"/>
      <c r="F113" s="71"/>
      <c r="G113" s="71" t="n">
        <v>39748</v>
      </c>
      <c r="H113" s="72" t="n">
        <f aca="false">H112+1</f>
        <v>90</v>
      </c>
      <c r="I113" s="73"/>
      <c r="L113" s="74" t="n">
        <f aca="false">L112-O113</f>
        <v>1122741726.64866</v>
      </c>
      <c r="M113" s="84" t="n">
        <f aca="false">$C$7</f>
        <v>8038538.4</v>
      </c>
      <c r="N113" s="77"/>
      <c r="O113" s="84" t="n">
        <f aca="false">M113-P113</f>
        <v>1583040.36274287</v>
      </c>
      <c r="P113" s="57" t="n">
        <f aca="false">($C$6/12*L112)</f>
        <v>6455498.03725713</v>
      </c>
      <c r="Q113" s="78" t="n">
        <f aca="false">L112*($C$10/12)</f>
        <v>9369.37305842834</v>
      </c>
      <c r="R113" s="78" t="n">
        <f aca="false">L112*($C$11/12)</f>
        <v>1499.09968934853</v>
      </c>
      <c r="S113" s="57" t="n">
        <f aca="false">SUM(N113:P113)-Q113-R113</f>
        <v>8027669.92725222</v>
      </c>
      <c r="T113" s="79" t="n">
        <f aca="false">L113/$L$23</f>
        <v>0.927885724503023</v>
      </c>
      <c r="U113" s="72" t="n">
        <f aca="false">U112+1</f>
        <v>90</v>
      </c>
      <c r="V113" s="75" t="n">
        <f aca="false">MAXA(V112-X113,0)</f>
        <v>20871726.648658</v>
      </c>
      <c r="W113" s="57" t="n">
        <f aca="false">V112*$C$14</f>
        <v>116390.542342428</v>
      </c>
      <c r="X113" s="0" t="n">
        <f aca="false">MINA(IF(V112&gt;0,O113,0),V112)</f>
        <v>1583040.36274287</v>
      </c>
      <c r="Y113" s="76" t="n">
        <f aca="false">W113+X113</f>
        <v>1699430.9050853</v>
      </c>
      <c r="Z113" s="72" t="n">
        <f aca="false">Z112+1</f>
        <v>90</v>
      </c>
      <c r="AA113" s="75" t="n">
        <f aca="false">AA112-AC113</f>
        <v>492470000</v>
      </c>
      <c r="AB113" s="57" t="n">
        <f aca="false">AA112*$C$15</f>
        <v>2718434.4</v>
      </c>
      <c r="AC113" s="0" t="n">
        <f aca="false">IF(AA112&gt;0,O113-X113,0)</f>
        <v>0</v>
      </c>
      <c r="AD113" s="76" t="n">
        <f aca="false">AB113+AC113</f>
        <v>2718434.4</v>
      </c>
      <c r="AE113" s="72" t="n">
        <f aca="false">AE112+1</f>
        <v>90</v>
      </c>
      <c r="AF113" s="57" t="n">
        <f aca="false">CD113</f>
        <v>1122741726.64866</v>
      </c>
      <c r="AG113" s="57" t="n">
        <f aca="false">CH113</f>
        <v>180327.955500256</v>
      </c>
      <c r="AH113" s="0" t="n">
        <v>0</v>
      </c>
      <c r="AI113" s="76" t="n">
        <f aca="false">AG113+AH113</f>
        <v>180327.955500256</v>
      </c>
      <c r="AJ113" s="30"/>
      <c r="AK113" s="57" t="n">
        <f aca="false">CD113</f>
        <v>1122741726.64866</v>
      </c>
      <c r="AL113" s="30"/>
      <c r="AM113" s="30"/>
      <c r="AN113" s="30"/>
      <c r="AO113" s="30"/>
      <c r="AP113" s="57" t="n">
        <f aca="false">AP112-AR113</f>
        <v>115000000</v>
      </c>
      <c r="AQ113" s="57" t="n">
        <f aca="false">AP112*$C$16</f>
        <v>617636.25</v>
      </c>
      <c r="AR113" s="0" t="n">
        <v>0</v>
      </c>
      <c r="AS113" s="76" t="n">
        <f aca="false">AQ113+AR113</f>
        <v>617636.25</v>
      </c>
      <c r="AT113" s="30"/>
      <c r="AU113" s="57" t="n">
        <f aca="false">AU112-AW113</f>
        <v>102100000</v>
      </c>
      <c r="AV113" s="57" t="n">
        <f aca="false">AU112*$C$19</f>
        <v>576099.25</v>
      </c>
      <c r="AW113" s="0" t="n">
        <v>0</v>
      </c>
      <c r="AX113" s="76" t="n">
        <f aca="false">AV113+AW113</f>
        <v>576099.25</v>
      </c>
      <c r="AY113" s="30"/>
      <c r="AZ113" s="57" t="n">
        <f aca="false">AZ112-BB113</f>
        <v>50000000</v>
      </c>
      <c r="BA113" s="57" t="n">
        <f aca="false">AZ112*$C$20</f>
        <v>273791.666666667</v>
      </c>
      <c r="BB113" s="0" t="n">
        <v>0</v>
      </c>
      <c r="BC113" s="76" t="n">
        <f aca="false">BA113+BB113</f>
        <v>273791.666666667</v>
      </c>
      <c r="BD113" s="30"/>
      <c r="BE113" s="57" t="n">
        <f aca="false">BE112-BG113</f>
        <v>112300000</v>
      </c>
      <c r="BF113" s="57" t="n">
        <f aca="false">BE112*$C$21</f>
        <v>643666.166666667</v>
      </c>
      <c r="BG113" s="0" t="n">
        <v>0</v>
      </c>
      <c r="BH113" s="76" t="n">
        <f aca="false">BF113+BG113</f>
        <v>643666.166666667</v>
      </c>
      <c r="BI113" s="30"/>
      <c r="BJ113" s="57" t="n">
        <f aca="false">BJ112-BL113</f>
        <v>48700000</v>
      </c>
      <c r="BK113" s="57" t="n">
        <f aca="false">BJ112*$C$22</f>
        <v>279132.166666667</v>
      </c>
      <c r="BL113" s="0" t="n">
        <v>0</v>
      </c>
      <c r="BM113" s="76" t="n">
        <f aca="false">BK113+BL113</f>
        <v>279132.166666667</v>
      </c>
      <c r="BN113" s="30"/>
      <c r="BO113" s="57" t="n">
        <f aca="false">BO112-BQ113</f>
        <v>89500000</v>
      </c>
      <c r="BP113" s="57" t="n">
        <f aca="false">BO112*$C$23</f>
        <v>512984.166666667</v>
      </c>
      <c r="BQ113" s="0" t="n">
        <v>0</v>
      </c>
      <c r="BR113" s="76" t="n">
        <f aca="false">BP113+BQ113</f>
        <v>512984.166666667</v>
      </c>
      <c r="BS113" s="30"/>
      <c r="BT113" s="57" t="n">
        <f aca="false">BT112-BV113</f>
        <v>44800000</v>
      </c>
      <c r="BU113" s="57" t="n">
        <f aca="false">BT112*$C$24</f>
        <v>256778.666666667</v>
      </c>
      <c r="BV113" s="0" t="n">
        <v>0</v>
      </c>
      <c r="BW113" s="76" t="n">
        <f aca="false">BU113+BV113</f>
        <v>256778.666666667</v>
      </c>
      <c r="BX113" s="30"/>
      <c r="BY113" s="57" t="n">
        <f aca="false">BY112-CA113</f>
        <v>47000000</v>
      </c>
      <c r="BZ113" s="57" t="n">
        <f aca="false">BY112*$C$25</f>
        <v>269388.333333333</v>
      </c>
      <c r="CA113" s="0" t="n">
        <v>0</v>
      </c>
      <c r="CB113" s="76" t="n">
        <f aca="false">BZ113+CA113</f>
        <v>269388.333333333</v>
      </c>
      <c r="CC113" s="30"/>
      <c r="CD113" s="75" t="n">
        <f aca="false">V113+AA113+AP113+AU113+AZ113+BE113+BJ113+BO113+BT113+BY113</f>
        <v>1122741726.64866</v>
      </c>
      <c r="CE113" s="57" t="n">
        <f aca="false">W113+AB113+AQ113+AV113+BA113+BF113+BK113+BP113+BU113+BZ113</f>
        <v>6264301.6090091</v>
      </c>
      <c r="CF113" s="57" t="n">
        <f aca="false">X113+AC113+AR113+AW113+BB113+BG113+BL113+BQ113+BV113+CA113</f>
        <v>1583040.36274287</v>
      </c>
      <c r="CG113" s="75" t="n">
        <f aca="false">CE113+CF113</f>
        <v>7847341.97175197</v>
      </c>
      <c r="CH113" s="57" t="n">
        <f aca="false">S113-CG113</f>
        <v>180327.955500256</v>
      </c>
      <c r="CI113" s="76" t="n">
        <f aca="false">S113-CG113-AG113</f>
        <v>0</v>
      </c>
    </row>
    <row r="114" customFormat="false" ht="15.75" hidden="false" customHeight="false" outlineLevel="0" collapsed="false">
      <c r="E114" s="71"/>
      <c r="F114" s="71"/>
      <c r="G114" s="71" t="n">
        <v>39779</v>
      </c>
      <c r="H114" s="72" t="n">
        <f aca="false">H113+1</f>
        <v>91</v>
      </c>
      <c r="I114" s="73"/>
      <c r="L114" s="74" t="n">
        <f aca="false">L113-O114</f>
        <v>1121149596.99583</v>
      </c>
      <c r="M114" s="84" t="n">
        <f aca="false">$C$7</f>
        <v>8038538.4</v>
      </c>
      <c r="N114" s="77"/>
      <c r="O114" s="84" t="n">
        <f aca="false">M114-P114</f>
        <v>1592129.65282562</v>
      </c>
      <c r="P114" s="57" t="n">
        <f aca="false">($C$6/12*L113)</f>
        <v>6446408.74717438</v>
      </c>
      <c r="Q114" s="78" t="n">
        <f aca="false">L113*($C$10/12)</f>
        <v>9356.18105540549</v>
      </c>
      <c r="R114" s="78" t="n">
        <f aca="false">L113*($C$11/12)</f>
        <v>1496.98896886488</v>
      </c>
      <c r="S114" s="57" t="n">
        <f aca="false">SUM(N114:P114)-Q114-R114</f>
        <v>8027685.22997573</v>
      </c>
      <c r="T114" s="79" t="n">
        <f aca="false">L114/$L$23</f>
        <v>0.926569914872589</v>
      </c>
      <c r="U114" s="72" t="n">
        <f aca="false">U113+1</f>
        <v>91</v>
      </c>
      <c r="V114" s="75" t="n">
        <f aca="false">MAXA(V113-X114,0)</f>
        <v>19279596.9958324</v>
      </c>
      <c r="W114" s="57" t="n">
        <f aca="false">V113*$C$14</f>
        <v>108185.11646221</v>
      </c>
      <c r="X114" s="0" t="n">
        <f aca="false">MINA(IF(V113&gt;0,O114,0),V113)</f>
        <v>1592129.65282562</v>
      </c>
      <c r="Y114" s="76" t="n">
        <f aca="false">W114+X114</f>
        <v>1700314.76928783</v>
      </c>
      <c r="Z114" s="72" t="n">
        <f aca="false">Z113+1</f>
        <v>91</v>
      </c>
      <c r="AA114" s="75" t="n">
        <f aca="false">AA113-AC114</f>
        <v>492470000</v>
      </c>
      <c r="AB114" s="57" t="n">
        <f aca="false">AA113*$C$15</f>
        <v>2718434.4</v>
      </c>
      <c r="AC114" s="0" t="n">
        <f aca="false">IF(AA113&gt;0,O114-X114,0)</f>
        <v>0</v>
      </c>
      <c r="AD114" s="76" t="n">
        <f aca="false">AB114+AC114</f>
        <v>2718434.4</v>
      </c>
      <c r="AE114" s="72" t="n">
        <f aca="false">AE113+1</f>
        <v>91</v>
      </c>
      <c r="AF114" s="57" t="n">
        <f aca="false">CD114</f>
        <v>1121149596.99583</v>
      </c>
      <c r="AG114" s="57" t="n">
        <f aca="false">CH114</f>
        <v>179459.394021231</v>
      </c>
      <c r="AH114" s="0" t="n">
        <v>0</v>
      </c>
      <c r="AI114" s="76" t="n">
        <f aca="false">AG114+AH114</f>
        <v>179459.394021231</v>
      </c>
      <c r="AJ114" s="30"/>
      <c r="AK114" s="57" t="n">
        <f aca="false">CD114</f>
        <v>1121149596.99583</v>
      </c>
      <c r="AL114" s="30"/>
      <c r="AM114" s="30"/>
      <c r="AN114" s="30"/>
      <c r="AO114" s="30"/>
      <c r="AP114" s="57" t="n">
        <f aca="false">AP113-AR114</f>
        <v>115000000</v>
      </c>
      <c r="AQ114" s="57" t="n">
        <f aca="false">AP113*$C$16</f>
        <v>617636.25</v>
      </c>
      <c r="AR114" s="0" t="n">
        <v>0</v>
      </c>
      <c r="AS114" s="76" t="n">
        <f aca="false">AQ114+AR114</f>
        <v>617636.25</v>
      </c>
      <c r="AT114" s="30"/>
      <c r="AU114" s="57" t="n">
        <f aca="false">AU113-AW114</f>
        <v>102100000</v>
      </c>
      <c r="AV114" s="57" t="n">
        <f aca="false">AU113*$C$19</f>
        <v>576099.25</v>
      </c>
      <c r="AW114" s="0" t="n">
        <v>0</v>
      </c>
      <c r="AX114" s="76" t="n">
        <f aca="false">AV114+AW114</f>
        <v>576099.25</v>
      </c>
      <c r="AY114" s="30"/>
      <c r="AZ114" s="57" t="n">
        <f aca="false">AZ113-BB114</f>
        <v>50000000</v>
      </c>
      <c r="BA114" s="57" t="n">
        <f aca="false">AZ113*$C$20</f>
        <v>273791.666666667</v>
      </c>
      <c r="BB114" s="0" t="n">
        <v>0</v>
      </c>
      <c r="BC114" s="76" t="n">
        <f aca="false">BA114+BB114</f>
        <v>273791.666666667</v>
      </c>
      <c r="BD114" s="30"/>
      <c r="BE114" s="57" t="n">
        <f aca="false">BE113-BG114</f>
        <v>112300000</v>
      </c>
      <c r="BF114" s="57" t="n">
        <f aca="false">BE113*$C$21</f>
        <v>643666.166666667</v>
      </c>
      <c r="BG114" s="0" t="n">
        <v>0</v>
      </c>
      <c r="BH114" s="76" t="n">
        <f aca="false">BF114+BG114</f>
        <v>643666.166666667</v>
      </c>
      <c r="BI114" s="30"/>
      <c r="BJ114" s="57" t="n">
        <f aca="false">BJ113-BL114</f>
        <v>48700000</v>
      </c>
      <c r="BK114" s="57" t="n">
        <f aca="false">BJ113*$C$22</f>
        <v>279132.166666667</v>
      </c>
      <c r="BL114" s="0" t="n">
        <v>0</v>
      </c>
      <c r="BM114" s="76" t="n">
        <f aca="false">BK114+BL114</f>
        <v>279132.166666667</v>
      </c>
      <c r="BN114" s="30"/>
      <c r="BO114" s="57" t="n">
        <f aca="false">BO113-BQ114</f>
        <v>89500000</v>
      </c>
      <c r="BP114" s="57" t="n">
        <f aca="false">BO113*$C$23</f>
        <v>512984.166666667</v>
      </c>
      <c r="BQ114" s="0" t="n">
        <v>0</v>
      </c>
      <c r="BR114" s="76" t="n">
        <f aca="false">BP114+BQ114</f>
        <v>512984.166666667</v>
      </c>
      <c r="BS114" s="30"/>
      <c r="BT114" s="57" t="n">
        <f aca="false">BT113-BV114</f>
        <v>44800000</v>
      </c>
      <c r="BU114" s="57" t="n">
        <f aca="false">BT113*$C$24</f>
        <v>256778.666666667</v>
      </c>
      <c r="BV114" s="0" t="n">
        <v>0</v>
      </c>
      <c r="BW114" s="76" t="n">
        <f aca="false">BU114+BV114</f>
        <v>256778.666666667</v>
      </c>
      <c r="BX114" s="30"/>
      <c r="BY114" s="57" t="n">
        <f aca="false">BY113-CA114</f>
        <v>47000000</v>
      </c>
      <c r="BZ114" s="57" t="n">
        <f aca="false">BY113*$C$25</f>
        <v>269388.333333333</v>
      </c>
      <c r="CA114" s="0" t="n">
        <v>0</v>
      </c>
      <c r="CB114" s="76" t="n">
        <f aca="false">BZ114+CA114</f>
        <v>269388.333333333</v>
      </c>
      <c r="CC114" s="30"/>
      <c r="CD114" s="75" t="n">
        <f aca="false">V114+AA114+AP114+AU114+AZ114+BE114+BJ114+BO114+BT114+BY114</f>
        <v>1121149596.99583</v>
      </c>
      <c r="CE114" s="57" t="n">
        <f aca="false">W114+AB114+AQ114+AV114+BA114+BF114+BK114+BP114+BU114+BZ114</f>
        <v>6256096.18312888</v>
      </c>
      <c r="CF114" s="57" t="n">
        <f aca="false">X114+AC114+AR114+AW114+BB114+BG114+BL114+BQ114+BV114+CA114</f>
        <v>1592129.65282562</v>
      </c>
      <c r="CG114" s="75" t="n">
        <f aca="false">CE114+CF114</f>
        <v>7848225.8359545</v>
      </c>
      <c r="CH114" s="57" t="n">
        <f aca="false">S114-CG114</f>
        <v>179459.394021231</v>
      </c>
      <c r="CI114" s="76" t="n">
        <f aca="false">S114-CG114-AG114</f>
        <v>0</v>
      </c>
    </row>
    <row r="115" customFormat="false" ht="15.75" hidden="false" customHeight="false" outlineLevel="0" collapsed="false">
      <c r="E115" s="71"/>
      <c r="F115" s="71"/>
      <c r="G115" s="71" t="n">
        <v>39809</v>
      </c>
      <c r="H115" s="72" t="n">
        <f aca="false">H114+1</f>
        <v>92</v>
      </c>
      <c r="I115" s="73"/>
      <c r="L115" s="74" t="n">
        <f aca="false">L114-O115</f>
        <v>1119548325.86525</v>
      </c>
      <c r="M115" s="84" t="n">
        <f aca="false">$C$7</f>
        <v>8038538.4</v>
      </c>
      <c r="N115" s="77"/>
      <c r="O115" s="84" t="n">
        <f aca="false">M115-P115</f>
        <v>1601271.13058226</v>
      </c>
      <c r="P115" s="57" t="n">
        <f aca="false">($C$6/12*L114)</f>
        <v>6437267.26941774</v>
      </c>
      <c r="Q115" s="78" t="n">
        <f aca="false">L114*($C$10/12)</f>
        <v>9342.91330829861</v>
      </c>
      <c r="R115" s="78" t="n">
        <f aca="false">L114*($C$11/12)</f>
        <v>1494.86612932778</v>
      </c>
      <c r="S115" s="57" t="n">
        <f aca="false">SUM(N115:P115)-Q115-R115</f>
        <v>8027700.62056238</v>
      </c>
      <c r="T115" s="79" t="n">
        <f aca="false">L115/$L$23</f>
        <v>0.92524655030186</v>
      </c>
      <c r="U115" s="72" t="n">
        <f aca="false">U114+1</f>
        <v>92</v>
      </c>
      <c r="V115" s="75" t="n">
        <f aca="false">MAXA(V114-X115,0)</f>
        <v>17678325.8652501</v>
      </c>
      <c r="W115" s="57" t="n">
        <f aca="false">V114*$C$14</f>
        <v>99932.577761731</v>
      </c>
      <c r="X115" s="0" t="n">
        <f aca="false">MINA(IF(V114&gt;0,O115,0),V114)</f>
        <v>1601271.13058226</v>
      </c>
      <c r="Y115" s="76" t="n">
        <f aca="false">W115+X115</f>
        <v>1701203.70834399</v>
      </c>
      <c r="Z115" s="72" t="n">
        <f aca="false">Z114+1</f>
        <v>92</v>
      </c>
      <c r="AA115" s="75" t="n">
        <f aca="false">AA114-AC115</f>
        <v>492470000</v>
      </c>
      <c r="AB115" s="57" t="n">
        <f aca="false">AA114*$C$15</f>
        <v>2718434.4</v>
      </c>
      <c r="AC115" s="0" t="n">
        <f aca="false">IF(AA114&gt;0,O115-X115,0)</f>
        <v>0</v>
      </c>
      <c r="AD115" s="76" t="n">
        <f aca="false">AB115+AC115</f>
        <v>2718434.4</v>
      </c>
      <c r="AE115" s="72" t="n">
        <f aca="false">AE114+1</f>
        <v>92</v>
      </c>
      <c r="AF115" s="57" t="n">
        <f aca="false">CD115</f>
        <v>1119548325.86525</v>
      </c>
      <c r="AG115" s="57" t="n">
        <f aca="false">CH115</f>
        <v>178585.845551715</v>
      </c>
      <c r="AH115" s="0" t="n">
        <v>0</v>
      </c>
      <c r="AI115" s="76" t="n">
        <f aca="false">AG115+AH115</f>
        <v>178585.845551715</v>
      </c>
      <c r="AJ115" s="30"/>
      <c r="AK115" s="57" t="n">
        <f aca="false">CD115</f>
        <v>1119548325.86525</v>
      </c>
      <c r="AL115" s="30"/>
      <c r="AM115" s="30"/>
      <c r="AN115" s="30"/>
      <c r="AO115" s="30"/>
      <c r="AP115" s="57" t="n">
        <f aca="false">AP114-AR115</f>
        <v>115000000</v>
      </c>
      <c r="AQ115" s="57" t="n">
        <f aca="false">AP114*$C$16</f>
        <v>617636.25</v>
      </c>
      <c r="AR115" s="0" t="n">
        <v>0</v>
      </c>
      <c r="AS115" s="76" t="n">
        <f aca="false">AQ115+AR115</f>
        <v>617636.25</v>
      </c>
      <c r="AT115" s="30"/>
      <c r="AU115" s="57" t="n">
        <f aca="false">AU114-AW115</f>
        <v>102100000</v>
      </c>
      <c r="AV115" s="57" t="n">
        <f aca="false">AU114*$C$19</f>
        <v>576099.25</v>
      </c>
      <c r="AW115" s="0" t="n">
        <v>0</v>
      </c>
      <c r="AX115" s="76" t="n">
        <f aca="false">AV115+AW115</f>
        <v>576099.25</v>
      </c>
      <c r="AY115" s="30"/>
      <c r="AZ115" s="57" t="n">
        <f aca="false">AZ114-BB115</f>
        <v>50000000</v>
      </c>
      <c r="BA115" s="57" t="n">
        <f aca="false">AZ114*$C$20</f>
        <v>273791.666666667</v>
      </c>
      <c r="BB115" s="0" t="n">
        <v>0</v>
      </c>
      <c r="BC115" s="76" t="n">
        <f aca="false">BA115+BB115</f>
        <v>273791.666666667</v>
      </c>
      <c r="BD115" s="30"/>
      <c r="BE115" s="57" t="n">
        <f aca="false">BE114-BG115</f>
        <v>112300000</v>
      </c>
      <c r="BF115" s="57" t="n">
        <f aca="false">BE114*$C$21</f>
        <v>643666.166666667</v>
      </c>
      <c r="BG115" s="0" t="n">
        <v>0</v>
      </c>
      <c r="BH115" s="76" t="n">
        <f aca="false">BF115+BG115</f>
        <v>643666.166666667</v>
      </c>
      <c r="BI115" s="30"/>
      <c r="BJ115" s="57" t="n">
        <f aca="false">BJ114-BL115</f>
        <v>48700000</v>
      </c>
      <c r="BK115" s="57" t="n">
        <f aca="false">BJ114*$C$22</f>
        <v>279132.166666667</v>
      </c>
      <c r="BL115" s="0" t="n">
        <v>0</v>
      </c>
      <c r="BM115" s="76" t="n">
        <f aca="false">BK115+BL115</f>
        <v>279132.166666667</v>
      </c>
      <c r="BN115" s="30"/>
      <c r="BO115" s="57" t="n">
        <f aca="false">BO114-BQ115</f>
        <v>89500000</v>
      </c>
      <c r="BP115" s="57" t="n">
        <f aca="false">BO114*$C$23</f>
        <v>512984.166666667</v>
      </c>
      <c r="BQ115" s="0" t="n">
        <v>0</v>
      </c>
      <c r="BR115" s="76" t="n">
        <f aca="false">BP115+BQ115</f>
        <v>512984.166666667</v>
      </c>
      <c r="BS115" s="30"/>
      <c r="BT115" s="57" t="n">
        <f aca="false">BT114-BV115</f>
        <v>44800000</v>
      </c>
      <c r="BU115" s="57" t="n">
        <f aca="false">BT114*$C$24</f>
        <v>256778.666666667</v>
      </c>
      <c r="BV115" s="0" t="n">
        <v>0</v>
      </c>
      <c r="BW115" s="76" t="n">
        <f aca="false">BU115+BV115</f>
        <v>256778.666666667</v>
      </c>
      <c r="BX115" s="30"/>
      <c r="BY115" s="57" t="n">
        <f aca="false">BY114-CA115</f>
        <v>47000000</v>
      </c>
      <c r="BZ115" s="57" t="n">
        <f aca="false">BY114*$C$25</f>
        <v>269388.333333333</v>
      </c>
      <c r="CA115" s="0" t="n">
        <v>0</v>
      </c>
      <c r="CB115" s="76" t="n">
        <f aca="false">BZ115+CA115</f>
        <v>269388.333333333</v>
      </c>
      <c r="CC115" s="30"/>
      <c r="CD115" s="75" t="n">
        <f aca="false">V115+AA115+AP115+AU115+AZ115+BE115+BJ115+BO115+BT115+BY115</f>
        <v>1119548325.86525</v>
      </c>
      <c r="CE115" s="57" t="n">
        <f aca="false">W115+AB115+AQ115+AV115+BA115+BF115+BK115+BP115+BU115+BZ115</f>
        <v>6247843.6444284</v>
      </c>
      <c r="CF115" s="57" t="n">
        <f aca="false">X115+AC115+AR115+AW115+BB115+BG115+BL115+BQ115+BV115+CA115</f>
        <v>1601271.13058226</v>
      </c>
      <c r="CG115" s="75" t="n">
        <f aca="false">CE115+CF115</f>
        <v>7849114.77501066</v>
      </c>
      <c r="CH115" s="57" t="n">
        <f aca="false">S115-CG115</f>
        <v>178585.845551715</v>
      </c>
      <c r="CI115" s="76" t="n">
        <f aca="false">S115-CG115-AG115</f>
        <v>0</v>
      </c>
    </row>
    <row r="116" customFormat="false" ht="15.75" hidden="false" customHeight="false" outlineLevel="0" collapsed="false">
      <c r="E116" s="71"/>
      <c r="F116" s="71"/>
      <c r="G116" s="71" t="n">
        <v>39840</v>
      </c>
      <c r="H116" s="72" t="n">
        <f aca="false">H115+1</f>
        <v>93</v>
      </c>
      <c r="I116" s="73"/>
      <c r="L116" s="74" t="n">
        <f aca="false">L115-O116</f>
        <v>1117937860.76959</v>
      </c>
      <c r="M116" s="84" t="n">
        <f aca="false">$C$7</f>
        <v>8038538.4</v>
      </c>
      <c r="N116" s="77"/>
      <c r="O116" s="84" t="n">
        <f aca="false">M116-P116</f>
        <v>1610465.09565702</v>
      </c>
      <c r="P116" s="57" t="n">
        <f aca="false">($C$6/12*L115)</f>
        <v>6428073.30434298</v>
      </c>
      <c r="Q116" s="78" t="n">
        <f aca="false">L115*($C$10/12)</f>
        <v>9329.56938221042</v>
      </c>
      <c r="R116" s="78" t="n">
        <f aca="false">L115*($C$11/12)</f>
        <v>1492.73110115367</v>
      </c>
      <c r="S116" s="57" t="n">
        <f aca="false">SUM(N116:P116)-Q116-R116</f>
        <v>8027716.09951664</v>
      </c>
      <c r="T116" s="79" t="n">
        <f aca="false">L116/$L$23</f>
        <v>0.923915587412887</v>
      </c>
      <c r="U116" s="72" t="n">
        <f aca="false">U115+1</f>
        <v>93</v>
      </c>
      <c r="V116" s="75" t="n">
        <f aca="false">MAXA(V115-X116,0)</f>
        <v>16067860.7695931</v>
      </c>
      <c r="W116" s="57" t="n">
        <f aca="false">V115*$C$14</f>
        <v>91632.6557348796</v>
      </c>
      <c r="X116" s="0" t="n">
        <f aca="false">MINA(IF(V115&gt;0,O116,0),V115)</f>
        <v>1610465.09565702</v>
      </c>
      <c r="Y116" s="76" t="n">
        <f aca="false">W116+X116</f>
        <v>1702097.7513919</v>
      </c>
      <c r="Z116" s="72" t="n">
        <f aca="false">Z115+1</f>
        <v>93</v>
      </c>
      <c r="AA116" s="75" t="n">
        <f aca="false">AA115-AC116</f>
        <v>492470000</v>
      </c>
      <c r="AB116" s="57" t="n">
        <f aca="false">AA115*$C$15</f>
        <v>2718434.4</v>
      </c>
      <c r="AC116" s="0" t="n">
        <f aca="false">IF(AA115&gt;0,O116-X116,0)</f>
        <v>0</v>
      </c>
      <c r="AD116" s="76" t="n">
        <f aca="false">AB116+AC116</f>
        <v>2718434.4</v>
      </c>
      <c r="AE116" s="72" t="n">
        <f aca="false">AE115+1</f>
        <v>93</v>
      </c>
      <c r="AF116" s="57" t="n">
        <f aca="false">CD116</f>
        <v>1117937860.76959</v>
      </c>
      <c r="AG116" s="57" t="n">
        <f aca="false">CH116</f>
        <v>177707.281458068</v>
      </c>
      <c r="AH116" s="0" t="n">
        <v>0</v>
      </c>
      <c r="AI116" s="76" t="n">
        <f aca="false">AG116+AH116</f>
        <v>177707.281458068</v>
      </c>
      <c r="AJ116" s="30"/>
      <c r="AK116" s="57" t="n">
        <f aca="false">CD116</f>
        <v>1117937860.76959</v>
      </c>
      <c r="AL116" s="30"/>
      <c r="AM116" s="30"/>
      <c r="AN116" s="30"/>
      <c r="AO116" s="30"/>
      <c r="AP116" s="57" t="n">
        <f aca="false">AP115-AR116</f>
        <v>115000000</v>
      </c>
      <c r="AQ116" s="57" t="n">
        <f aca="false">AP115*$C$16</f>
        <v>617636.25</v>
      </c>
      <c r="AR116" s="0" t="n">
        <v>0</v>
      </c>
      <c r="AS116" s="76" t="n">
        <f aca="false">AQ116+AR116</f>
        <v>617636.25</v>
      </c>
      <c r="AT116" s="30"/>
      <c r="AU116" s="57" t="n">
        <f aca="false">AU115-AW116</f>
        <v>102100000</v>
      </c>
      <c r="AV116" s="57" t="n">
        <f aca="false">AU115*$C$19</f>
        <v>576099.25</v>
      </c>
      <c r="AW116" s="0" t="n">
        <v>0</v>
      </c>
      <c r="AX116" s="76" t="n">
        <f aca="false">AV116+AW116</f>
        <v>576099.25</v>
      </c>
      <c r="AY116" s="30"/>
      <c r="AZ116" s="57" t="n">
        <f aca="false">AZ115-BB116</f>
        <v>50000000</v>
      </c>
      <c r="BA116" s="57" t="n">
        <f aca="false">AZ115*$C$20</f>
        <v>273791.666666667</v>
      </c>
      <c r="BB116" s="0" t="n">
        <v>0</v>
      </c>
      <c r="BC116" s="76" t="n">
        <f aca="false">BA116+BB116</f>
        <v>273791.666666667</v>
      </c>
      <c r="BD116" s="30"/>
      <c r="BE116" s="57" t="n">
        <f aca="false">BE115-BG116</f>
        <v>112300000</v>
      </c>
      <c r="BF116" s="57" t="n">
        <f aca="false">BE115*$C$21</f>
        <v>643666.166666667</v>
      </c>
      <c r="BG116" s="0" t="n">
        <v>0</v>
      </c>
      <c r="BH116" s="76" t="n">
        <f aca="false">BF116+BG116</f>
        <v>643666.166666667</v>
      </c>
      <c r="BI116" s="30"/>
      <c r="BJ116" s="57" t="n">
        <f aca="false">BJ115-BL116</f>
        <v>48700000</v>
      </c>
      <c r="BK116" s="57" t="n">
        <f aca="false">BJ115*$C$22</f>
        <v>279132.166666667</v>
      </c>
      <c r="BL116" s="0" t="n">
        <v>0</v>
      </c>
      <c r="BM116" s="76" t="n">
        <f aca="false">BK116+BL116</f>
        <v>279132.166666667</v>
      </c>
      <c r="BN116" s="30"/>
      <c r="BO116" s="57" t="n">
        <f aca="false">BO115-BQ116</f>
        <v>89500000</v>
      </c>
      <c r="BP116" s="57" t="n">
        <f aca="false">BO115*$C$23</f>
        <v>512984.166666667</v>
      </c>
      <c r="BQ116" s="0" t="n">
        <v>0</v>
      </c>
      <c r="BR116" s="76" t="n">
        <f aca="false">BP116+BQ116</f>
        <v>512984.166666667</v>
      </c>
      <c r="BS116" s="30"/>
      <c r="BT116" s="57" t="n">
        <f aca="false">BT115-BV116</f>
        <v>44800000</v>
      </c>
      <c r="BU116" s="57" t="n">
        <f aca="false">BT115*$C$24</f>
        <v>256778.666666667</v>
      </c>
      <c r="BV116" s="0" t="n">
        <v>0</v>
      </c>
      <c r="BW116" s="76" t="n">
        <f aca="false">BU116+BV116</f>
        <v>256778.666666667</v>
      </c>
      <c r="BX116" s="30"/>
      <c r="BY116" s="57" t="n">
        <f aca="false">BY115-CA116</f>
        <v>47000000</v>
      </c>
      <c r="BZ116" s="57" t="n">
        <f aca="false">BY115*$C$25</f>
        <v>269388.333333333</v>
      </c>
      <c r="CA116" s="0" t="n">
        <v>0</v>
      </c>
      <c r="CB116" s="76" t="n">
        <f aca="false">BZ116+CA116</f>
        <v>269388.333333333</v>
      </c>
      <c r="CC116" s="30"/>
      <c r="CD116" s="75" t="n">
        <f aca="false">V116+AA116+AP116+AU116+AZ116+BE116+BJ116+BO116+BT116+BY116</f>
        <v>1117937860.76959</v>
      </c>
      <c r="CE116" s="57" t="n">
        <f aca="false">W116+AB116+AQ116+AV116+BA116+BF116+BK116+BP116+BU116+BZ116</f>
        <v>6239543.72240155</v>
      </c>
      <c r="CF116" s="57" t="n">
        <f aca="false">X116+AC116+AR116+AW116+BB116+BG116+BL116+BQ116+BV116+CA116</f>
        <v>1610465.09565702</v>
      </c>
      <c r="CG116" s="75" t="n">
        <f aca="false">CE116+CF116</f>
        <v>7850008.81805857</v>
      </c>
      <c r="CH116" s="57" t="n">
        <f aca="false">S116-CG116</f>
        <v>177707.281458068</v>
      </c>
      <c r="CI116" s="76" t="n">
        <f aca="false">S116-CG116-AG116</f>
        <v>0</v>
      </c>
    </row>
    <row r="117" customFormat="false" ht="15.75" hidden="false" customHeight="false" outlineLevel="0" collapsed="false">
      <c r="E117" s="71"/>
      <c r="F117" s="71"/>
      <c r="G117" s="71" t="n">
        <v>39871</v>
      </c>
      <c r="H117" s="72" t="n">
        <f aca="false">H116+1</f>
        <v>94</v>
      </c>
      <c r="I117" s="73"/>
      <c r="L117" s="74" t="n">
        <f aca="false">L116-O117</f>
        <v>1116318148.92018</v>
      </c>
      <c r="M117" s="84" t="n">
        <f aca="false">$C$7</f>
        <v>8038538.4</v>
      </c>
      <c r="N117" s="77"/>
      <c r="O117" s="84" t="n">
        <f aca="false">M117-P117</f>
        <v>1619711.84941459</v>
      </c>
      <c r="P117" s="57" t="n">
        <f aca="false">($C$6/12*L116)</f>
        <v>6418826.55058541</v>
      </c>
      <c r="Q117" s="78" t="n">
        <f aca="false">L116*($C$10/12)</f>
        <v>9316.14883974661</v>
      </c>
      <c r="R117" s="78" t="n">
        <f aca="false">L116*($C$11/12)</f>
        <v>1490.58381435946</v>
      </c>
      <c r="S117" s="57" t="n">
        <f aca="false">SUM(N117:P117)-Q117-R117</f>
        <v>8027731.66734589</v>
      </c>
      <c r="T117" s="79" t="n">
        <f aca="false">L117/$L$23</f>
        <v>0.92257698257866</v>
      </c>
      <c r="U117" s="72" t="n">
        <f aca="false">U116+1</f>
        <v>94</v>
      </c>
      <c r="V117" s="75" t="n">
        <f aca="false">MAXA(V116-X117,0)</f>
        <v>14448148.9201785</v>
      </c>
      <c r="W117" s="57" t="n">
        <f aca="false">V116*$C$14</f>
        <v>83285.0783223907</v>
      </c>
      <c r="X117" s="0" t="n">
        <f aca="false">MINA(IF(V116&gt;0,O117,0),V116)</f>
        <v>1619711.84941459</v>
      </c>
      <c r="Y117" s="76" t="n">
        <f aca="false">W117+X117</f>
        <v>1702996.92773698</v>
      </c>
      <c r="Z117" s="72" t="n">
        <f aca="false">Z116+1</f>
        <v>94</v>
      </c>
      <c r="AA117" s="75" t="n">
        <f aca="false">AA116-AC117</f>
        <v>492470000</v>
      </c>
      <c r="AB117" s="57" t="n">
        <f aca="false">AA116*$C$15</f>
        <v>2718434.4</v>
      </c>
      <c r="AC117" s="0" t="n">
        <f aca="false">IF(AA116&gt;0,O117-X117,0)</f>
        <v>0</v>
      </c>
      <c r="AD117" s="76" t="n">
        <f aca="false">AB117+AC117</f>
        <v>2718434.4</v>
      </c>
      <c r="AE117" s="72" t="n">
        <f aca="false">AE116+1</f>
        <v>94</v>
      </c>
      <c r="AF117" s="57" t="n">
        <f aca="false">CD117</f>
        <v>1116318148.92018</v>
      </c>
      <c r="AG117" s="57" t="n">
        <f aca="false">CH117</f>
        <v>176823.67294225</v>
      </c>
      <c r="AH117" s="0" t="n">
        <v>0</v>
      </c>
      <c r="AI117" s="76" t="n">
        <f aca="false">AG117+AH117</f>
        <v>176823.67294225</v>
      </c>
      <c r="AJ117" s="30"/>
      <c r="AK117" s="57" t="n">
        <f aca="false">CD117</f>
        <v>1116318148.92018</v>
      </c>
      <c r="AL117" s="30"/>
      <c r="AM117" s="30"/>
      <c r="AN117" s="30"/>
      <c r="AO117" s="30"/>
      <c r="AP117" s="57" t="n">
        <f aca="false">AP116-AR117</f>
        <v>115000000</v>
      </c>
      <c r="AQ117" s="57" t="n">
        <f aca="false">AP116*$C$16</f>
        <v>617636.25</v>
      </c>
      <c r="AR117" s="0" t="n">
        <v>0</v>
      </c>
      <c r="AS117" s="76" t="n">
        <f aca="false">AQ117+AR117</f>
        <v>617636.25</v>
      </c>
      <c r="AT117" s="30"/>
      <c r="AU117" s="57" t="n">
        <f aca="false">AU116-AW117</f>
        <v>102100000</v>
      </c>
      <c r="AV117" s="57" t="n">
        <f aca="false">AU116*$C$19</f>
        <v>576099.25</v>
      </c>
      <c r="AW117" s="0" t="n">
        <v>0</v>
      </c>
      <c r="AX117" s="76" t="n">
        <f aca="false">AV117+AW117</f>
        <v>576099.25</v>
      </c>
      <c r="AY117" s="30"/>
      <c r="AZ117" s="57" t="n">
        <f aca="false">AZ116-BB117</f>
        <v>50000000</v>
      </c>
      <c r="BA117" s="57" t="n">
        <f aca="false">AZ116*$C$20</f>
        <v>273791.666666667</v>
      </c>
      <c r="BB117" s="0" t="n">
        <v>0</v>
      </c>
      <c r="BC117" s="76" t="n">
        <f aca="false">BA117+BB117</f>
        <v>273791.666666667</v>
      </c>
      <c r="BD117" s="30"/>
      <c r="BE117" s="57" t="n">
        <f aca="false">BE116-BG117</f>
        <v>112300000</v>
      </c>
      <c r="BF117" s="57" t="n">
        <f aca="false">BE116*$C$21</f>
        <v>643666.166666667</v>
      </c>
      <c r="BG117" s="0" t="n">
        <v>0</v>
      </c>
      <c r="BH117" s="76" t="n">
        <f aca="false">BF117+BG117</f>
        <v>643666.166666667</v>
      </c>
      <c r="BI117" s="30"/>
      <c r="BJ117" s="57" t="n">
        <f aca="false">BJ116-BL117</f>
        <v>48700000</v>
      </c>
      <c r="BK117" s="57" t="n">
        <f aca="false">BJ116*$C$22</f>
        <v>279132.166666667</v>
      </c>
      <c r="BL117" s="0" t="n">
        <v>0</v>
      </c>
      <c r="BM117" s="76" t="n">
        <f aca="false">BK117+BL117</f>
        <v>279132.166666667</v>
      </c>
      <c r="BN117" s="30"/>
      <c r="BO117" s="57" t="n">
        <f aca="false">BO116-BQ117</f>
        <v>89500000</v>
      </c>
      <c r="BP117" s="57" t="n">
        <f aca="false">BO116*$C$23</f>
        <v>512984.166666667</v>
      </c>
      <c r="BQ117" s="0" t="n">
        <v>0</v>
      </c>
      <c r="BR117" s="76" t="n">
        <f aca="false">BP117+BQ117</f>
        <v>512984.166666667</v>
      </c>
      <c r="BS117" s="30"/>
      <c r="BT117" s="57" t="n">
        <f aca="false">BT116-BV117</f>
        <v>44800000</v>
      </c>
      <c r="BU117" s="57" t="n">
        <f aca="false">BT116*$C$24</f>
        <v>256778.666666667</v>
      </c>
      <c r="BV117" s="0" t="n">
        <v>0</v>
      </c>
      <c r="BW117" s="76" t="n">
        <f aca="false">BU117+BV117</f>
        <v>256778.666666667</v>
      </c>
      <c r="BX117" s="30"/>
      <c r="BY117" s="57" t="n">
        <f aca="false">BY116-CA117</f>
        <v>47000000</v>
      </c>
      <c r="BZ117" s="57" t="n">
        <f aca="false">BY116*$C$25</f>
        <v>269388.333333333</v>
      </c>
      <c r="CA117" s="0" t="n">
        <v>0</v>
      </c>
      <c r="CB117" s="76" t="n">
        <f aca="false">BZ117+CA117</f>
        <v>269388.333333333</v>
      </c>
      <c r="CC117" s="30"/>
      <c r="CD117" s="75" t="n">
        <f aca="false">V117+AA117+AP117+AU117+AZ117+BE117+BJ117+BO117+BT117+BY117</f>
        <v>1116318148.92018</v>
      </c>
      <c r="CE117" s="57" t="n">
        <f aca="false">W117+AB117+AQ117+AV117+BA117+BF117+BK117+BP117+BU117+BZ117</f>
        <v>6231196.14498906</v>
      </c>
      <c r="CF117" s="57" t="n">
        <f aca="false">X117+AC117+AR117+AW117+BB117+BG117+BL117+BQ117+BV117+CA117</f>
        <v>1619711.84941459</v>
      </c>
      <c r="CG117" s="75" t="n">
        <f aca="false">CE117+CF117</f>
        <v>7850907.99440364</v>
      </c>
      <c r="CH117" s="57" t="n">
        <f aca="false">S117-CG117</f>
        <v>176823.67294225</v>
      </c>
      <c r="CI117" s="76" t="n">
        <f aca="false">S117-CG117-AG117</f>
        <v>0</v>
      </c>
    </row>
    <row r="118" customFormat="false" ht="15.75" hidden="false" customHeight="false" outlineLevel="0" collapsed="false">
      <c r="E118" s="71"/>
      <c r="F118" s="71"/>
      <c r="G118" s="71" t="n">
        <v>39899</v>
      </c>
      <c r="H118" s="72" t="n">
        <f aca="false">H117+1</f>
        <v>95</v>
      </c>
      <c r="I118" s="73"/>
      <c r="L118" s="74" t="n">
        <f aca="false">L117-O118</f>
        <v>1114689137.22523</v>
      </c>
      <c r="M118" s="84" t="n">
        <f aca="false">$C$7</f>
        <v>8038538.4</v>
      </c>
      <c r="N118" s="77"/>
      <c r="O118" s="84" t="n">
        <f aca="false">M118-P118</f>
        <v>1629011.69494997</v>
      </c>
      <c r="P118" s="57" t="n">
        <f aca="false">($C$6/12*L117)</f>
        <v>6409526.70505003</v>
      </c>
      <c r="Q118" s="78" t="n">
        <f aca="false">L117*($C$10/12)</f>
        <v>9302.65124100149</v>
      </c>
      <c r="R118" s="78" t="n">
        <f aca="false">L117*($C$11/12)</f>
        <v>1488.42419856024</v>
      </c>
      <c r="S118" s="57" t="n">
        <f aca="false">SUM(N118:P118)-Q118-R118</f>
        <v>8027747.32456044</v>
      </c>
      <c r="T118" s="79" t="n">
        <f aca="false">L118/$L$23</f>
        <v>0.921230691921677</v>
      </c>
      <c r="U118" s="72" t="n">
        <f aca="false">U117+1</f>
        <v>95</v>
      </c>
      <c r="V118" s="75" t="n">
        <f aca="false">MAXA(V117-X118,0)</f>
        <v>12819137.2252285</v>
      </c>
      <c r="W118" s="57" t="n">
        <f aca="false">V117*$C$14</f>
        <v>74889.5719029251</v>
      </c>
      <c r="X118" s="0" t="n">
        <f aca="false">MINA(IF(V117&gt;0,O118,0),V117)</f>
        <v>1629011.69494997</v>
      </c>
      <c r="Y118" s="76" t="n">
        <f aca="false">W118+X118</f>
        <v>1703901.2668529</v>
      </c>
      <c r="Z118" s="72" t="n">
        <f aca="false">Z117+1</f>
        <v>95</v>
      </c>
      <c r="AA118" s="75" t="n">
        <f aca="false">AA117-AC118</f>
        <v>492470000</v>
      </c>
      <c r="AB118" s="57" t="n">
        <f aca="false">AA117*$C$15</f>
        <v>2718434.4</v>
      </c>
      <c r="AC118" s="0" t="n">
        <f aca="false">IF(AA117&gt;0,O118-X118,0)</f>
        <v>0</v>
      </c>
      <c r="AD118" s="76" t="n">
        <f aca="false">AB118+AC118</f>
        <v>2718434.4</v>
      </c>
      <c r="AE118" s="72" t="n">
        <f aca="false">AE117+1</f>
        <v>95</v>
      </c>
      <c r="AF118" s="57" t="n">
        <f aca="false">CD118</f>
        <v>1114689137.22523</v>
      </c>
      <c r="AG118" s="57" t="n">
        <f aca="false">CH118</f>
        <v>175934.991040871</v>
      </c>
      <c r="AH118" s="0" t="n">
        <v>0</v>
      </c>
      <c r="AI118" s="76" t="n">
        <f aca="false">AG118+AH118</f>
        <v>175934.991040871</v>
      </c>
      <c r="AJ118" s="30"/>
      <c r="AK118" s="57" t="n">
        <f aca="false">CD118</f>
        <v>1114689137.22523</v>
      </c>
      <c r="AL118" s="30"/>
      <c r="AM118" s="30"/>
      <c r="AN118" s="30"/>
      <c r="AO118" s="30"/>
      <c r="AP118" s="57" t="n">
        <f aca="false">AP117-AR118</f>
        <v>115000000</v>
      </c>
      <c r="AQ118" s="57" t="n">
        <f aca="false">AP117*$C$16</f>
        <v>617636.25</v>
      </c>
      <c r="AR118" s="0" t="n">
        <v>0</v>
      </c>
      <c r="AS118" s="76" t="n">
        <f aca="false">AQ118+AR118</f>
        <v>617636.25</v>
      </c>
      <c r="AT118" s="30"/>
      <c r="AU118" s="57" t="n">
        <f aca="false">AU117-AW118</f>
        <v>102100000</v>
      </c>
      <c r="AV118" s="57" t="n">
        <f aca="false">AU117*$C$19</f>
        <v>576099.25</v>
      </c>
      <c r="AW118" s="0" t="n">
        <v>0</v>
      </c>
      <c r="AX118" s="76" t="n">
        <f aca="false">AV118+AW118</f>
        <v>576099.25</v>
      </c>
      <c r="AY118" s="30"/>
      <c r="AZ118" s="57" t="n">
        <f aca="false">AZ117-BB118</f>
        <v>50000000</v>
      </c>
      <c r="BA118" s="57" t="n">
        <f aca="false">AZ117*$C$20</f>
        <v>273791.666666667</v>
      </c>
      <c r="BB118" s="0" t="n">
        <v>0</v>
      </c>
      <c r="BC118" s="76" t="n">
        <f aca="false">BA118+BB118</f>
        <v>273791.666666667</v>
      </c>
      <c r="BD118" s="30"/>
      <c r="BE118" s="57" t="n">
        <f aca="false">BE117-BG118</f>
        <v>112300000</v>
      </c>
      <c r="BF118" s="57" t="n">
        <f aca="false">BE117*$C$21</f>
        <v>643666.166666667</v>
      </c>
      <c r="BG118" s="0" t="n">
        <v>0</v>
      </c>
      <c r="BH118" s="76" t="n">
        <f aca="false">BF118+BG118</f>
        <v>643666.166666667</v>
      </c>
      <c r="BI118" s="30"/>
      <c r="BJ118" s="57" t="n">
        <f aca="false">BJ117-BL118</f>
        <v>48700000</v>
      </c>
      <c r="BK118" s="57" t="n">
        <f aca="false">BJ117*$C$22</f>
        <v>279132.166666667</v>
      </c>
      <c r="BL118" s="0" t="n">
        <v>0</v>
      </c>
      <c r="BM118" s="76" t="n">
        <f aca="false">BK118+BL118</f>
        <v>279132.166666667</v>
      </c>
      <c r="BN118" s="30"/>
      <c r="BO118" s="57" t="n">
        <f aca="false">BO117-BQ118</f>
        <v>89500000</v>
      </c>
      <c r="BP118" s="57" t="n">
        <f aca="false">BO117*$C$23</f>
        <v>512984.166666667</v>
      </c>
      <c r="BQ118" s="0" t="n">
        <v>0</v>
      </c>
      <c r="BR118" s="76" t="n">
        <f aca="false">BP118+BQ118</f>
        <v>512984.166666667</v>
      </c>
      <c r="BS118" s="30"/>
      <c r="BT118" s="57" t="n">
        <f aca="false">BT117-BV118</f>
        <v>44800000</v>
      </c>
      <c r="BU118" s="57" t="n">
        <f aca="false">BT117*$C$24</f>
        <v>256778.666666667</v>
      </c>
      <c r="BV118" s="0" t="n">
        <v>0</v>
      </c>
      <c r="BW118" s="76" t="n">
        <f aca="false">BU118+BV118</f>
        <v>256778.666666667</v>
      </c>
      <c r="BX118" s="30"/>
      <c r="BY118" s="57" t="n">
        <f aca="false">BY117-CA118</f>
        <v>47000000</v>
      </c>
      <c r="BZ118" s="57" t="n">
        <f aca="false">BY117*$C$25</f>
        <v>269388.333333333</v>
      </c>
      <c r="CA118" s="0" t="n">
        <v>0</v>
      </c>
      <c r="CB118" s="76" t="n">
        <f aca="false">BZ118+CA118</f>
        <v>269388.333333333</v>
      </c>
      <c r="CC118" s="30"/>
      <c r="CD118" s="75" t="n">
        <f aca="false">V118+AA118+AP118+AU118+AZ118+BE118+BJ118+BO118+BT118+BY118</f>
        <v>1114689137.22523</v>
      </c>
      <c r="CE118" s="57" t="n">
        <f aca="false">W118+AB118+AQ118+AV118+BA118+BF118+BK118+BP118+BU118+BZ118</f>
        <v>6222800.63856959</v>
      </c>
      <c r="CF118" s="57" t="n">
        <f aca="false">X118+AC118+AR118+AW118+BB118+BG118+BL118+BQ118+BV118+CA118</f>
        <v>1629011.69494997</v>
      </c>
      <c r="CG118" s="75" t="n">
        <f aca="false">CE118+CF118</f>
        <v>7851812.33351957</v>
      </c>
      <c r="CH118" s="57" t="n">
        <f aca="false">S118-CG118</f>
        <v>175934.991040871</v>
      </c>
      <c r="CI118" s="76" t="n">
        <f aca="false">S118-CG118-AG118</f>
        <v>0</v>
      </c>
    </row>
    <row r="119" customFormat="false" ht="15.75" hidden="false" customHeight="false" outlineLevel="0" collapsed="false">
      <c r="E119" s="71"/>
      <c r="F119" s="71"/>
      <c r="G119" s="71" t="n">
        <v>39930</v>
      </c>
      <c r="H119" s="72" t="n">
        <f aca="false">H118+1</f>
        <v>96</v>
      </c>
      <c r="I119" s="73"/>
      <c r="L119" s="74" t="n">
        <f aca="false">L118-O119</f>
        <v>1113050772.28813</v>
      </c>
      <c r="M119" s="84" t="n">
        <f aca="false">$C$7</f>
        <v>8038538.4</v>
      </c>
      <c r="N119" s="77"/>
      <c r="O119" s="84" t="n">
        <f aca="false">M119-P119</f>
        <v>1638364.93709848</v>
      </c>
      <c r="P119" s="57" t="n">
        <f aca="false">($C$6/12*L118)</f>
        <v>6400173.46290152</v>
      </c>
      <c r="Q119" s="78" t="n">
        <f aca="false">L118*($C$10/12)</f>
        <v>9289.07614354357</v>
      </c>
      <c r="R119" s="78" t="n">
        <f aca="false">L118*($C$11/12)</f>
        <v>1486.25218296697</v>
      </c>
      <c r="S119" s="57" t="n">
        <f aca="false">SUM(N119:P119)-Q119-R119</f>
        <v>8027763.07167349</v>
      </c>
      <c r="T119" s="79" t="n">
        <f aca="false">L119/$L$23</f>
        <v>0.919876671312504</v>
      </c>
      <c r="U119" s="72" t="n">
        <f aca="false">U118+1</f>
        <v>96</v>
      </c>
      <c r="V119" s="75" t="n">
        <f aca="false">MAXA(V118-X119,0)</f>
        <v>11180772.28813</v>
      </c>
      <c r="W119" s="57" t="n">
        <f aca="false">V118*$C$14</f>
        <v>66445.8612841011</v>
      </c>
      <c r="X119" s="0" t="n">
        <f aca="false">MINA(IF(V118&gt;0,O119,0),V118)</f>
        <v>1638364.93709848</v>
      </c>
      <c r="Y119" s="76" t="n">
        <f aca="false">W119+X119</f>
        <v>1704810.79838258</v>
      </c>
      <c r="Z119" s="72" t="n">
        <f aca="false">Z118+1</f>
        <v>96</v>
      </c>
      <c r="AA119" s="75" t="n">
        <f aca="false">AA118-AC119</f>
        <v>492470000</v>
      </c>
      <c r="AB119" s="57" t="n">
        <f aca="false">AA118*$C$15</f>
        <v>2718434.4</v>
      </c>
      <c r="AC119" s="0" t="n">
        <f aca="false">IF(AA118&gt;0,O119-X119,0)</f>
        <v>0</v>
      </c>
      <c r="AD119" s="76" t="n">
        <f aca="false">AB119+AC119</f>
        <v>2718434.4</v>
      </c>
      <c r="AE119" s="72" t="n">
        <f aca="false">AE118+1</f>
        <v>96</v>
      </c>
      <c r="AF119" s="57" t="n">
        <f aca="false">CD119</f>
        <v>1113050772.28813</v>
      </c>
      <c r="AG119" s="57" t="n">
        <f aca="false">CH119</f>
        <v>175041.206624242</v>
      </c>
      <c r="AH119" s="0" t="n">
        <v>0</v>
      </c>
      <c r="AI119" s="76" t="n">
        <f aca="false">AG119+AH119</f>
        <v>175041.206624242</v>
      </c>
      <c r="AJ119" s="30"/>
      <c r="AK119" s="57" t="n">
        <f aca="false">CD119</f>
        <v>1113050772.28813</v>
      </c>
      <c r="AL119" s="30"/>
      <c r="AM119" s="30"/>
      <c r="AN119" s="30"/>
      <c r="AO119" s="30"/>
      <c r="AP119" s="57" t="n">
        <f aca="false">AP118-AR119</f>
        <v>115000000</v>
      </c>
      <c r="AQ119" s="57" t="n">
        <f aca="false">AP118*$C$16</f>
        <v>617636.25</v>
      </c>
      <c r="AR119" s="0" t="n">
        <v>0</v>
      </c>
      <c r="AS119" s="76" t="n">
        <f aca="false">AQ119+AR119</f>
        <v>617636.25</v>
      </c>
      <c r="AT119" s="30"/>
      <c r="AU119" s="57" t="n">
        <f aca="false">AU118-AW119</f>
        <v>102100000</v>
      </c>
      <c r="AV119" s="57" t="n">
        <f aca="false">AU118*$C$19</f>
        <v>576099.25</v>
      </c>
      <c r="AW119" s="0" t="n">
        <v>0</v>
      </c>
      <c r="AX119" s="76" t="n">
        <f aca="false">AV119+AW119</f>
        <v>576099.25</v>
      </c>
      <c r="AY119" s="30"/>
      <c r="AZ119" s="57" t="n">
        <f aca="false">AZ118-BB119</f>
        <v>50000000</v>
      </c>
      <c r="BA119" s="57" t="n">
        <f aca="false">AZ118*$C$20</f>
        <v>273791.666666667</v>
      </c>
      <c r="BB119" s="0" t="n">
        <v>0</v>
      </c>
      <c r="BC119" s="76" t="n">
        <f aca="false">BA119+BB119</f>
        <v>273791.666666667</v>
      </c>
      <c r="BD119" s="30"/>
      <c r="BE119" s="57" t="n">
        <f aca="false">BE118-BG119</f>
        <v>112300000</v>
      </c>
      <c r="BF119" s="57" t="n">
        <f aca="false">BE118*$C$21</f>
        <v>643666.166666667</v>
      </c>
      <c r="BG119" s="0" t="n">
        <v>0</v>
      </c>
      <c r="BH119" s="76" t="n">
        <f aca="false">BF119+BG119</f>
        <v>643666.166666667</v>
      </c>
      <c r="BI119" s="30"/>
      <c r="BJ119" s="57" t="n">
        <f aca="false">BJ118-BL119</f>
        <v>48700000</v>
      </c>
      <c r="BK119" s="57" t="n">
        <f aca="false">BJ118*$C$22</f>
        <v>279132.166666667</v>
      </c>
      <c r="BL119" s="0" t="n">
        <v>0</v>
      </c>
      <c r="BM119" s="76" t="n">
        <f aca="false">BK119+BL119</f>
        <v>279132.166666667</v>
      </c>
      <c r="BN119" s="30"/>
      <c r="BO119" s="57" t="n">
        <f aca="false">BO118-BQ119</f>
        <v>89500000</v>
      </c>
      <c r="BP119" s="57" t="n">
        <f aca="false">BO118*$C$23</f>
        <v>512984.166666667</v>
      </c>
      <c r="BQ119" s="0" t="n">
        <v>0</v>
      </c>
      <c r="BR119" s="76" t="n">
        <f aca="false">BP119+BQ119</f>
        <v>512984.166666667</v>
      </c>
      <c r="BS119" s="30"/>
      <c r="BT119" s="57" t="n">
        <f aca="false">BT118-BV119</f>
        <v>44800000</v>
      </c>
      <c r="BU119" s="57" t="n">
        <f aca="false">BT118*$C$24</f>
        <v>256778.666666667</v>
      </c>
      <c r="BV119" s="0" t="n">
        <v>0</v>
      </c>
      <c r="BW119" s="76" t="n">
        <f aca="false">BU119+BV119</f>
        <v>256778.666666667</v>
      </c>
      <c r="BX119" s="30"/>
      <c r="BY119" s="57" t="n">
        <f aca="false">BY118-CA119</f>
        <v>47000000</v>
      </c>
      <c r="BZ119" s="57" t="n">
        <f aca="false">BY118*$C$25</f>
        <v>269388.333333333</v>
      </c>
      <c r="CA119" s="0" t="n">
        <v>0</v>
      </c>
      <c r="CB119" s="76" t="n">
        <f aca="false">BZ119+CA119</f>
        <v>269388.333333333</v>
      </c>
      <c r="CC119" s="30"/>
      <c r="CD119" s="75" t="n">
        <f aca="false">V119+AA119+AP119+AU119+AZ119+BE119+BJ119+BO119+BT119+BY119</f>
        <v>1113050772.28813</v>
      </c>
      <c r="CE119" s="57" t="n">
        <f aca="false">W119+AB119+AQ119+AV119+BA119+BF119+BK119+BP119+BU119+BZ119</f>
        <v>6214356.92795077</v>
      </c>
      <c r="CF119" s="57" t="n">
        <f aca="false">X119+AC119+AR119+AW119+BB119+BG119+BL119+BQ119+BV119+CA119</f>
        <v>1638364.93709848</v>
      </c>
      <c r="CG119" s="75" t="n">
        <f aca="false">CE119+CF119</f>
        <v>7852721.86504925</v>
      </c>
      <c r="CH119" s="57" t="n">
        <f aca="false">S119-CG119</f>
        <v>175041.206624242</v>
      </c>
      <c r="CI119" s="76" t="n">
        <f aca="false">S119-CG119-AG119</f>
        <v>0</v>
      </c>
    </row>
    <row r="120" customFormat="false" ht="15.75" hidden="false" customHeight="false" outlineLevel="0" collapsed="false">
      <c r="E120" s="71"/>
      <c r="F120" s="71"/>
      <c r="G120" s="71" t="n">
        <v>39960</v>
      </c>
      <c r="H120" s="72" t="n">
        <f aca="false">H119+1</f>
        <v>97</v>
      </c>
      <c r="I120" s="73"/>
      <c r="L120" s="74" t="n">
        <f aca="false">L119-O120</f>
        <v>1111403000.40568</v>
      </c>
      <c r="M120" s="84" t="n">
        <f aca="false">$C$7</f>
        <v>8038538.4</v>
      </c>
      <c r="N120" s="77"/>
      <c r="O120" s="84" t="n">
        <f aca="false">M120-P120</f>
        <v>1647771.88244565</v>
      </c>
      <c r="P120" s="57" t="n">
        <f aca="false">($C$6/12*L119)</f>
        <v>6390766.51755435</v>
      </c>
      <c r="Q120" s="78" t="n">
        <f aca="false">L119*($C$10/12)</f>
        <v>9275.42310240109</v>
      </c>
      <c r="R120" s="78" t="n">
        <f aca="false">L119*($C$11/12)</f>
        <v>1484.06769638417</v>
      </c>
      <c r="S120" s="57" t="n">
        <f aca="false">SUM(N120:P120)-Q120-R120</f>
        <v>8027778.90920122</v>
      </c>
      <c r="T120" s="79" t="n">
        <f aca="false">L120/$L$23</f>
        <v>0.918514876368335</v>
      </c>
      <c r="U120" s="72" t="n">
        <f aca="false">U119+1</f>
        <v>97</v>
      </c>
      <c r="V120" s="75" t="n">
        <f aca="false">MAXA(V119-X120,0)</f>
        <v>9533000.40568438</v>
      </c>
      <c r="W120" s="57" t="n">
        <f aca="false">V119*$C$14</f>
        <v>57953.669693474</v>
      </c>
      <c r="X120" s="0" t="n">
        <f aca="false">MINA(IF(V119&gt;0,O120,0),V119)</f>
        <v>1647771.88244565</v>
      </c>
      <c r="Y120" s="76" t="n">
        <f aca="false">W120+X120</f>
        <v>1705725.55213913</v>
      </c>
      <c r="Z120" s="72" t="n">
        <f aca="false">Z119+1</f>
        <v>97</v>
      </c>
      <c r="AA120" s="75" t="n">
        <f aca="false">AA119-AC120</f>
        <v>492470000</v>
      </c>
      <c r="AB120" s="57" t="n">
        <f aca="false">AA119*$C$15</f>
        <v>2718434.4</v>
      </c>
      <c r="AC120" s="0" t="n">
        <f aca="false">IF(AA119&gt;0,O120-X120,0)</f>
        <v>0</v>
      </c>
      <c r="AD120" s="76" t="n">
        <f aca="false">AB120+AC120</f>
        <v>2718434.4</v>
      </c>
      <c r="AE120" s="72" t="n">
        <f aca="false">AE119+1</f>
        <v>97</v>
      </c>
      <c r="AF120" s="57" t="n">
        <f aca="false">CD120</f>
        <v>1111403000.40568</v>
      </c>
      <c r="AG120" s="57" t="n">
        <f aca="false">CH120</f>
        <v>174142.290395421</v>
      </c>
      <c r="AH120" s="0" t="n">
        <v>0</v>
      </c>
      <c r="AI120" s="76" t="n">
        <f aca="false">AG120+AH120</f>
        <v>174142.290395421</v>
      </c>
      <c r="AJ120" s="30"/>
      <c r="AK120" s="57" t="n">
        <f aca="false">CD120</f>
        <v>1111403000.40568</v>
      </c>
      <c r="AL120" s="30"/>
      <c r="AM120" s="30"/>
      <c r="AN120" s="30"/>
      <c r="AO120" s="30"/>
      <c r="AP120" s="57" t="n">
        <f aca="false">AP119-AR120</f>
        <v>115000000</v>
      </c>
      <c r="AQ120" s="57" t="n">
        <f aca="false">AP119*$C$16</f>
        <v>617636.25</v>
      </c>
      <c r="AR120" s="0" t="n">
        <v>0</v>
      </c>
      <c r="AS120" s="76" t="n">
        <f aca="false">AQ120+AR120</f>
        <v>617636.25</v>
      </c>
      <c r="AT120" s="30"/>
      <c r="AU120" s="57" t="n">
        <f aca="false">AU119-AW120</f>
        <v>102100000</v>
      </c>
      <c r="AV120" s="57" t="n">
        <f aca="false">AU119*$C$19</f>
        <v>576099.25</v>
      </c>
      <c r="AW120" s="0" t="n">
        <v>0</v>
      </c>
      <c r="AX120" s="76" t="n">
        <f aca="false">AV120+AW120</f>
        <v>576099.25</v>
      </c>
      <c r="AY120" s="30"/>
      <c r="AZ120" s="57" t="n">
        <f aca="false">AZ119-BB120</f>
        <v>50000000</v>
      </c>
      <c r="BA120" s="57" t="n">
        <f aca="false">AZ119*$C$20</f>
        <v>273791.666666667</v>
      </c>
      <c r="BB120" s="0" t="n">
        <v>0</v>
      </c>
      <c r="BC120" s="76" t="n">
        <f aca="false">BA120+BB120</f>
        <v>273791.666666667</v>
      </c>
      <c r="BD120" s="30"/>
      <c r="BE120" s="57" t="n">
        <f aca="false">BE119-BG120</f>
        <v>112300000</v>
      </c>
      <c r="BF120" s="57" t="n">
        <f aca="false">BE119*$C$21</f>
        <v>643666.166666667</v>
      </c>
      <c r="BG120" s="0" t="n">
        <v>0</v>
      </c>
      <c r="BH120" s="76" t="n">
        <f aca="false">BF120+BG120</f>
        <v>643666.166666667</v>
      </c>
      <c r="BI120" s="30"/>
      <c r="BJ120" s="57" t="n">
        <f aca="false">BJ119-BL120</f>
        <v>48700000</v>
      </c>
      <c r="BK120" s="57" t="n">
        <f aca="false">BJ119*$C$22</f>
        <v>279132.166666667</v>
      </c>
      <c r="BL120" s="0" t="n">
        <v>0</v>
      </c>
      <c r="BM120" s="76" t="n">
        <f aca="false">BK120+BL120</f>
        <v>279132.166666667</v>
      </c>
      <c r="BN120" s="30"/>
      <c r="BO120" s="57" t="n">
        <f aca="false">BO119-BQ120</f>
        <v>89500000</v>
      </c>
      <c r="BP120" s="57" t="n">
        <f aca="false">BO119*$C$23</f>
        <v>512984.166666667</v>
      </c>
      <c r="BQ120" s="0" t="n">
        <v>0</v>
      </c>
      <c r="BR120" s="76" t="n">
        <f aca="false">BP120+BQ120</f>
        <v>512984.166666667</v>
      </c>
      <c r="BS120" s="30"/>
      <c r="BT120" s="57" t="n">
        <f aca="false">BT119-BV120</f>
        <v>44800000</v>
      </c>
      <c r="BU120" s="57" t="n">
        <f aca="false">BT119*$C$24</f>
        <v>256778.666666667</v>
      </c>
      <c r="BV120" s="0" t="n">
        <v>0</v>
      </c>
      <c r="BW120" s="76" t="n">
        <f aca="false">BU120+BV120</f>
        <v>256778.666666667</v>
      </c>
      <c r="BX120" s="30"/>
      <c r="BY120" s="57" t="n">
        <f aca="false">BY119-CA120</f>
        <v>47000000</v>
      </c>
      <c r="BZ120" s="57" t="n">
        <f aca="false">BY119*$C$25</f>
        <v>269388.333333333</v>
      </c>
      <c r="CA120" s="0" t="n">
        <v>0</v>
      </c>
      <c r="CB120" s="76" t="n">
        <f aca="false">BZ120+CA120</f>
        <v>269388.333333333</v>
      </c>
      <c r="CC120" s="30"/>
      <c r="CD120" s="75" t="n">
        <f aca="false">V120+AA120+AP120+AU120+AZ120+BE120+BJ120+BO120+BT120+BY120</f>
        <v>1111403000.40568</v>
      </c>
      <c r="CE120" s="57" t="n">
        <f aca="false">W120+AB120+AQ120+AV120+BA120+BF120+BK120+BP120+BU120+BZ120</f>
        <v>6205864.73636014</v>
      </c>
      <c r="CF120" s="57" t="n">
        <f aca="false">X120+AC120+AR120+AW120+BB120+BG120+BL120+BQ120+BV120+CA120</f>
        <v>1647771.88244565</v>
      </c>
      <c r="CG120" s="75" t="n">
        <f aca="false">CE120+CF120</f>
        <v>7853636.61880579</v>
      </c>
      <c r="CH120" s="57" t="n">
        <f aca="false">S120-CG120</f>
        <v>174142.290395421</v>
      </c>
      <c r="CI120" s="76" t="n">
        <f aca="false">S120-CG120-AG120</f>
        <v>0</v>
      </c>
    </row>
    <row r="121" customFormat="false" ht="15.75" hidden="false" customHeight="false" outlineLevel="0" collapsed="false">
      <c r="E121" s="71"/>
      <c r="F121" s="71"/>
      <c r="G121" s="71" t="n">
        <v>39991</v>
      </c>
      <c r="H121" s="72" t="n">
        <f aca="false">H120+1</f>
        <v>98</v>
      </c>
      <c r="I121" s="73"/>
      <c r="L121" s="74" t="n">
        <f aca="false">L120-O121</f>
        <v>1109745767.56635</v>
      </c>
      <c r="M121" s="84" t="n">
        <f aca="false">$C$7</f>
        <v>8038538.4</v>
      </c>
      <c r="N121" s="77"/>
      <c r="O121" s="84" t="n">
        <f aca="false">M121-P121</f>
        <v>1657232.83933736</v>
      </c>
      <c r="P121" s="57" t="n">
        <f aca="false">($C$6/12*L120)</f>
        <v>6381305.56066264</v>
      </c>
      <c r="Q121" s="78" t="n">
        <f aca="false">L120*($C$10/12)</f>
        <v>9261.69167004737</v>
      </c>
      <c r="R121" s="78" t="n">
        <f aca="false">L120*($C$11/12)</f>
        <v>1481.87066720758</v>
      </c>
      <c r="S121" s="57" t="n">
        <f aca="false">SUM(N121:P121)-Q121-R121</f>
        <v>8027794.83766275</v>
      </c>
      <c r="T121" s="79" t="n">
        <f aca="false">L121/$L$23</f>
        <v>0.917145262451527</v>
      </c>
      <c r="U121" s="72" t="n">
        <f aca="false">U120+1</f>
        <v>98</v>
      </c>
      <c r="V121" s="75" t="n">
        <f aca="false">MAXA(V120-X121,0)</f>
        <v>7875767.56634702</v>
      </c>
      <c r="W121" s="57" t="n">
        <f aca="false">V120*$C$14</f>
        <v>49412.718769464</v>
      </c>
      <c r="X121" s="0" t="n">
        <f aca="false">MINA(IF(V120&gt;0,O121,0),V120)</f>
        <v>1657232.83933736</v>
      </c>
      <c r="Y121" s="76" t="n">
        <f aca="false">W121+X121</f>
        <v>1706645.55810683</v>
      </c>
      <c r="Z121" s="72" t="n">
        <f aca="false">Z120+1</f>
        <v>98</v>
      </c>
      <c r="AA121" s="75" t="n">
        <f aca="false">AA120-AC121</f>
        <v>492470000</v>
      </c>
      <c r="AB121" s="57" t="n">
        <f aca="false">AA120*$C$15</f>
        <v>2718434.4</v>
      </c>
      <c r="AC121" s="0" t="n">
        <f aca="false">IF(AA120&gt;0,O121-X121,0)</f>
        <v>0</v>
      </c>
      <c r="AD121" s="76" t="n">
        <f aca="false">AB121+AC121</f>
        <v>2718434.4</v>
      </c>
      <c r="AE121" s="72" t="n">
        <f aca="false">AE120+1</f>
        <v>98</v>
      </c>
      <c r="AF121" s="57" t="n">
        <f aca="false">CD121</f>
        <v>1109745767.56635</v>
      </c>
      <c r="AG121" s="57" t="n">
        <f aca="false">CH121</f>
        <v>173238.212889252</v>
      </c>
      <c r="AH121" s="0" t="n">
        <v>0</v>
      </c>
      <c r="AI121" s="76" t="n">
        <f aca="false">AG121+AH121</f>
        <v>173238.212889252</v>
      </c>
      <c r="AJ121" s="30"/>
      <c r="AK121" s="57" t="n">
        <f aca="false">CD121</f>
        <v>1109745767.56635</v>
      </c>
      <c r="AL121" s="30"/>
      <c r="AM121" s="30"/>
      <c r="AN121" s="30"/>
      <c r="AO121" s="30"/>
      <c r="AP121" s="57" t="n">
        <f aca="false">AP120-AR121</f>
        <v>115000000</v>
      </c>
      <c r="AQ121" s="57" t="n">
        <f aca="false">AP120*$C$16</f>
        <v>617636.25</v>
      </c>
      <c r="AR121" s="0" t="n">
        <v>0</v>
      </c>
      <c r="AS121" s="76" t="n">
        <f aca="false">AQ121+AR121</f>
        <v>617636.25</v>
      </c>
      <c r="AT121" s="30"/>
      <c r="AU121" s="57" t="n">
        <f aca="false">AU120-AW121</f>
        <v>102100000</v>
      </c>
      <c r="AV121" s="57" t="n">
        <f aca="false">AU120*$C$19</f>
        <v>576099.25</v>
      </c>
      <c r="AW121" s="0" t="n">
        <v>0</v>
      </c>
      <c r="AX121" s="76" t="n">
        <f aca="false">AV121+AW121</f>
        <v>576099.25</v>
      </c>
      <c r="AY121" s="30"/>
      <c r="AZ121" s="57" t="n">
        <f aca="false">AZ120-BB121</f>
        <v>50000000</v>
      </c>
      <c r="BA121" s="57" t="n">
        <f aca="false">AZ120*$C$20</f>
        <v>273791.666666667</v>
      </c>
      <c r="BB121" s="0" t="n">
        <v>0</v>
      </c>
      <c r="BC121" s="76" t="n">
        <f aca="false">BA121+BB121</f>
        <v>273791.666666667</v>
      </c>
      <c r="BD121" s="30"/>
      <c r="BE121" s="57" t="n">
        <f aca="false">BE120-BG121</f>
        <v>112300000</v>
      </c>
      <c r="BF121" s="57" t="n">
        <f aca="false">BE120*$C$21</f>
        <v>643666.166666667</v>
      </c>
      <c r="BG121" s="0" t="n">
        <v>0</v>
      </c>
      <c r="BH121" s="76" t="n">
        <f aca="false">BF121+BG121</f>
        <v>643666.166666667</v>
      </c>
      <c r="BI121" s="30"/>
      <c r="BJ121" s="57" t="n">
        <f aca="false">BJ120-BL121</f>
        <v>48700000</v>
      </c>
      <c r="BK121" s="57" t="n">
        <f aca="false">BJ120*$C$22</f>
        <v>279132.166666667</v>
      </c>
      <c r="BL121" s="0" t="n">
        <v>0</v>
      </c>
      <c r="BM121" s="76" t="n">
        <f aca="false">BK121+BL121</f>
        <v>279132.166666667</v>
      </c>
      <c r="BN121" s="30"/>
      <c r="BO121" s="57" t="n">
        <f aca="false">BO120-BQ121</f>
        <v>89500000</v>
      </c>
      <c r="BP121" s="57" t="n">
        <f aca="false">BO120*$C$23</f>
        <v>512984.166666667</v>
      </c>
      <c r="BQ121" s="0" t="n">
        <v>0</v>
      </c>
      <c r="BR121" s="76" t="n">
        <f aca="false">BP121+BQ121</f>
        <v>512984.166666667</v>
      </c>
      <c r="BS121" s="30"/>
      <c r="BT121" s="57" t="n">
        <f aca="false">BT120-BV121</f>
        <v>44800000</v>
      </c>
      <c r="BU121" s="57" t="n">
        <f aca="false">BT120*$C$24</f>
        <v>256778.666666667</v>
      </c>
      <c r="BV121" s="0" t="n">
        <v>0</v>
      </c>
      <c r="BW121" s="76" t="n">
        <f aca="false">BU121+BV121</f>
        <v>256778.666666667</v>
      </c>
      <c r="BX121" s="30"/>
      <c r="BY121" s="57" t="n">
        <f aca="false">BY120-CA121</f>
        <v>47000000</v>
      </c>
      <c r="BZ121" s="57" t="n">
        <f aca="false">BY120*$C$25</f>
        <v>269388.333333333</v>
      </c>
      <c r="CA121" s="0" t="n">
        <v>0</v>
      </c>
      <c r="CB121" s="76" t="n">
        <f aca="false">BZ121+CA121</f>
        <v>269388.333333333</v>
      </c>
      <c r="CC121" s="30"/>
      <c r="CD121" s="75" t="n">
        <f aca="false">V121+AA121+AP121+AU121+AZ121+BE121+BJ121+BO121+BT121+BY121</f>
        <v>1109745767.56635</v>
      </c>
      <c r="CE121" s="57" t="n">
        <f aca="false">W121+AB121+AQ121+AV121+BA121+BF121+BK121+BP121+BU121+BZ121</f>
        <v>6197323.78543613</v>
      </c>
      <c r="CF121" s="57" t="n">
        <f aca="false">X121+AC121+AR121+AW121+BB121+BG121+BL121+BQ121+BV121+CA121</f>
        <v>1657232.83933736</v>
      </c>
      <c r="CG121" s="75" t="n">
        <f aca="false">CE121+CF121</f>
        <v>7854556.62477349</v>
      </c>
      <c r="CH121" s="57" t="n">
        <f aca="false">S121-CG121</f>
        <v>173238.212889252</v>
      </c>
      <c r="CI121" s="76" t="n">
        <f aca="false">S121-CG121-AG121</f>
        <v>0</v>
      </c>
    </row>
    <row r="122" customFormat="false" ht="15.75" hidden="false" customHeight="false" outlineLevel="0" collapsed="false">
      <c r="E122" s="71"/>
      <c r="F122" s="71"/>
      <c r="G122" s="71" t="n">
        <v>40021</v>
      </c>
      <c r="H122" s="72" t="n">
        <f aca="false">H121+1</f>
        <v>99</v>
      </c>
      <c r="I122" s="73"/>
      <c r="L122" s="74" t="n">
        <f aca="false">L121-O122</f>
        <v>1108079019.44846</v>
      </c>
      <c r="M122" s="84" t="n">
        <f aca="false">$C$7</f>
        <v>8038538.4</v>
      </c>
      <c r="N122" s="77"/>
      <c r="O122" s="84" t="n">
        <f aca="false">M122-P122</f>
        <v>1666748.11788989</v>
      </c>
      <c r="P122" s="57" t="n">
        <f aca="false">($C$6/12*L121)</f>
        <v>6371790.28211011</v>
      </c>
      <c r="Q122" s="78" t="n">
        <f aca="false">L121*($C$10/12)</f>
        <v>9247.88139638623</v>
      </c>
      <c r="R122" s="78" t="n">
        <f aca="false">L121*($C$11/12)</f>
        <v>1479.6610234218</v>
      </c>
      <c r="S122" s="57" t="n">
        <f aca="false">SUM(N122:P122)-Q122-R122</f>
        <v>8027810.85758019</v>
      </c>
      <c r="T122" s="79" t="n">
        <f aca="false">L122/$L$23</f>
        <v>0.915767784668147</v>
      </c>
      <c r="U122" s="72" t="n">
        <f aca="false">U121+1</f>
        <v>99</v>
      </c>
      <c r="V122" s="75" t="n">
        <f aca="false">MAXA(V121-X122,0)</f>
        <v>6209019.44845713</v>
      </c>
      <c r="W122" s="57" t="n">
        <f aca="false">V121*$C$14</f>
        <v>40822.728552232</v>
      </c>
      <c r="X122" s="0" t="n">
        <f aca="false">MINA(IF(V121&gt;0,O122,0),V121)</f>
        <v>1666748.11788989</v>
      </c>
      <c r="Y122" s="76" t="n">
        <f aca="false">W122+X122</f>
        <v>1707570.84644212</v>
      </c>
      <c r="Z122" s="72" t="n">
        <f aca="false">Z121+1</f>
        <v>99</v>
      </c>
      <c r="AA122" s="75" t="n">
        <f aca="false">AA121-AC122</f>
        <v>492470000</v>
      </c>
      <c r="AB122" s="57" t="n">
        <f aca="false">AA121*$C$15</f>
        <v>2718434.4</v>
      </c>
      <c r="AC122" s="0" t="n">
        <f aca="false">IF(AA121&gt;0,O122-X122,0)</f>
        <v>0</v>
      </c>
      <c r="AD122" s="76" t="n">
        <f aca="false">AB122+AC122</f>
        <v>2718434.4</v>
      </c>
      <c r="AE122" s="72" t="n">
        <f aca="false">AE121+1</f>
        <v>99</v>
      </c>
      <c r="AF122" s="57" t="n">
        <f aca="false">CD122</f>
        <v>1108079019.44846</v>
      </c>
      <c r="AG122" s="57" t="n">
        <f aca="false">CH122</f>
        <v>172328.944471403</v>
      </c>
      <c r="AH122" s="0" t="n">
        <v>0</v>
      </c>
      <c r="AI122" s="76" t="n">
        <f aca="false">AG122+AH122</f>
        <v>172328.944471403</v>
      </c>
      <c r="AJ122" s="30"/>
      <c r="AK122" s="57" t="n">
        <f aca="false">CD122</f>
        <v>1108079019.44846</v>
      </c>
      <c r="AL122" s="30"/>
      <c r="AM122" s="30"/>
      <c r="AN122" s="30"/>
      <c r="AO122" s="30"/>
      <c r="AP122" s="57" t="n">
        <f aca="false">AP121-AR122</f>
        <v>115000000</v>
      </c>
      <c r="AQ122" s="57" t="n">
        <f aca="false">AP121*$C$16</f>
        <v>617636.25</v>
      </c>
      <c r="AR122" s="0" t="n">
        <v>0</v>
      </c>
      <c r="AS122" s="76" t="n">
        <f aca="false">AQ122+AR122</f>
        <v>617636.25</v>
      </c>
      <c r="AT122" s="30"/>
      <c r="AU122" s="57" t="n">
        <f aca="false">AU121-AW122</f>
        <v>102100000</v>
      </c>
      <c r="AV122" s="57" t="n">
        <f aca="false">AU121*$C$19</f>
        <v>576099.25</v>
      </c>
      <c r="AW122" s="0" t="n">
        <v>0</v>
      </c>
      <c r="AX122" s="76" t="n">
        <f aca="false">AV122+AW122</f>
        <v>576099.25</v>
      </c>
      <c r="AY122" s="30"/>
      <c r="AZ122" s="57" t="n">
        <f aca="false">AZ121-BB122</f>
        <v>50000000</v>
      </c>
      <c r="BA122" s="57" t="n">
        <f aca="false">AZ121*$C$20</f>
        <v>273791.666666667</v>
      </c>
      <c r="BB122" s="0" t="n">
        <v>0</v>
      </c>
      <c r="BC122" s="76" t="n">
        <f aca="false">BA122+BB122</f>
        <v>273791.666666667</v>
      </c>
      <c r="BD122" s="30"/>
      <c r="BE122" s="57" t="n">
        <f aca="false">BE121-BG122</f>
        <v>112300000</v>
      </c>
      <c r="BF122" s="57" t="n">
        <f aca="false">BE121*$C$21</f>
        <v>643666.166666667</v>
      </c>
      <c r="BG122" s="0" t="n">
        <v>0</v>
      </c>
      <c r="BH122" s="76" t="n">
        <f aca="false">BF122+BG122</f>
        <v>643666.166666667</v>
      </c>
      <c r="BI122" s="30"/>
      <c r="BJ122" s="57" t="n">
        <f aca="false">BJ121-BL122</f>
        <v>48700000</v>
      </c>
      <c r="BK122" s="57" t="n">
        <f aca="false">BJ121*$C$22</f>
        <v>279132.166666667</v>
      </c>
      <c r="BL122" s="0" t="n">
        <v>0</v>
      </c>
      <c r="BM122" s="76" t="n">
        <f aca="false">BK122+BL122</f>
        <v>279132.166666667</v>
      </c>
      <c r="BN122" s="30"/>
      <c r="BO122" s="57" t="n">
        <f aca="false">BO121-BQ122</f>
        <v>89500000</v>
      </c>
      <c r="BP122" s="57" t="n">
        <f aca="false">BO121*$C$23</f>
        <v>512984.166666667</v>
      </c>
      <c r="BQ122" s="0" t="n">
        <v>0</v>
      </c>
      <c r="BR122" s="76" t="n">
        <f aca="false">BP122+BQ122</f>
        <v>512984.166666667</v>
      </c>
      <c r="BS122" s="30"/>
      <c r="BT122" s="57" t="n">
        <f aca="false">BT121-BV122</f>
        <v>44800000</v>
      </c>
      <c r="BU122" s="57" t="n">
        <f aca="false">BT121*$C$24</f>
        <v>256778.666666667</v>
      </c>
      <c r="BV122" s="0" t="n">
        <v>0</v>
      </c>
      <c r="BW122" s="76" t="n">
        <f aca="false">BU122+BV122</f>
        <v>256778.666666667</v>
      </c>
      <c r="BX122" s="30"/>
      <c r="BY122" s="57" t="n">
        <f aca="false">BY121-CA122</f>
        <v>47000000</v>
      </c>
      <c r="BZ122" s="57" t="n">
        <f aca="false">BY121*$C$25</f>
        <v>269388.333333333</v>
      </c>
      <c r="CA122" s="0" t="n">
        <v>0</v>
      </c>
      <c r="CB122" s="76" t="n">
        <f aca="false">BZ122+CA122</f>
        <v>269388.333333333</v>
      </c>
      <c r="CC122" s="30"/>
      <c r="CD122" s="75" t="n">
        <f aca="false">V122+AA122+AP122+AU122+AZ122+BE122+BJ122+BO122+BT122+BY122</f>
        <v>1108079019.44846</v>
      </c>
      <c r="CE122" s="57" t="n">
        <f aca="false">W122+AB122+AQ122+AV122+BA122+BF122+BK122+BP122+BU122+BZ122</f>
        <v>6188733.7952189</v>
      </c>
      <c r="CF122" s="57" t="n">
        <f aca="false">X122+AC122+AR122+AW122+BB122+BG122+BL122+BQ122+BV122+CA122</f>
        <v>1666748.11788989</v>
      </c>
      <c r="CG122" s="75" t="n">
        <f aca="false">CE122+CF122</f>
        <v>7855481.91310879</v>
      </c>
      <c r="CH122" s="57" t="n">
        <f aca="false">S122-CG122</f>
        <v>172328.944471403</v>
      </c>
      <c r="CI122" s="76" t="n">
        <f aca="false">S122-CG122-AG122</f>
        <v>0</v>
      </c>
    </row>
    <row r="123" customFormat="false" ht="15.75" hidden="false" customHeight="false" outlineLevel="0" collapsed="false">
      <c r="E123" s="71"/>
      <c r="F123" s="71"/>
      <c r="G123" s="71" t="n">
        <v>40052</v>
      </c>
      <c r="H123" s="72" t="n">
        <f aca="false">H122+1</f>
        <v>100</v>
      </c>
      <c r="I123" s="73"/>
      <c r="L123" s="74" t="n">
        <f aca="false">L122-O123</f>
        <v>1106402701.41846</v>
      </c>
      <c r="M123" s="84" t="n">
        <f aca="false">$C$7</f>
        <v>8038538.4</v>
      </c>
      <c r="N123" s="77"/>
      <c r="O123" s="84" t="n">
        <f aca="false">M123-P123</f>
        <v>1676318.03000011</v>
      </c>
      <c r="P123" s="57" t="n">
        <f aca="false">($C$6/12*L122)</f>
        <v>6362220.36999989</v>
      </c>
      <c r="Q123" s="78" t="n">
        <f aca="false">L122*($C$10/12)</f>
        <v>9233.99182873715</v>
      </c>
      <c r="R123" s="78" t="n">
        <f aca="false">L122*($C$11/12)</f>
        <v>1477.43869259794</v>
      </c>
      <c r="S123" s="57" t="n">
        <f aca="false">SUM(N123:P123)-Q123-R123</f>
        <v>8027826.96947867</v>
      </c>
      <c r="T123" s="79" t="n">
        <f aca="false">L123/$L$23</f>
        <v>0.914382397866494</v>
      </c>
      <c r="U123" s="72" t="n">
        <f aca="false">U122+1</f>
        <v>100</v>
      </c>
      <c r="V123" s="75" t="n">
        <f aca="false">MAXA(V122-X123,0)</f>
        <v>4532701.41845702</v>
      </c>
      <c r="W123" s="57" t="n">
        <f aca="false">V122*$C$14</f>
        <v>32183.4174745028</v>
      </c>
      <c r="X123" s="0" t="n">
        <f aca="false">MINA(IF(V122&gt;0,O123,0),V122)</f>
        <v>1676318.03000011</v>
      </c>
      <c r="Y123" s="76" t="n">
        <f aca="false">W123+X123</f>
        <v>1708501.44747461</v>
      </c>
      <c r="Z123" s="72" t="n">
        <f aca="false">Z122+1</f>
        <v>100</v>
      </c>
      <c r="AA123" s="75" t="n">
        <f aca="false">AA122-AC123</f>
        <v>492470000</v>
      </c>
      <c r="AB123" s="57" t="n">
        <f aca="false">AA122*$C$15</f>
        <v>2718434.4</v>
      </c>
      <c r="AC123" s="0" t="n">
        <f aca="false">IF(AA122&gt;0,O123-X123,0)</f>
        <v>0</v>
      </c>
      <c r="AD123" s="76" t="n">
        <f aca="false">AB123+AC123</f>
        <v>2718434.4</v>
      </c>
      <c r="AE123" s="72" t="n">
        <f aca="false">AE122+1</f>
        <v>100</v>
      </c>
      <c r="AF123" s="57" t="n">
        <f aca="false">CD123</f>
        <v>1106402701.41846</v>
      </c>
      <c r="AG123" s="57" t="n">
        <f aca="false">CH123</f>
        <v>171414.455337388</v>
      </c>
      <c r="AH123" s="0" t="n">
        <v>0</v>
      </c>
      <c r="AI123" s="76" t="n">
        <f aca="false">AG123+AH123</f>
        <v>171414.455337388</v>
      </c>
      <c r="AJ123" s="30"/>
      <c r="AK123" s="57" t="n">
        <f aca="false">CD123</f>
        <v>1106402701.41846</v>
      </c>
      <c r="AL123" s="30"/>
      <c r="AM123" s="30"/>
      <c r="AN123" s="30"/>
      <c r="AO123" s="30"/>
      <c r="AP123" s="57" t="n">
        <f aca="false">AP122-AR123</f>
        <v>115000000</v>
      </c>
      <c r="AQ123" s="57" t="n">
        <f aca="false">AP122*$C$16</f>
        <v>617636.25</v>
      </c>
      <c r="AR123" s="0" t="n">
        <v>0</v>
      </c>
      <c r="AS123" s="76" t="n">
        <f aca="false">AQ123+AR123</f>
        <v>617636.25</v>
      </c>
      <c r="AT123" s="30"/>
      <c r="AU123" s="57" t="n">
        <f aca="false">AU122-AW123</f>
        <v>102100000</v>
      </c>
      <c r="AV123" s="57" t="n">
        <f aca="false">AU122*$C$19</f>
        <v>576099.25</v>
      </c>
      <c r="AW123" s="0" t="n">
        <v>0</v>
      </c>
      <c r="AX123" s="76" t="n">
        <f aca="false">AV123+AW123</f>
        <v>576099.25</v>
      </c>
      <c r="AY123" s="30"/>
      <c r="AZ123" s="57" t="n">
        <f aca="false">AZ122-BB123</f>
        <v>50000000</v>
      </c>
      <c r="BA123" s="57" t="n">
        <f aca="false">AZ122*$C$20</f>
        <v>273791.666666667</v>
      </c>
      <c r="BB123" s="0" t="n">
        <v>0</v>
      </c>
      <c r="BC123" s="76" t="n">
        <f aca="false">BA123+BB123</f>
        <v>273791.666666667</v>
      </c>
      <c r="BD123" s="30"/>
      <c r="BE123" s="57" t="n">
        <f aca="false">BE122-BG123</f>
        <v>112300000</v>
      </c>
      <c r="BF123" s="57" t="n">
        <f aca="false">BE122*$C$21</f>
        <v>643666.166666667</v>
      </c>
      <c r="BG123" s="0" t="n">
        <v>0</v>
      </c>
      <c r="BH123" s="76" t="n">
        <f aca="false">BF123+BG123</f>
        <v>643666.166666667</v>
      </c>
      <c r="BI123" s="30"/>
      <c r="BJ123" s="57" t="n">
        <f aca="false">BJ122-BL123</f>
        <v>48700000</v>
      </c>
      <c r="BK123" s="57" t="n">
        <f aca="false">BJ122*$C$22</f>
        <v>279132.166666667</v>
      </c>
      <c r="BL123" s="0" t="n">
        <v>0</v>
      </c>
      <c r="BM123" s="76" t="n">
        <f aca="false">BK123+BL123</f>
        <v>279132.166666667</v>
      </c>
      <c r="BN123" s="30"/>
      <c r="BO123" s="57" t="n">
        <f aca="false">BO122-BQ123</f>
        <v>89500000</v>
      </c>
      <c r="BP123" s="57" t="n">
        <f aca="false">BO122*$C$23</f>
        <v>512984.166666667</v>
      </c>
      <c r="BQ123" s="0" t="n">
        <v>0</v>
      </c>
      <c r="BR123" s="76" t="n">
        <f aca="false">BP123+BQ123</f>
        <v>512984.166666667</v>
      </c>
      <c r="BS123" s="30"/>
      <c r="BT123" s="57" t="n">
        <f aca="false">BT122-BV123</f>
        <v>44800000</v>
      </c>
      <c r="BU123" s="57" t="n">
        <f aca="false">BT122*$C$24</f>
        <v>256778.666666667</v>
      </c>
      <c r="BV123" s="0" t="n">
        <v>0</v>
      </c>
      <c r="BW123" s="76" t="n">
        <f aca="false">BU123+BV123</f>
        <v>256778.666666667</v>
      </c>
      <c r="BX123" s="30"/>
      <c r="BY123" s="57" t="n">
        <f aca="false">BY122-CA123</f>
        <v>47000000</v>
      </c>
      <c r="BZ123" s="57" t="n">
        <f aca="false">BY122*$C$25</f>
        <v>269388.333333333</v>
      </c>
      <c r="CA123" s="0" t="n">
        <v>0</v>
      </c>
      <c r="CB123" s="76" t="n">
        <f aca="false">BZ123+CA123</f>
        <v>269388.333333333</v>
      </c>
      <c r="CC123" s="30"/>
      <c r="CD123" s="75" t="n">
        <f aca="false">V123+AA123+AP123+AU123+AZ123+BE123+BJ123+BO123+BT123+BY123</f>
        <v>1106402701.41846</v>
      </c>
      <c r="CE123" s="57" t="n">
        <f aca="false">W123+AB123+AQ123+AV123+BA123+BF123+BK123+BP123+BU123+BZ123</f>
        <v>6180094.48414117</v>
      </c>
      <c r="CF123" s="57" t="n">
        <f aca="false">X123+AC123+AR123+AW123+BB123+BG123+BL123+BQ123+BV123+CA123</f>
        <v>1676318.03000011</v>
      </c>
      <c r="CG123" s="75" t="n">
        <f aca="false">CE123+CF123</f>
        <v>7856412.51414128</v>
      </c>
      <c r="CH123" s="57" t="n">
        <f aca="false">S123-CG123</f>
        <v>171414.455337388</v>
      </c>
      <c r="CI123" s="76" t="n">
        <f aca="false">S123-CG123-AG123</f>
        <v>0</v>
      </c>
    </row>
    <row r="124" customFormat="false" ht="15.75" hidden="false" customHeight="false" outlineLevel="0" collapsed="false">
      <c r="E124" s="71"/>
      <c r="F124" s="71"/>
      <c r="G124" s="71" t="n">
        <v>40083</v>
      </c>
      <c r="H124" s="72" t="n">
        <f aca="false">H123+1</f>
        <v>101</v>
      </c>
      <c r="I124" s="73"/>
      <c r="L124" s="74" t="n">
        <f aca="false">L123-O124</f>
        <v>1104716758.5291</v>
      </c>
      <c r="M124" s="84" t="n">
        <f aca="false">$C$7</f>
        <v>8038538.4</v>
      </c>
      <c r="N124" s="77"/>
      <c r="O124" s="84" t="n">
        <f aca="false">M124-P124</f>
        <v>1685942.88935569</v>
      </c>
      <c r="P124" s="57" t="n">
        <f aca="false">($C$6/12*L123)</f>
        <v>6352595.51064431</v>
      </c>
      <c r="Q124" s="78" t="n">
        <f aca="false">L123*($C$10/12)</f>
        <v>9220.02251182048</v>
      </c>
      <c r="R124" s="78" t="n">
        <f aca="false">L123*($C$11/12)</f>
        <v>1475.20360189128</v>
      </c>
      <c r="S124" s="57" t="n">
        <f aca="false">SUM(N124:P124)-Q124-R124</f>
        <v>8027843.17388629</v>
      </c>
      <c r="T124" s="79" t="n">
        <f aca="false">L124/$L$23</f>
        <v>0.912989056635621</v>
      </c>
      <c r="U124" s="72" t="n">
        <f aca="false">U123+1</f>
        <v>101</v>
      </c>
      <c r="V124" s="75" t="n">
        <f aca="false">MAXA(V123-X124,0)</f>
        <v>2846758.52910133</v>
      </c>
      <c r="W124" s="57" t="n">
        <f aca="false">V123*$C$14</f>
        <v>23494.5023523355</v>
      </c>
      <c r="X124" s="0" t="n">
        <f aca="false">MINA(IF(V123&gt;0,O124,0),V123)</f>
        <v>1685942.88935569</v>
      </c>
      <c r="Y124" s="76" t="n">
        <f aca="false">W124+X124</f>
        <v>1709437.39170803</v>
      </c>
      <c r="Z124" s="72" t="n">
        <f aca="false">Z123+1</f>
        <v>101</v>
      </c>
      <c r="AA124" s="75" t="n">
        <f aca="false">AA123-AC124</f>
        <v>492470000</v>
      </c>
      <c r="AB124" s="57" t="n">
        <f aca="false">AA123*$C$15</f>
        <v>2718434.4</v>
      </c>
      <c r="AC124" s="0" t="n">
        <f aca="false">IF(AA123&gt;0,O124-X124,0)</f>
        <v>0</v>
      </c>
      <c r="AD124" s="76" t="n">
        <f aca="false">AB124+AC124</f>
        <v>2718434.4</v>
      </c>
      <c r="AE124" s="72" t="n">
        <f aca="false">AE123+1</f>
        <v>101</v>
      </c>
      <c r="AF124" s="57" t="n">
        <f aca="false">CD124</f>
        <v>1104716758.5291</v>
      </c>
      <c r="AG124" s="57" t="n">
        <f aca="false">CH124</f>
        <v>170494.715511595</v>
      </c>
      <c r="AH124" s="0" t="n">
        <v>0</v>
      </c>
      <c r="AI124" s="76" t="n">
        <f aca="false">AG124+AH124</f>
        <v>170494.715511595</v>
      </c>
      <c r="AJ124" s="30"/>
      <c r="AK124" s="57" t="n">
        <f aca="false">CD124</f>
        <v>1104716758.5291</v>
      </c>
      <c r="AL124" s="30"/>
      <c r="AM124" s="30"/>
      <c r="AN124" s="30"/>
      <c r="AO124" s="30"/>
      <c r="AP124" s="57" t="n">
        <f aca="false">AP123-AR124</f>
        <v>115000000</v>
      </c>
      <c r="AQ124" s="57" t="n">
        <f aca="false">AP123*$C$16</f>
        <v>617636.25</v>
      </c>
      <c r="AR124" s="0" t="n">
        <v>0</v>
      </c>
      <c r="AS124" s="76" t="n">
        <f aca="false">AQ124+AR124</f>
        <v>617636.25</v>
      </c>
      <c r="AT124" s="30"/>
      <c r="AU124" s="57" t="n">
        <f aca="false">AU123-AW124</f>
        <v>102100000</v>
      </c>
      <c r="AV124" s="57" t="n">
        <f aca="false">AU123*$C$19</f>
        <v>576099.25</v>
      </c>
      <c r="AW124" s="0" t="n">
        <v>0</v>
      </c>
      <c r="AX124" s="76" t="n">
        <f aca="false">AV124+AW124</f>
        <v>576099.25</v>
      </c>
      <c r="AY124" s="30"/>
      <c r="AZ124" s="57" t="n">
        <f aca="false">AZ123-BB124</f>
        <v>50000000</v>
      </c>
      <c r="BA124" s="57" t="n">
        <f aca="false">AZ123*$C$20</f>
        <v>273791.666666667</v>
      </c>
      <c r="BB124" s="0" t="n">
        <v>0</v>
      </c>
      <c r="BC124" s="76" t="n">
        <f aca="false">BA124+BB124</f>
        <v>273791.666666667</v>
      </c>
      <c r="BD124" s="30"/>
      <c r="BE124" s="57" t="n">
        <f aca="false">BE123-BG124</f>
        <v>112300000</v>
      </c>
      <c r="BF124" s="57" t="n">
        <f aca="false">BE123*$C$21</f>
        <v>643666.166666667</v>
      </c>
      <c r="BG124" s="0" t="n">
        <v>0</v>
      </c>
      <c r="BH124" s="76" t="n">
        <f aca="false">BF124+BG124</f>
        <v>643666.166666667</v>
      </c>
      <c r="BI124" s="30"/>
      <c r="BJ124" s="57" t="n">
        <f aca="false">BJ123-BL124</f>
        <v>48700000</v>
      </c>
      <c r="BK124" s="57" t="n">
        <f aca="false">BJ123*$C$22</f>
        <v>279132.166666667</v>
      </c>
      <c r="BL124" s="0" t="n">
        <v>0</v>
      </c>
      <c r="BM124" s="76" t="n">
        <f aca="false">BK124+BL124</f>
        <v>279132.166666667</v>
      </c>
      <c r="BN124" s="30"/>
      <c r="BO124" s="57" t="n">
        <f aca="false">BO123-BQ124</f>
        <v>89500000</v>
      </c>
      <c r="BP124" s="57" t="n">
        <f aca="false">BO123*$C$23</f>
        <v>512984.166666667</v>
      </c>
      <c r="BQ124" s="0" t="n">
        <v>0</v>
      </c>
      <c r="BR124" s="76" t="n">
        <f aca="false">BP124+BQ124</f>
        <v>512984.166666667</v>
      </c>
      <c r="BS124" s="30"/>
      <c r="BT124" s="57" t="n">
        <f aca="false">BT123-BV124</f>
        <v>44800000</v>
      </c>
      <c r="BU124" s="57" t="n">
        <f aca="false">BT123*$C$24</f>
        <v>256778.666666667</v>
      </c>
      <c r="BV124" s="0" t="n">
        <v>0</v>
      </c>
      <c r="BW124" s="76" t="n">
        <f aca="false">BU124+BV124</f>
        <v>256778.666666667</v>
      </c>
      <c r="BX124" s="30"/>
      <c r="BY124" s="57" t="n">
        <f aca="false">BY123-CA124</f>
        <v>47000000</v>
      </c>
      <c r="BZ124" s="57" t="n">
        <f aca="false">BY123*$C$25</f>
        <v>269388.333333333</v>
      </c>
      <c r="CA124" s="0" t="n">
        <v>0</v>
      </c>
      <c r="CB124" s="76" t="n">
        <f aca="false">BZ124+CA124</f>
        <v>269388.333333333</v>
      </c>
      <c r="CC124" s="30"/>
      <c r="CD124" s="75" t="n">
        <f aca="false">V124+AA124+AP124+AU124+AZ124+BE124+BJ124+BO124+BT124+BY124</f>
        <v>1104716758.5291</v>
      </c>
      <c r="CE124" s="57" t="n">
        <f aca="false">W124+AB124+AQ124+AV124+BA124+BF124+BK124+BP124+BU124+BZ124</f>
        <v>6171405.569019</v>
      </c>
      <c r="CF124" s="57" t="n">
        <f aca="false">X124+AC124+AR124+AW124+BB124+BG124+BL124+BQ124+BV124+CA124</f>
        <v>1685942.88935569</v>
      </c>
      <c r="CG124" s="75" t="n">
        <f aca="false">CE124+CF124</f>
        <v>7857348.45837469</v>
      </c>
      <c r="CH124" s="57" t="n">
        <f aca="false">S124-CG124</f>
        <v>170494.715511595</v>
      </c>
      <c r="CI124" s="76" t="n">
        <f aca="false">S124-CG124-AG124</f>
        <v>0</v>
      </c>
    </row>
    <row r="125" customFormat="false" ht="15.75" hidden="false" customHeight="false" outlineLevel="0" collapsed="false">
      <c r="E125" s="71"/>
      <c r="F125" s="71"/>
      <c r="G125" s="71" t="n">
        <v>40113</v>
      </c>
      <c r="H125" s="72" t="n">
        <f aca="false">H124+1</f>
        <v>102</v>
      </c>
      <c r="I125" s="73"/>
      <c r="L125" s="74" t="n">
        <f aca="false">L124-O125</f>
        <v>1103021135.51766</v>
      </c>
      <c r="M125" s="84" t="n">
        <f aca="false">$C$7</f>
        <v>8038538.4</v>
      </c>
      <c r="N125" s="77"/>
      <c r="O125" s="84" t="n">
        <f aca="false">M125-P125</f>
        <v>1695623.01144541</v>
      </c>
      <c r="P125" s="57" t="n">
        <f aca="false">($C$6/12*L124)</f>
        <v>6342915.38855459</v>
      </c>
      <c r="Q125" s="78" t="n">
        <f aca="false">L124*($C$10/12)</f>
        <v>9205.97298774251</v>
      </c>
      <c r="R125" s="78" t="n">
        <f aca="false">L124*($C$11/12)</f>
        <v>1472.9556780388</v>
      </c>
      <c r="S125" s="57" t="n">
        <f aca="false">SUM(N125:P125)-Q125-R125</f>
        <v>8027859.47133422</v>
      </c>
      <c r="T125" s="79" t="n">
        <f aca="false">L125/$L$23</f>
        <v>0.911587715303848</v>
      </c>
      <c r="U125" s="72" t="n">
        <f aca="false">U124+1</f>
        <v>102</v>
      </c>
      <c r="V125" s="75" t="n">
        <f aca="false">MAXA(V124-X125,0)</f>
        <v>1151135.51765592</v>
      </c>
      <c r="W125" s="57" t="n">
        <f aca="false">V124*$C$14</f>
        <v>14755.6983758419</v>
      </c>
      <c r="X125" s="0" t="n">
        <f aca="false">MINA(IF(V124&gt;0,O125,0),V124)</f>
        <v>1695623.01144541</v>
      </c>
      <c r="Y125" s="76" t="n">
        <f aca="false">W125+X125</f>
        <v>1710378.70982125</v>
      </c>
      <c r="Z125" s="72" t="n">
        <f aca="false">Z124+1</f>
        <v>102</v>
      </c>
      <c r="AA125" s="75" t="n">
        <f aca="false">AA124-AC125</f>
        <v>492470000</v>
      </c>
      <c r="AB125" s="57" t="n">
        <f aca="false">AA124*$C$15</f>
        <v>2718434.4</v>
      </c>
      <c r="AC125" s="0" t="n">
        <f aca="false">IF(AA124&gt;0,O125-X125,0)</f>
        <v>0</v>
      </c>
      <c r="AD125" s="76" t="n">
        <f aca="false">AB125+AC125</f>
        <v>2718434.4</v>
      </c>
      <c r="AE125" s="72" t="n">
        <f aca="false">AE124+1</f>
        <v>102</v>
      </c>
      <c r="AF125" s="57" t="n">
        <f aca="false">CD125</f>
        <v>1103021135.51766</v>
      </c>
      <c r="AG125" s="57" t="n">
        <f aca="false">CH125</f>
        <v>169569.6948463</v>
      </c>
      <c r="AH125" s="0" t="n">
        <v>0</v>
      </c>
      <c r="AI125" s="76" t="n">
        <f aca="false">AG125+AH125</f>
        <v>169569.6948463</v>
      </c>
      <c r="AJ125" s="30"/>
      <c r="AK125" s="57" t="n">
        <f aca="false">CD125</f>
        <v>1103021135.51766</v>
      </c>
      <c r="AL125" s="30"/>
      <c r="AM125" s="30"/>
      <c r="AN125" s="30"/>
      <c r="AO125" s="30"/>
      <c r="AP125" s="57" t="n">
        <f aca="false">AP124-AR125</f>
        <v>115000000</v>
      </c>
      <c r="AQ125" s="57" t="n">
        <f aca="false">AP124*$C$16</f>
        <v>617636.25</v>
      </c>
      <c r="AR125" s="0" t="n">
        <v>0</v>
      </c>
      <c r="AS125" s="76" t="n">
        <f aca="false">AQ125+AR125</f>
        <v>617636.25</v>
      </c>
      <c r="AT125" s="30"/>
      <c r="AU125" s="57" t="n">
        <f aca="false">AU124-AW125</f>
        <v>102100000</v>
      </c>
      <c r="AV125" s="57" t="n">
        <f aca="false">AU124*$C$19</f>
        <v>576099.25</v>
      </c>
      <c r="AW125" s="0" t="n">
        <v>0</v>
      </c>
      <c r="AX125" s="76" t="n">
        <f aca="false">AV125+AW125</f>
        <v>576099.25</v>
      </c>
      <c r="AY125" s="30"/>
      <c r="AZ125" s="57" t="n">
        <f aca="false">AZ124-BB125</f>
        <v>50000000</v>
      </c>
      <c r="BA125" s="57" t="n">
        <f aca="false">AZ124*$C$20</f>
        <v>273791.666666667</v>
      </c>
      <c r="BB125" s="0" t="n">
        <v>0</v>
      </c>
      <c r="BC125" s="76" t="n">
        <f aca="false">BA125+BB125</f>
        <v>273791.666666667</v>
      </c>
      <c r="BD125" s="30"/>
      <c r="BE125" s="57" t="n">
        <f aca="false">BE124-BG125</f>
        <v>112300000</v>
      </c>
      <c r="BF125" s="57" t="n">
        <f aca="false">BE124*$C$21</f>
        <v>643666.166666667</v>
      </c>
      <c r="BG125" s="0" t="n">
        <v>0</v>
      </c>
      <c r="BH125" s="76" t="n">
        <f aca="false">BF125+BG125</f>
        <v>643666.166666667</v>
      </c>
      <c r="BI125" s="30"/>
      <c r="BJ125" s="57" t="n">
        <f aca="false">BJ124-BL125</f>
        <v>48700000</v>
      </c>
      <c r="BK125" s="57" t="n">
        <f aca="false">BJ124*$C$22</f>
        <v>279132.166666667</v>
      </c>
      <c r="BL125" s="0" t="n">
        <v>0</v>
      </c>
      <c r="BM125" s="76" t="n">
        <f aca="false">BK125+BL125</f>
        <v>279132.166666667</v>
      </c>
      <c r="BN125" s="30"/>
      <c r="BO125" s="57" t="n">
        <f aca="false">BO124-BQ125</f>
        <v>89500000</v>
      </c>
      <c r="BP125" s="57" t="n">
        <f aca="false">BO124*$C$23</f>
        <v>512984.166666667</v>
      </c>
      <c r="BQ125" s="0" t="n">
        <v>0</v>
      </c>
      <c r="BR125" s="76" t="n">
        <f aca="false">BP125+BQ125</f>
        <v>512984.166666667</v>
      </c>
      <c r="BS125" s="30"/>
      <c r="BT125" s="57" t="n">
        <f aca="false">BT124-BV125</f>
        <v>44800000</v>
      </c>
      <c r="BU125" s="57" t="n">
        <f aca="false">BT124*$C$24</f>
        <v>256778.666666667</v>
      </c>
      <c r="BV125" s="0" t="n">
        <v>0</v>
      </c>
      <c r="BW125" s="76" t="n">
        <f aca="false">BU125+BV125</f>
        <v>256778.666666667</v>
      </c>
      <c r="BX125" s="30"/>
      <c r="BY125" s="57" t="n">
        <f aca="false">BY124-CA125</f>
        <v>47000000</v>
      </c>
      <c r="BZ125" s="57" t="n">
        <f aca="false">BY124*$C$25</f>
        <v>269388.333333333</v>
      </c>
      <c r="CA125" s="0" t="n">
        <v>0</v>
      </c>
      <c r="CB125" s="76" t="n">
        <f aca="false">BZ125+CA125</f>
        <v>269388.333333333</v>
      </c>
      <c r="CC125" s="30"/>
      <c r="CD125" s="75" t="n">
        <f aca="false">V125+AA125+AP125+AU125+AZ125+BE125+BJ125+BO125+BT125+BY125</f>
        <v>1103021135.51766</v>
      </c>
      <c r="CE125" s="57" t="n">
        <f aca="false">W125+AB125+AQ125+AV125+BA125+BF125+BK125+BP125+BU125+BZ125</f>
        <v>6162666.76504251</v>
      </c>
      <c r="CF125" s="57" t="n">
        <f aca="false">X125+AC125+AR125+AW125+BB125+BG125+BL125+BQ125+BV125+CA125</f>
        <v>1695623.01144541</v>
      </c>
      <c r="CG125" s="75" t="n">
        <f aca="false">CE125+CF125</f>
        <v>7858289.77648792</v>
      </c>
      <c r="CH125" s="57" t="n">
        <f aca="false">S125-CG125</f>
        <v>169569.6948463</v>
      </c>
      <c r="CI125" s="76" t="n">
        <f aca="false">S125-CG125-AG125</f>
        <v>0</v>
      </c>
    </row>
    <row r="126" customFormat="false" ht="15.75" hidden="false" customHeight="false" outlineLevel="0" collapsed="false">
      <c r="E126" s="71"/>
      <c r="F126" s="71"/>
      <c r="G126" s="71" t="n">
        <v>40144</v>
      </c>
      <c r="H126" s="72" t="n">
        <f aca="false">H125+1</f>
        <v>103</v>
      </c>
      <c r="I126" s="73"/>
      <c r="L126" s="74" t="n">
        <f aca="false">L125-O126</f>
        <v>1101315776.80409</v>
      </c>
      <c r="M126" s="84" t="n">
        <f aca="false">$C$7</f>
        <v>8038538.4</v>
      </c>
      <c r="N126" s="77"/>
      <c r="O126" s="84" t="n">
        <f aca="false">M126-P126</f>
        <v>1705358.71356946</v>
      </c>
      <c r="P126" s="57" t="n">
        <f aca="false">($C$6/12*L125)</f>
        <v>6333179.68643054</v>
      </c>
      <c r="Q126" s="78" t="n">
        <f aca="false">L125*($C$10/12)</f>
        <v>9191.84279598047</v>
      </c>
      <c r="R126" s="78" t="n">
        <f aca="false">L125*($C$11/12)</f>
        <v>1470.69484735687</v>
      </c>
      <c r="S126" s="57" t="n">
        <f aca="false">SUM(N126:P126)-Q126-R126</f>
        <v>8027875.86235666</v>
      </c>
      <c r="T126" s="79" t="n">
        <f aca="false">L126/$L$23</f>
        <v>0.910178327937262</v>
      </c>
      <c r="U126" s="72" t="n">
        <f aca="false">U125+1</f>
        <v>103</v>
      </c>
      <c r="V126" s="75" t="n">
        <f aca="false">MAXA(V125-X126,0)</f>
        <v>0</v>
      </c>
      <c r="W126" s="57" t="n">
        <f aca="false">V125*$C$14</f>
        <v>5966.71909984984</v>
      </c>
      <c r="X126" s="0" t="n">
        <f aca="false">MINA(IF(V125&gt;0,O126,0),V125)</f>
        <v>1151135.51765592</v>
      </c>
      <c r="Y126" s="76" t="n">
        <f aca="false">W126+X126</f>
        <v>1157102.23675577</v>
      </c>
      <c r="Z126" s="72" t="n">
        <f aca="false">Z125+1</f>
        <v>103</v>
      </c>
      <c r="AA126" s="75" t="n">
        <f aca="false">AA125-AC126</f>
        <v>491915776.804086</v>
      </c>
      <c r="AB126" s="57" t="n">
        <f aca="false">AA125*$C$15</f>
        <v>2718434.4</v>
      </c>
      <c r="AC126" s="0" t="n">
        <f aca="false">IF(AA125&gt;0,O126-X126,0)</f>
        <v>554223.19591354</v>
      </c>
      <c r="AD126" s="76" t="n">
        <f aca="false">AB126+AC126</f>
        <v>3272657.59591354</v>
      </c>
      <c r="AE126" s="72" t="n">
        <f aca="false">AE125+1</f>
        <v>103</v>
      </c>
      <c r="AF126" s="57" t="n">
        <f aca="false">CD126</f>
        <v>1101315776.80409</v>
      </c>
      <c r="AG126" s="57" t="n">
        <f aca="false">CH126</f>
        <v>168639.363020688</v>
      </c>
      <c r="AH126" s="0" t="n">
        <v>0</v>
      </c>
      <c r="AI126" s="76" t="n">
        <f aca="false">AG126+AH126</f>
        <v>168639.363020688</v>
      </c>
      <c r="AJ126" s="30"/>
      <c r="AK126" s="57" t="n">
        <f aca="false">CD126</f>
        <v>1101315776.80409</v>
      </c>
      <c r="AL126" s="30"/>
      <c r="AM126" s="30"/>
      <c r="AN126" s="30"/>
      <c r="AO126" s="30"/>
      <c r="AP126" s="57" t="n">
        <f aca="false">AP125-AR126</f>
        <v>115000000</v>
      </c>
      <c r="AQ126" s="57" t="n">
        <f aca="false">AP125*$C$16</f>
        <v>617636.25</v>
      </c>
      <c r="AR126" s="0" t="n">
        <v>0</v>
      </c>
      <c r="AS126" s="76" t="n">
        <f aca="false">AQ126+AR126</f>
        <v>617636.25</v>
      </c>
      <c r="AT126" s="30"/>
      <c r="AU126" s="57" t="n">
        <f aca="false">AU125-AW126</f>
        <v>102100000</v>
      </c>
      <c r="AV126" s="57" t="n">
        <f aca="false">AU125*$C$19</f>
        <v>576099.25</v>
      </c>
      <c r="AW126" s="0" t="n">
        <v>0</v>
      </c>
      <c r="AX126" s="76" t="n">
        <f aca="false">AV126+AW126</f>
        <v>576099.25</v>
      </c>
      <c r="AY126" s="30"/>
      <c r="AZ126" s="57" t="n">
        <f aca="false">AZ125-BB126</f>
        <v>50000000</v>
      </c>
      <c r="BA126" s="57" t="n">
        <f aca="false">AZ125*$C$20</f>
        <v>273791.666666667</v>
      </c>
      <c r="BB126" s="0" t="n">
        <v>0</v>
      </c>
      <c r="BC126" s="76" t="n">
        <f aca="false">BA126+BB126</f>
        <v>273791.666666667</v>
      </c>
      <c r="BD126" s="30"/>
      <c r="BE126" s="57" t="n">
        <f aca="false">BE125-BG126</f>
        <v>112300000</v>
      </c>
      <c r="BF126" s="57" t="n">
        <f aca="false">BE125*$C$21</f>
        <v>643666.166666667</v>
      </c>
      <c r="BG126" s="0" t="n">
        <v>0</v>
      </c>
      <c r="BH126" s="76" t="n">
        <f aca="false">BF126+BG126</f>
        <v>643666.166666667</v>
      </c>
      <c r="BI126" s="30"/>
      <c r="BJ126" s="57" t="n">
        <f aca="false">BJ125-BL126</f>
        <v>48700000</v>
      </c>
      <c r="BK126" s="57" t="n">
        <f aca="false">BJ125*$C$22</f>
        <v>279132.166666667</v>
      </c>
      <c r="BL126" s="0" t="n">
        <v>0</v>
      </c>
      <c r="BM126" s="76" t="n">
        <f aca="false">BK126+BL126</f>
        <v>279132.166666667</v>
      </c>
      <c r="BN126" s="30"/>
      <c r="BO126" s="57" t="n">
        <f aca="false">BO125-BQ126</f>
        <v>89500000</v>
      </c>
      <c r="BP126" s="57" t="n">
        <f aca="false">BO125*$C$23</f>
        <v>512984.166666667</v>
      </c>
      <c r="BQ126" s="0" t="n">
        <v>0</v>
      </c>
      <c r="BR126" s="76" t="n">
        <f aca="false">BP126+BQ126</f>
        <v>512984.166666667</v>
      </c>
      <c r="BS126" s="30"/>
      <c r="BT126" s="57" t="n">
        <f aca="false">BT125-BV126</f>
        <v>44800000</v>
      </c>
      <c r="BU126" s="57" t="n">
        <f aca="false">BT125*$C$24</f>
        <v>256778.666666667</v>
      </c>
      <c r="BV126" s="0" t="n">
        <v>0</v>
      </c>
      <c r="BW126" s="76" t="n">
        <f aca="false">BU126+BV126</f>
        <v>256778.666666667</v>
      </c>
      <c r="BX126" s="30"/>
      <c r="BY126" s="57" t="n">
        <f aca="false">BY125-CA126</f>
        <v>47000000</v>
      </c>
      <c r="BZ126" s="57" t="n">
        <f aca="false">BY125*$C$25</f>
        <v>269388.333333333</v>
      </c>
      <c r="CA126" s="0" t="n">
        <v>0</v>
      </c>
      <c r="CB126" s="76" t="n">
        <f aca="false">BZ126+CA126</f>
        <v>269388.333333333</v>
      </c>
      <c r="CC126" s="30"/>
      <c r="CD126" s="75" t="n">
        <f aca="false">V126+AA126+AP126+AU126+AZ126+BE126+BJ126+BO126+BT126+BY126</f>
        <v>1101315776.80409</v>
      </c>
      <c r="CE126" s="57" t="n">
        <f aca="false">W126+AB126+AQ126+AV126+BA126+BF126+BK126+BP126+BU126+BZ126</f>
        <v>6153877.78576652</v>
      </c>
      <c r="CF126" s="57" t="n">
        <f aca="false">X126+AC126+AR126+AW126+BB126+BG126+BL126+BQ126+BV126+CA126</f>
        <v>1705358.71356946</v>
      </c>
      <c r="CG126" s="75" t="n">
        <f aca="false">CE126+CF126</f>
        <v>7859236.49933598</v>
      </c>
      <c r="CH126" s="57" t="n">
        <f aca="false">S126-CG126</f>
        <v>168639.363020688</v>
      </c>
      <c r="CI126" s="76" t="n">
        <f aca="false">S126-CG126-AG126</f>
        <v>0</v>
      </c>
    </row>
    <row r="127" customFormat="false" ht="15.75" hidden="false" customHeight="false" outlineLevel="0" collapsed="false">
      <c r="E127" s="71"/>
      <c r="F127" s="71"/>
      <c r="G127" s="71" t="n">
        <v>40174</v>
      </c>
      <c r="H127" s="72" t="n">
        <f aca="false">H126+1</f>
        <v>104</v>
      </c>
      <c r="I127" s="73"/>
      <c r="L127" s="74" t="n">
        <f aca="false">L126-O127</f>
        <v>1099600626.48924</v>
      </c>
      <c r="M127" s="84" t="n">
        <f aca="false">$C$7</f>
        <v>8038538.4</v>
      </c>
      <c r="N127" s="77"/>
      <c r="O127" s="84" t="n">
        <f aca="false">M127-P127</f>
        <v>1715150.31484987</v>
      </c>
      <c r="P127" s="57" t="n">
        <f aca="false">($C$6/12*L126)</f>
        <v>6323388.08515013</v>
      </c>
      <c r="Q127" s="78" t="n">
        <f aca="false">L126*($C$10/12)</f>
        <v>9177.63147336739</v>
      </c>
      <c r="R127" s="78" t="n">
        <f aca="false">L126*($C$11/12)</f>
        <v>1468.42103573878</v>
      </c>
      <c r="S127" s="57" t="n">
        <f aca="false">SUM(N127:P127)-Q127-R127</f>
        <v>8027892.3474909</v>
      </c>
      <c r="T127" s="79" t="n">
        <f aca="false">L127/$L$23</f>
        <v>0.908760848338212</v>
      </c>
      <c r="U127" s="72" t="n">
        <f aca="false">U126+1</f>
        <v>104</v>
      </c>
      <c r="V127" s="75" t="n">
        <f aca="false">MAXA(V126-X127,0)</f>
        <v>0</v>
      </c>
      <c r="W127" s="57" t="n">
        <f aca="false">V126*$C$14</f>
        <v>0</v>
      </c>
      <c r="X127" s="0" t="n">
        <f aca="false">MINA(IF(V126&gt;0,O127,0),V126)</f>
        <v>0</v>
      </c>
      <c r="Y127" s="76" t="n">
        <f aca="false">W127+X127</f>
        <v>0</v>
      </c>
      <c r="Z127" s="72" t="n">
        <f aca="false">Z126+1</f>
        <v>104</v>
      </c>
      <c r="AA127" s="75" t="n">
        <f aca="false">AA126-AC127</f>
        <v>490200626.489237</v>
      </c>
      <c r="AB127" s="57" t="n">
        <f aca="false">AA126*$C$15</f>
        <v>2715375.08795856</v>
      </c>
      <c r="AC127" s="0" t="n">
        <f aca="false">IF(AA126&gt;0,O127-X127,0)</f>
        <v>1715150.31484987</v>
      </c>
      <c r="AD127" s="76" t="n">
        <f aca="false">AB127+AC127</f>
        <v>4430525.40280843</v>
      </c>
      <c r="AE127" s="72" t="n">
        <f aca="false">AE126+1</f>
        <v>104</v>
      </c>
      <c r="AF127" s="57" t="n">
        <f aca="false">CD127</f>
        <v>1099600626.48924</v>
      </c>
      <c r="AG127" s="57" t="n">
        <f aca="false">CH127</f>
        <v>167890.278015801</v>
      </c>
      <c r="AH127" s="0" t="n">
        <v>0</v>
      </c>
      <c r="AI127" s="76" t="n">
        <f aca="false">AG127+AH127</f>
        <v>167890.278015801</v>
      </c>
      <c r="AJ127" s="30"/>
      <c r="AK127" s="57" t="n">
        <f aca="false">CD127</f>
        <v>1099600626.48924</v>
      </c>
      <c r="AL127" s="30"/>
      <c r="AM127" s="30"/>
      <c r="AN127" s="30"/>
      <c r="AO127" s="30"/>
      <c r="AP127" s="57" t="n">
        <f aca="false">AP126-AR127</f>
        <v>115000000</v>
      </c>
      <c r="AQ127" s="57" t="n">
        <f aca="false">AP126*$C$16</f>
        <v>617636.25</v>
      </c>
      <c r="AR127" s="0" t="n">
        <v>0</v>
      </c>
      <c r="AS127" s="76" t="n">
        <f aca="false">AQ127+AR127</f>
        <v>617636.25</v>
      </c>
      <c r="AT127" s="30"/>
      <c r="AU127" s="57" t="n">
        <f aca="false">AU126-AW127</f>
        <v>102100000</v>
      </c>
      <c r="AV127" s="57" t="n">
        <f aca="false">AU126*$C$19</f>
        <v>576099.25</v>
      </c>
      <c r="AW127" s="0" t="n">
        <v>0</v>
      </c>
      <c r="AX127" s="76" t="n">
        <f aca="false">AV127+AW127</f>
        <v>576099.25</v>
      </c>
      <c r="AY127" s="30"/>
      <c r="AZ127" s="57" t="n">
        <f aca="false">AZ126-BB127</f>
        <v>50000000</v>
      </c>
      <c r="BA127" s="57" t="n">
        <f aca="false">AZ126*$C$20</f>
        <v>273791.666666667</v>
      </c>
      <c r="BB127" s="0" t="n">
        <v>0</v>
      </c>
      <c r="BC127" s="76" t="n">
        <f aca="false">BA127+BB127</f>
        <v>273791.666666667</v>
      </c>
      <c r="BD127" s="30"/>
      <c r="BE127" s="57" t="n">
        <f aca="false">BE126-BG127</f>
        <v>112300000</v>
      </c>
      <c r="BF127" s="57" t="n">
        <f aca="false">BE126*$C$21</f>
        <v>643666.166666667</v>
      </c>
      <c r="BG127" s="0" t="n">
        <v>0</v>
      </c>
      <c r="BH127" s="76" t="n">
        <f aca="false">BF127+BG127</f>
        <v>643666.166666667</v>
      </c>
      <c r="BI127" s="30"/>
      <c r="BJ127" s="57" t="n">
        <f aca="false">BJ126-BL127</f>
        <v>48700000</v>
      </c>
      <c r="BK127" s="57" t="n">
        <f aca="false">BJ126*$C$22</f>
        <v>279132.166666667</v>
      </c>
      <c r="BL127" s="0" t="n">
        <v>0</v>
      </c>
      <c r="BM127" s="76" t="n">
        <f aca="false">BK127+BL127</f>
        <v>279132.166666667</v>
      </c>
      <c r="BN127" s="30"/>
      <c r="BO127" s="57" t="n">
        <f aca="false">BO126-BQ127</f>
        <v>89500000</v>
      </c>
      <c r="BP127" s="57" t="n">
        <f aca="false">BO126*$C$23</f>
        <v>512984.166666667</v>
      </c>
      <c r="BQ127" s="0" t="n">
        <v>0</v>
      </c>
      <c r="BR127" s="76" t="n">
        <f aca="false">BP127+BQ127</f>
        <v>512984.166666667</v>
      </c>
      <c r="BS127" s="30"/>
      <c r="BT127" s="57" t="n">
        <f aca="false">BT126-BV127</f>
        <v>44800000</v>
      </c>
      <c r="BU127" s="57" t="n">
        <f aca="false">BT126*$C$24</f>
        <v>256778.666666667</v>
      </c>
      <c r="BV127" s="0" t="n">
        <v>0</v>
      </c>
      <c r="BW127" s="76" t="n">
        <f aca="false">BU127+BV127</f>
        <v>256778.666666667</v>
      </c>
      <c r="BX127" s="30"/>
      <c r="BY127" s="57" t="n">
        <f aca="false">BY126-CA127</f>
        <v>47000000</v>
      </c>
      <c r="BZ127" s="57" t="n">
        <f aca="false">BY126*$C$25</f>
        <v>269388.333333333</v>
      </c>
      <c r="CA127" s="0" t="n">
        <v>0</v>
      </c>
      <c r="CB127" s="76" t="n">
        <f aca="false">BZ127+CA127</f>
        <v>269388.333333333</v>
      </c>
      <c r="CC127" s="30"/>
      <c r="CD127" s="75" t="n">
        <f aca="false">V127+AA127+AP127+AU127+AZ127+BE127+BJ127+BO127+BT127+BY127</f>
        <v>1099600626.48924</v>
      </c>
      <c r="CE127" s="57" t="n">
        <f aca="false">W127+AB127+AQ127+AV127+BA127+BF127+BK127+BP127+BU127+BZ127</f>
        <v>6144851.75462522</v>
      </c>
      <c r="CF127" s="57" t="n">
        <f aca="false">X127+AC127+AR127+AW127+BB127+BG127+BL127+BQ127+BV127+CA127</f>
        <v>1715150.31484987</v>
      </c>
      <c r="CG127" s="75" t="n">
        <f aca="false">CE127+CF127</f>
        <v>7860002.06947509</v>
      </c>
      <c r="CH127" s="57" t="n">
        <f aca="false">S127-CG127</f>
        <v>167890.278015801</v>
      </c>
      <c r="CI127" s="76" t="n">
        <f aca="false">S127-CG127-AG127</f>
        <v>0</v>
      </c>
    </row>
    <row r="128" customFormat="false" ht="15.75" hidden="false" customHeight="false" outlineLevel="0" collapsed="false">
      <c r="E128" s="71"/>
      <c r="F128" s="71"/>
      <c r="G128" s="71" t="n">
        <v>40205</v>
      </c>
      <c r="H128" s="72" t="n">
        <f aca="false">H127+1</f>
        <v>105</v>
      </c>
      <c r="I128" s="73"/>
      <c r="L128" s="74" t="n">
        <f aca="false">L127-O128</f>
        <v>1097875628.353</v>
      </c>
      <c r="M128" s="84" t="n">
        <f aca="false">$C$7</f>
        <v>8038538.4</v>
      </c>
      <c r="N128" s="77"/>
      <c r="O128" s="84" t="n">
        <f aca="false">M128-P128</f>
        <v>1724998.13624097</v>
      </c>
      <c r="P128" s="57" t="n">
        <f aca="false">($C$6/12*L127)</f>
        <v>6313540.26375904</v>
      </c>
      <c r="Q128" s="78" t="n">
        <f aca="false">L127*($C$10/12)</f>
        <v>9163.33855407697</v>
      </c>
      <c r="R128" s="78" t="n">
        <f aca="false">L127*($C$11/12)</f>
        <v>1466.13416865232</v>
      </c>
      <c r="S128" s="57" t="n">
        <f aca="false">SUM(N128:P128)-Q128-R128</f>
        <v>8027908.92727727</v>
      </c>
      <c r="T128" s="79" t="n">
        <f aca="false">L128/$L$23</f>
        <v>0.907335230043798</v>
      </c>
      <c r="U128" s="72" t="n">
        <f aca="false">U127+1</f>
        <v>105</v>
      </c>
      <c r="V128" s="75" t="n">
        <f aca="false">MAXA(V127-X128,0)</f>
        <v>0</v>
      </c>
      <c r="W128" s="57" t="n">
        <f aca="false">V127*$C$14</f>
        <v>0</v>
      </c>
      <c r="X128" s="0" t="n">
        <f aca="false">MINA(IF(V127&gt;0,O128,0),V127)</f>
        <v>0</v>
      </c>
      <c r="Y128" s="76" t="n">
        <f aca="false">W128+X128</f>
        <v>0</v>
      </c>
      <c r="Z128" s="72" t="n">
        <f aca="false">Z127+1</f>
        <v>105</v>
      </c>
      <c r="AA128" s="75" t="n">
        <f aca="false">AA127-AC128</f>
        <v>488475628.352996</v>
      </c>
      <c r="AB128" s="57" t="n">
        <f aca="false">AA127*$C$15</f>
        <v>2705907.45822059</v>
      </c>
      <c r="AC128" s="0" t="n">
        <f aca="false">IF(AA127&gt;0,O128-X128,0)</f>
        <v>1724998.13624097</v>
      </c>
      <c r="AD128" s="76" t="n">
        <f aca="false">AB128+AC128</f>
        <v>4430905.59446155</v>
      </c>
      <c r="AE128" s="72" t="n">
        <f aca="false">AE127+1</f>
        <v>105</v>
      </c>
      <c r="AF128" s="57" t="n">
        <f aca="false">CD128</f>
        <v>1097875628.353</v>
      </c>
      <c r="AG128" s="57" t="n">
        <f aca="false">CH128</f>
        <v>167526.666149053</v>
      </c>
      <c r="AH128" s="0" t="n">
        <v>0</v>
      </c>
      <c r="AI128" s="76" t="n">
        <f aca="false">AG128+AH128</f>
        <v>167526.666149053</v>
      </c>
      <c r="AJ128" s="30"/>
      <c r="AK128" s="57" t="n">
        <f aca="false">CD128</f>
        <v>1097875628.353</v>
      </c>
      <c r="AL128" s="30"/>
      <c r="AM128" s="30"/>
      <c r="AN128" s="30"/>
      <c r="AO128" s="30"/>
      <c r="AP128" s="57" t="n">
        <f aca="false">AP127-AR128</f>
        <v>115000000</v>
      </c>
      <c r="AQ128" s="57" t="n">
        <f aca="false">AP127*$C$16</f>
        <v>617636.25</v>
      </c>
      <c r="AR128" s="0" t="n">
        <v>0</v>
      </c>
      <c r="AS128" s="76" t="n">
        <f aca="false">AQ128+AR128</f>
        <v>617636.25</v>
      </c>
      <c r="AT128" s="30"/>
      <c r="AU128" s="57" t="n">
        <f aca="false">AU127-AW128</f>
        <v>102100000</v>
      </c>
      <c r="AV128" s="57" t="n">
        <f aca="false">AU127*$C$19</f>
        <v>576099.25</v>
      </c>
      <c r="AW128" s="0" t="n">
        <v>0</v>
      </c>
      <c r="AX128" s="76" t="n">
        <f aca="false">AV128+AW128</f>
        <v>576099.25</v>
      </c>
      <c r="AY128" s="30"/>
      <c r="AZ128" s="57" t="n">
        <f aca="false">AZ127-BB128</f>
        <v>50000000</v>
      </c>
      <c r="BA128" s="57" t="n">
        <f aca="false">AZ127*$C$20</f>
        <v>273791.666666667</v>
      </c>
      <c r="BB128" s="0" t="n">
        <v>0</v>
      </c>
      <c r="BC128" s="76" t="n">
        <f aca="false">BA128+BB128</f>
        <v>273791.666666667</v>
      </c>
      <c r="BD128" s="30"/>
      <c r="BE128" s="57" t="n">
        <f aca="false">BE127-BG128</f>
        <v>112300000</v>
      </c>
      <c r="BF128" s="57" t="n">
        <f aca="false">BE127*$C$21</f>
        <v>643666.166666667</v>
      </c>
      <c r="BG128" s="0" t="n">
        <v>0</v>
      </c>
      <c r="BH128" s="76" t="n">
        <f aca="false">BF128+BG128</f>
        <v>643666.166666667</v>
      </c>
      <c r="BI128" s="30"/>
      <c r="BJ128" s="57" t="n">
        <f aca="false">BJ127-BL128</f>
        <v>48700000</v>
      </c>
      <c r="BK128" s="57" t="n">
        <f aca="false">BJ127*$C$22</f>
        <v>279132.166666667</v>
      </c>
      <c r="BL128" s="0" t="n">
        <v>0</v>
      </c>
      <c r="BM128" s="76" t="n">
        <f aca="false">BK128+BL128</f>
        <v>279132.166666667</v>
      </c>
      <c r="BN128" s="30"/>
      <c r="BO128" s="57" t="n">
        <f aca="false">BO127-BQ128</f>
        <v>89500000</v>
      </c>
      <c r="BP128" s="57" t="n">
        <f aca="false">BO127*$C$23</f>
        <v>512984.166666667</v>
      </c>
      <c r="BQ128" s="0" t="n">
        <v>0</v>
      </c>
      <c r="BR128" s="76" t="n">
        <f aca="false">BP128+BQ128</f>
        <v>512984.166666667</v>
      </c>
      <c r="BS128" s="30"/>
      <c r="BT128" s="57" t="n">
        <f aca="false">BT127-BV128</f>
        <v>44800000</v>
      </c>
      <c r="BU128" s="57" t="n">
        <f aca="false">BT127*$C$24</f>
        <v>256778.666666667</v>
      </c>
      <c r="BV128" s="0" t="n">
        <v>0</v>
      </c>
      <c r="BW128" s="76" t="n">
        <f aca="false">BU128+BV128</f>
        <v>256778.666666667</v>
      </c>
      <c r="BX128" s="30"/>
      <c r="BY128" s="57" t="n">
        <f aca="false">BY127-CA128</f>
        <v>47000000</v>
      </c>
      <c r="BZ128" s="57" t="n">
        <f aca="false">BY127*$C$25</f>
        <v>269388.333333333</v>
      </c>
      <c r="CA128" s="0" t="n">
        <v>0</v>
      </c>
      <c r="CB128" s="76" t="n">
        <f aca="false">BZ128+CA128</f>
        <v>269388.333333333</v>
      </c>
      <c r="CC128" s="30"/>
      <c r="CD128" s="75" t="n">
        <f aca="false">V128+AA128+AP128+AU128+AZ128+BE128+BJ128+BO128+BT128+BY128</f>
        <v>1097875628.353</v>
      </c>
      <c r="CE128" s="57" t="n">
        <f aca="false">W128+AB128+AQ128+AV128+BA128+BF128+BK128+BP128+BU128+BZ128</f>
        <v>6135384.12488725</v>
      </c>
      <c r="CF128" s="57" t="n">
        <f aca="false">X128+AC128+AR128+AW128+BB128+BG128+BL128+BQ128+BV128+CA128</f>
        <v>1724998.13624097</v>
      </c>
      <c r="CG128" s="75" t="n">
        <f aca="false">CE128+CF128</f>
        <v>7860382.26112822</v>
      </c>
      <c r="CH128" s="57" t="n">
        <f aca="false">S128-CG128</f>
        <v>167526.666149053</v>
      </c>
      <c r="CI128" s="76" t="n">
        <f aca="false">S128-CG128-AG128</f>
        <v>0</v>
      </c>
    </row>
    <row r="129" customFormat="false" ht="15.75" hidden="false" customHeight="false" outlineLevel="0" collapsed="false">
      <c r="E129" s="71"/>
      <c r="F129" s="71"/>
      <c r="G129" s="71" t="n">
        <v>40236</v>
      </c>
      <c r="H129" s="72" t="n">
        <f aca="false">H128+1</f>
        <v>106</v>
      </c>
      <c r="I129" s="73"/>
      <c r="L129" s="74" t="n">
        <f aca="false">L128-O129</f>
        <v>1096140725.85246</v>
      </c>
      <c r="M129" s="84" t="n">
        <f aca="false">$C$7</f>
        <v>8038538.4</v>
      </c>
      <c r="N129" s="77"/>
      <c r="O129" s="84" t="n">
        <f aca="false">M129-P129</f>
        <v>1734902.50053988</v>
      </c>
      <c r="P129" s="57" t="n">
        <f aca="false">($C$6/12*L128)</f>
        <v>6303635.89946012</v>
      </c>
      <c r="Q129" s="78" t="n">
        <f aca="false">L128*($C$10/12)</f>
        <v>9148.9635696083</v>
      </c>
      <c r="R129" s="78" t="n">
        <f aca="false">L128*($C$11/12)</f>
        <v>1463.83417113733</v>
      </c>
      <c r="S129" s="57" t="n">
        <f aca="false">SUM(N129:P129)-Q129-R129</f>
        <v>8027925.60225925</v>
      </c>
      <c r="T129" s="79" t="n">
        <f aca="false">L129/$L$23</f>
        <v>0.905901426324344</v>
      </c>
      <c r="U129" s="72" t="n">
        <f aca="false">U128+1</f>
        <v>106</v>
      </c>
      <c r="V129" s="75" t="n">
        <f aca="false">MAXA(V128-X129,0)</f>
        <v>0</v>
      </c>
      <c r="W129" s="57" t="n">
        <f aca="false">V128*$C$14</f>
        <v>0</v>
      </c>
      <c r="X129" s="0" t="n">
        <f aca="false">MINA(IF(V128&gt;0,O129,0),V128)</f>
        <v>0</v>
      </c>
      <c r="Y129" s="76" t="n">
        <f aca="false">W129+X129</f>
        <v>0</v>
      </c>
      <c r="Z129" s="72" t="n">
        <f aca="false">Z128+1</f>
        <v>106</v>
      </c>
      <c r="AA129" s="75" t="n">
        <f aca="false">AA128-AC129</f>
        <v>486740725.852456</v>
      </c>
      <c r="AB129" s="57" t="n">
        <f aca="false">AA128*$C$15</f>
        <v>2696385.46850854</v>
      </c>
      <c r="AC129" s="0" t="n">
        <f aca="false">IF(AA128&gt;0,O129-X129,0)</f>
        <v>1734902.50053988</v>
      </c>
      <c r="AD129" s="76" t="n">
        <f aca="false">AB129+AC129</f>
        <v>4431287.96904842</v>
      </c>
      <c r="AE129" s="72" t="n">
        <f aca="false">AE128+1</f>
        <v>106</v>
      </c>
      <c r="AF129" s="57" t="n">
        <f aca="false">CD129</f>
        <v>1096140725.85246</v>
      </c>
      <c r="AG129" s="57" t="n">
        <f aca="false">CH129</f>
        <v>167160.966544169</v>
      </c>
      <c r="AH129" s="0" t="n">
        <v>0</v>
      </c>
      <c r="AI129" s="76" t="n">
        <f aca="false">AG129+AH129</f>
        <v>167160.966544169</v>
      </c>
      <c r="AJ129" s="30"/>
      <c r="AK129" s="57" t="n">
        <f aca="false">CD129</f>
        <v>1096140725.85246</v>
      </c>
      <c r="AL129" s="30"/>
      <c r="AM129" s="30"/>
      <c r="AN129" s="30"/>
      <c r="AO129" s="30"/>
      <c r="AP129" s="57" t="n">
        <f aca="false">AP128-AR129</f>
        <v>115000000</v>
      </c>
      <c r="AQ129" s="57" t="n">
        <f aca="false">AP128*$C$16</f>
        <v>617636.25</v>
      </c>
      <c r="AR129" s="0" t="n">
        <v>0</v>
      </c>
      <c r="AS129" s="76" t="n">
        <f aca="false">AQ129+AR129</f>
        <v>617636.25</v>
      </c>
      <c r="AT129" s="30"/>
      <c r="AU129" s="57" t="n">
        <f aca="false">AU128-AW129</f>
        <v>102100000</v>
      </c>
      <c r="AV129" s="57" t="n">
        <f aca="false">AU128*$C$19</f>
        <v>576099.25</v>
      </c>
      <c r="AW129" s="0" t="n">
        <v>0</v>
      </c>
      <c r="AX129" s="76" t="n">
        <f aca="false">AV129+AW129</f>
        <v>576099.25</v>
      </c>
      <c r="AY129" s="30"/>
      <c r="AZ129" s="57" t="n">
        <f aca="false">AZ128-BB129</f>
        <v>50000000</v>
      </c>
      <c r="BA129" s="57" t="n">
        <f aca="false">AZ128*$C$20</f>
        <v>273791.666666667</v>
      </c>
      <c r="BB129" s="0" t="n">
        <v>0</v>
      </c>
      <c r="BC129" s="76" t="n">
        <f aca="false">BA129+BB129</f>
        <v>273791.666666667</v>
      </c>
      <c r="BD129" s="30"/>
      <c r="BE129" s="57" t="n">
        <f aca="false">BE128-BG129</f>
        <v>112300000</v>
      </c>
      <c r="BF129" s="57" t="n">
        <f aca="false">BE128*$C$21</f>
        <v>643666.166666667</v>
      </c>
      <c r="BG129" s="0" t="n">
        <v>0</v>
      </c>
      <c r="BH129" s="76" t="n">
        <f aca="false">BF129+BG129</f>
        <v>643666.166666667</v>
      </c>
      <c r="BI129" s="30"/>
      <c r="BJ129" s="57" t="n">
        <f aca="false">BJ128-BL129</f>
        <v>48700000</v>
      </c>
      <c r="BK129" s="57" t="n">
        <f aca="false">BJ128*$C$22</f>
        <v>279132.166666667</v>
      </c>
      <c r="BL129" s="0" t="n">
        <v>0</v>
      </c>
      <c r="BM129" s="76" t="n">
        <f aca="false">BK129+BL129</f>
        <v>279132.166666667</v>
      </c>
      <c r="BN129" s="30"/>
      <c r="BO129" s="57" t="n">
        <f aca="false">BO128-BQ129</f>
        <v>89500000</v>
      </c>
      <c r="BP129" s="57" t="n">
        <f aca="false">BO128*$C$23</f>
        <v>512984.166666667</v>
      </c>
      <c r="BQ129" s="0" t="n">
        <v>0</v>
      </c>
      <c r="BR129" s="76" t="n">
        <f aca="false">BP129+BQ129</f>
        <v>512984.166666667</v>
      </c>
      <c r="BS129" s="30"/>
      <c r="BT129" s="57" t="n">
        <f aca="false">BT128-BV129</f>
        <v>44800000</v>
      </c>
      <c r="BU129" s="57" t="n">
        <f aca="false">BT128*$C$24</f>
        <v>256778.666666667</v>
      </c>
      <c r="BV129" s="0" t="n">
        <v>0</v>
      </c>
      <c r="BW129" s="76" t="n">
        <f aca="false">BU129+BV129</f>
        <v>256778.666666667</v>
      </c>
      <c r="BX129" s="30"/>
      <c r="BY129" s="57" t="n">
        <f aca="false">BY128-CA129</f>
        <v>47000000</v>
      </c>
      <c r="BZ129" s="57" t="n">
        <f aca="false">BY128*$C$25</f>
        <v>269388.333333333</v>
      </c>
      <c r="CA129" s="0" t="n">
        <v>0</v>
      </c>
      <c r="CB129" s="76" t="n">
        <f aca="false">BZ129+CA129</f>
        <v>269388.333333333</v>
      </c>
      <c r="CC129" s="30"/>
      <c r="CD129" s="75" t="n">
        <f aca="false">V129+AA129+AP129+AU129+AZ129+BE129+BJ129+BO129+BT129+BY129</f>
        <v>1096140725.85246</v>
      </c>
      <c r="CE129" s="57" t="n">
        <f aca="false">W129+AB129+AQ129+AV129+BA129+BF129+BK129+BP129+BU129+BZ129</f>
        <v>6125862.1351752</v>
      </c>
      <c r="CF129" s="57" t="n">
        <f aca="false">X129+AC129+AR129+AW129+BB129+BG129+BL129+BQ129+BV129+CA129</f>
        <v>1734902.50053988</v>
      </c>
      <c r="CG129" s="75" t="n">
        <f aca="false">CE129+CF129</f>
        <v>7860764.63571509</v>
      </c>
      <c r="CH129" s="57" t="n">
        <f aca="false">S129-CG129</f>
        <v>167160.966544169</v>
      </c>
      <c r="CI129" s="76" t="n">
        <f aca="false">S129-CG129-AG129</f>
        <v>0</v>
      </c>
    </row>
    <row r="130" customFormat="false" ht="15.75" hidden="false" customHeight="false" outlineLevel="0" collapsed="false">
      <c r="E130" s="71"/>
      <c r="F130" s="71"/>
      <c r="G130" s="71" t="n">
        <v>40264</v>
      </c>
      <c r="H130" s="72" t="n">
        <f aca="false">H129+1</f>
        <v>107</v>
      </c>
      <c r="I130" s="73"/>
      <c r="L130" s="74" t="n">
        <f aca="false">L129-O130</f>
        <v>1094395862.12006</v>
      </c>
      <c r="M130" s="84" t="n">
        <f aca="false">$C$7</f>
        <v>8038538.4</v>
      </c>
      <c r="N130" s="77"/>
      <c r="O130" s="84" t="n">
        <f aca="false">M130-P130</f>
        <v>1744863.73239715</v>
      </c>
      <c r="P130" s="57" t="n">
        <f aca="false">($C$6/12*L129)</f>
        <v>6293674.66760285</v>
      </c>
      <c r="Q130" s="78" t="n">
        <f aca="false">L129*($C$10/12)</f>
        <v>9134.50604877047</v>
      </c>
      <c r="R130" s="78" t="n">
        <f aca="false">L129*($C$11/12)</f>
        <v>1461.52096780327</v>
      </c>
      <c r="S130" s="57" t="n">
        <f aca="false">SUM(N130:P130)-Q130-R130</f>
        <v>8027942.37298343</v>
      </c>
      <c r="T130" s="79" t="n">
        <f aca="false">L130/$L$23</f>
        <v>0.904459390181867</v>
      </c>
      <c r="U130" s="72" t="n">
        <f aca="false">U129+1</f>
        <v>107</v>
      </c>
      <c r="V130" s="75" t="n">
        <f aca="false">MAXA(V129-X130,0)</f>
        <v>0</v>
      </c>
      <c r="W130" s="57" t="n">
        <f aca="false">V129*$C$14</f>
        <v>0</v>
      </c>
      <c r="X130" s="0" t="n">
        <f aca="false">MINA(IF(V129&gt;0,O130,0),V129)</f>
        <v>0</v>
      </c>
      <c r="Y130" s="76" t="n">
        <f aca="false">W130+X130</f>
        <v>0</v>
      </c>
      <c r="Z130" s="72" t="n">
        <f aca="false">Z129+1</f>
        <v>107</v>
      </c>
      <c r="AA130" s="75" t="n">
        <f aca="false">AA129-AC130</f>
        <v>484995862.120059</v>
      </c>
      <c r="AB130" s="57" t="n">
        <f aca="false">AA129*$C$15</f>
        <v>2686808.80670556</v>
      </c>
      <c r="AC130" s="0" t="n">
        <f aca="false">IF(AA129&gt;0,O130-X130,0)</f>
        <v>1744863.73239715</v>
      </c>
      <c r="AD130" s="76" t="n">
        <f aca="false">AB130+AC130</f>
        <v>4431672.5391027</v>
      </c>
      <c r="AE130" s="72" t="n">
        <f aca="false">AE129+1</f>
        <v>107</v>
      </c>
      <c r="AF130" s="57" t="n">
        <f aca="false">CD130</f>
        <v>1094395862.12006</v>
      </c>
      <c r="AG130" s="57" t="n">
        <f aca="false">CH130</f>
        <v>166793.167214056</v>
      </c>
      <c r="AH130" s="0" t="n">
        <v>0</v>
      </c>
      <c r="AI130" s="76" t="n">
        <f aca="false">AG130+AH130</f>
        <v>166793.167214056</v>
      </c>
      <c r="AJ130" s="30"/>
      <c r="AK130" s="57" t="n">
        <f aca="false">CD130</f>
        <v>1094395862.12006</v>
      </c>
      <c r="AL130" s="30"/>
      <c r="AM130" s="30"/>
      <c r="AN130" s="30"/>
      <c r="AO130" s="30"/>
      <c r="AP130" s="57" t="n">
        <f aca="false">AP129-AR130</f>
        <v>115000000</v>
      </c>
      <c r="AQ130" s="57" t="n">
        <f aca="false">AP129*$C$16</f>
        <v>617636.25</v>
      </c>
      <c r="AR130" s="0" t="n">
        <v>0</v>
      </c>
      <c r="AS130" s="76" t="n">
        <f aca="false">AQ130+AR130</f>
        <v>617636.25</v>
      </c>
      <c r="AT130" s="30"/>
      <c r="AU130" s="57" t="n">
        <f aca="false">AU129-AW130</f>
        <v>102100000</v>
      </c>
      <c r="AV130" s="57" t="n">
        <f aca="false">AU129*$C$19</f>
        <v>576099.25</v>
      </c>
      <c r="AW130" s="0" t="n">
        <v>0</v>
      </c>
      <c r="AX130" s="76" t="n">
        <f aca="false">AV130+AW130</f>
        <v>576099.25</v>
      </c>
      <c r="AY130" s="30"/>
      <c r="AZ130" s="57" t="n">
        <f aca="false">AZ129-BB130</f>
        <v>50000000</v>
      </c>
      <c r="BA130" s="57" t="n">
        <f aca="false">AZ129*$C$20</f>
        <v>273791.666666667</v>
      </c>
      <c r="BB130" s="0" t="n">
        <v>0</v>
      </c>
      <c r="BC130" s="76" t="n">
        <f aca="false">BA130+BB130</f>
        <v>273791.666666667</v>
      </c>
      <c r="BD130" s="30"/>
      <c r="BE130" s="57" t="n">
        <f aca="false">BE129-BG130</f>
        <v>112300000</v>
      </c>
      <c r="BF130" s="57" t="n">
        <f aca="false">BE129*$C$21</f>
        <v>643666.166666667</v>
      </c>
      <c r="BG130" s="0" t="n">
        <v>0</v>
      </c>
      <c r="BH130" s="76" t="n">
        <f aca="false">BF130+BG130</f>
        <v>643666.166666667</v>
      </c>
      <c r="BI130" s="30"/>
      <c r="BJ130" s="57" t="n">
        <f aca="false">BJ129-BL130</f>
        <v>48700000</v>
      </c>
      <c r="BK130" s="57" t="n">
        <f aca="false">BJ129*$C$22</f>
        <v>279132.166666667</v>
      </c>
      <c r="BL130" s="0" t="n">
        <v>0</v>
      </c>
      <c r="BM130" s="76" t="n">
        <f aca="false">BK130+BL130</f>
        <v>279132.166666667</v>
      </c>
      <c r="BN130" s="30"/>
      <c r="BO130" s="57" t="n">
        <f aca="false">BO129-BQ130</f>
        <v>89500000</v>
      </c>
      <c r="BP130" s="57" t="n">
        <f aca="false">BO129*$C$23</f>
        <v>512984.166666667</v>
      </c>
      <c r="BQ130" s="0" t="n">
        <v>0</v>
      </c>
      <c r="BR130" s="76" t="n">
        <f aca="false">BP130+BQ130</f>
        <v>512984.166666667</v>
      </c>
      <c r="BS130" s="30"/>
      <c r="BT130" s="57" t="n">
        <f aca="false">BT129-BV130</f>
        <v>44800000</v>
      </c>
      <c r="BU130" s="57" t="n">
        <f aca="false">BT129*$C$24</f>
        <v>256778.666666667</v>
      </c>
      <c r="BV130" s="0" t="n">
        <v>0</v>
      </c>
      <c r="BW130" s="76" t="n">
        <f aca="false">BU130+BV130</f>
        <v>256778.666666667</v>
      </c>
      <c r="BX130" s="30"/>
      <c r="BY130" s="57" t="n">
        <f aca="false">BY129-CA130</f>
        <v>47000000</v>
      </c>
      <c r="BZ130" s="57" t="n">
        <f aca="false">BY129*$C$25</f>
        <v>269388.333333333</v>
      </c>
      <c r="CA130" s="0" t="n">
        <v>0</v>
      </c>
      <c r="CB130" s="76" t="n">
        <f aca="false">BZ130+CA130</f>
        <v>269388.333333333</v>
      </c>
      <c r="CC130" s="30"/>
      <c r="CD130" s="75" t="n">
        <f aca="false">V130+AA130+AP130+AU130+AZ130+BE130+BJ130+BO130+BT130+BY130</f>
        <v>1094395862.12006</v>
      </c>
      <c r="CE130" s="57" t="n">
        <f aca="false">W130+AB130+AQ130+AV130+BA130+BF130+BK130+BP130+BU130+BZ130</f>
        <v>6116285.47337222</v>
      </c>
      <c r="CF130" s="57" t="n">
        <f aca="false">X130+AC130+AR130+AW130+BB130+BG130+BL130+BQ130+BV130+CA130</f>
        <v>1744863.73239715</v>
      </c>
      <c r="CG130" s="75" t="n">
        <f aca="false">CE130+CF130</f>
        <v>7861149.20576937</v>
      </c>
      <c r="CH130" s="57" t="n">
        <f aca="false">S130-CG130</f>
        <v>166793.167214056</v>
      </c>
      <c r="CI130" s="76" t="n">
        <f aca="false">S130-CG130-AG130</f>
        <v>0</v>
      </c>
    </row>
    <row r="131" customFormat="false" ht="15.75" hidden="false" customHeight="false" outlineLevel="0" collapsed="false">
      <c r="E131" s="71"/>
      <c r="F131" s="71"/>
      <c r="G131" s="71" t="n">
        <v>40295</v>
      </c>
      <c r="H131" s="72" t="n">
        <f aca="false">H130+1</f>
        <v>108</v>
      </c>
      <c r="I131" s="73"/>
      <c r="L131" s="74" t="n">
        <f aca="false">L130-O131</f>
        <v>1092640979.96173</v>
      </c>
      <c r="M131" s="84" t="n">
        <f aca="false">$C$7</f>
        <v>8038538.4</v>
      </c>
      <c r="N131" s="77"/>
      <c r="O131" s="84" t="n">
        <f aca="false">M131-P131</f>
        <v>1754882.15832733</v>
      </c>
      <c r="P131" s="57" t="n">
        <f aca="false">($C$6/12*L130)</f>
        <v>6283656.24167267</v>
      </c>
      <c r="Q131" s="78" t="n">
        <f aca="false">L130*($C$10/12)</f>
        <v>9119.96551766716</v>
      </c>
      <c r="R131" s="78" t="n">
        <f aca="false">L130*($C$11/12)</f>
        <v>1459.19448282675</v>
      </c>
      <c r="S131" s="57" t="n">
        <f aca="false">SUM(N131:P131)-Q131-R131</f>
        <v>8027959.23999951</v>
      </c>
      <c r="T131" s="79" t="n">
        <f aca="false">L131/$L$23</f>
        <v>0.903009074348539</v>
      </c>
      <c r="U131" s="72" t="n">
        <f aca="false">U130+1</f>
        <v>108</v>
      </c>
      <c r="V131" s="75" t="n">
        <f aca="false">MAXA(V130-X131,0)</f>
        <v>0</v>
      </c>
      <c r="W131" s="57" t="n">
        <f aca="false">V130*$C$14</f>
        <v>0</v>
      </c>
      <c r="X131" s="0" t="n">
        <f aca="false">MINA(IF(V130&gt;0,O131,0),V130)</f>
        <v>0</v>
      </c>
      <c r="Y131" s="76" t="n">
        <f aca="false">W131+X131</f>
        <v>0</v>
      </c>
      <c r="Z131" s="72" t="n">
        <f aca="false">Z130+1</f>
        <v>108</v>
      </c>
      <c r="AA131" s="75" t="n">
        <f aca="false">AA130-AC131</f>
        <v>483240979.961731</v>
      </c>
      <c r="AB131" s="57" t="n">
        <f aca="false">AA130*$C$15</f>
        <v>2677177.15890272</v>
      </c>
      <c r="AC131" s="0" t="n">
        <f aca="false">IF(AA130&gt;0,O131-X131,0)</f>
        <v>1754882.15832733</v>
      </c>
      <c r="AD131" s="76" t="n">
        <f aca="false">AB131+AC131</f>
        <v>4432059.31723005</v>
      </c>
      <c r="AE131" s="72" t="n">
        <f aca="false">AE130+1</f>
        <v>108</v>
      </c>
      <c r="AF131" s="57" t="n">
        <f aca="false">CD131</f>
        <v>1092640979.96173</v>
      </c>
      <c r="AG131" s="57" t="n">
        <f aca="false">CH131</f>
        <v>166423.256102788</v>
      </c>
      <c r="AH131" s="0" t="n">
        <v>0</v>
      </c>
      <c r="AI131" s="76" t="n">
        <f aca="false">AG131+AH131</f>
        <v>166423.256102788</v>
      </c>
      <c r="AJ131" s="30"/>
      <c r="AK131" s="57" t="n">
        <f aca="false">CD131</f>
        <v>1092640979.96173</v>
      </c>
      <c r="AL131" s="30"/>
      <c r="AM131" s="30"/>
      <c r="AN131" s="30"/>
      <c r="AO131" s="30"/>
      <c r="AP131" s="57" t="n">
        <f aca="false">AP130-AR131</f>
        <v>115000000</v>
      </c>
      <c r="AQ131" s="57" t="n">
        <f aca="false">AP130*$C$16</f>
        <v>617636.25</v>
      </c>
      <c r="AR131" s="0" t="n">
        <v>0</v>
      </c>
      <c r="AS131" s="76" t="n">
        <f aca="false">AQ131+AR131</f>
        <v>617636.25</v>
      </c>
      <c r="AT131" s="30"/>
      <c r="AU131" s="57" t="n">
        <f aca="false">AU130-AW131</f>
        <v>102100000</v>
      </c>
      <c r="AV131" s="57" t="n">
        <f aca="false">AU130*$C$19</f>
        <v>576099.25</v>
      </c>
      <c r="AW131" s="0" t="n">
        <v>0</v>
      </c>
      <c r="AX131" s="76" t="n">
        <f aca="false">AV131+AW131</f>
        <v>576099.25</v>
      </c>
      <c r="AY131" s="30"/>
      <c r="AZ131" s="57" t="n">
        <f aca="false">AZ130-BB131</f>
        <v>50000000</v>
      </c>
      <c r="BA131" s="57" t="n">
        <f aca="false">AZ130*$C$20</f>
        <v>273791.666666667</v>
      </c>
      <c r="BB131" s="0" t="n">
        <v>0</v>
      </c>
      <c r="BC131" s="76" t="n">
        <f aca="false">BA131+BB131</f>
        <v>273791.666666667</v>
      </c>
      <c r="BD131" s="30"/>
      <c r="BE131" s="57" t="n">
        <f aca="false">BE130-BG131</f>
        <v>112300000</v>
      </c>
      <c r="BF131" s="57" t="n">
        <f aca="false">BE130*$C$21</f>
        <v>643666.166666667</v>
      </c>
      <c r="BG131" s="0" t="n">
        <v>0</v>
      </c>
      <c r="BH131" s="76" t="n">
        <f aca="false">BF131+BG131</f>
        <v>643666.166666667</v>
      </c>
      <c r="BI131" s="30"/>
      <c r="BJ131" s="57" t="n">
        <f aca="false">BJ130-BL131</f>
        <v>48700000</v>
      </c>
      <c r="BK131" s="57" t="n">
        <f aca="false">BJ130*$C$22</f>
        <v>279132.166666667</v>
      </c>
      <c r="BL131" s="0" t="n">
        <v>0</v>
      </c>
      <c r="BM131" s="76" t="n">
        <f aca="false">BK131+BL131</f>
        <v>279132.166666667</v>
      </c>
      <c r="BN131" s="30"/>
      <c r="BO131" s="57" t="n">
        <f aca="false">BO130-BQ131</f>
        <v>89500000</v>
      </c>
      <c r="BP131" s="57" t="n">
        <f aca="false">BO130*$C$23</f>
        <v>512984.166666667</v>
      </c>
      <c r="BQ131" s="0" t="n">
        <v>0</v>
      </c>
      <c r="BR131" s="76" t="n">
        <f aca="false">BP131+BQ131</f>
        <v>512984.166666667</v>
      </c>
      <c r="BS131" s="30"/>
      <c r="BT131" s="57" t="n">
        <f aca="false">BT130-BV131</f>
        <v>44800000</v>
      </c>
      <c r="BU131" s="57" t="n">
        <f aca="false">BT130*$C$24</f>
        <v>256778.666666667</v>
      </c>
      <c r="BV131" s="0" t="n">
        <v>0</v>
      </c>
      <c r="BW131" s="76" t="n">
        <f aca="false">BU131+BV131</f>
        <v>256778.666666667</v>
      </c>
      <c r="BX131" s="30"/>
      <c r="BY131" s="57" t="n">
        <f aca="false">BY130-CA131</f>
        <v>47000000</v>
      </c>
      <c r="BZ131" s="57" t="n">
        <f aca="false">BY130*$C$25</f>
        <v>269388.333333333</v>
      </c>
      <c r="CA131" s="0" t="n">
        <v>0</v>
      </c>
      <c r="CB131" s="76" t="n">
        <f aca="false">BZ131+CA131</f>
        <v>269388.333333333</v>
      </c>
      <c r="CC131" s="30"/>
      <c r="CD131" s="75" t="n">
        <f aca="false">V131+AA131+AP131+AU131+AZ131+BE131+BJ131+BO131+BT131+BY131</f>
        <v>1092640979.96173</v>
      </c>
      <c r="CE131" s="57" t="n">
        <f aca="false">W131+AB131+AQ131+AV131+BA131+BF131+BK131+BP131+BU131+BZ131</f>
        <v>6106653.82556939</v>
      </c>
      <c r="CF131" s="57" t="n">
        <f aca="false">X131+AC131+AR131+AW131+BB131+BG131+BL131+BQ131+BV131+CA131</f>
        <v>1754882.15832733</v>
      </c>
      <c r="CG131" s="75" t="n">
        <f aca="false">CE131+CF131</f>
        <v>7861535.98389672</v>
      </c>
      <c r="CH131" s="57" t="n">
        <f aca="false">S131-CG131</f>
        <v>166423.256102788</v>
      </c>
      <c r="CI131" s="76" t="n">
        <f aca="false">S131-CG131-AG131</f>
        <v>0</v>
      </c>
    </row>
    <row r="132" customFormat="false" ht="15.75" hidden="false" customHeight="false" outlineLevel="0" collapsed="false">
      <c r="E132" s="71"/>
      <c r="F132" s="71"/>
      <c r="G132" s="71" t="n">
        <v>40325</v>
      </c>
      <c r="H132" s="72" t="n">
        <f aca="false">H131+1</f>
        <v>109</v>
      </c>
      <c r="I132" s="73"/>
      <c r="L132" s="74" t="n">
        <f aca="false">L131-O132</f>
        <v>1090876021.85501</v>
      </c>
      <c r="M132" s="84" t="n">
        <f aca="false">$C$7</f>
        <v>8038538.4</v>
      </c>
      <c r="N132" s="77"/>
      <c r="O132" s="84" t="n">
        <f aca="false">M132-P132</f>
        <v>1764958.10671972</v>
      </c>
      <c r="P132" s="57" t="n">
        <f aca="false">($C$6/12*L131)</f>
        <v>6273580.29328028</v>
      </c>
      <c r="Q132" s="78" t="n">
        <f aca="false">L131*($C$10/12)</f>
        <v>9105.3414996811</v>
      </c>
      <c r="R132" s="78" t="n">
        <f aca="false">L131*($C$11/12)</f>
        <v>1456.85463994898</v>
      </c>
      <c r="S132" s="57" t="n">
        <f aca="false">SUM(N132:P132)-Q132-R132</f>
        <v>8027976.20386037</v>
      </c>
      <c r="T132" s="79" t="n">
        <f aca="false">L132/$L$23</f>
        <v>0.901550431285134</v>
      </c>
      <c r="U132" s="72" t="n">
        <f aca="false">U131+1</f>
        <v>109</v>
      </c>
      <c r="V132" s="75" t="n">
        <f aca="false">MAXA(V131-X132,0)</f>
        <v>0</v>
      </c>
      <c r="W132" s="57" t="n">
        <f aca="false">V131*$C$14</f>
        <v>0</v>
      </c>
      <c r="X132" s="0" t="n">
        <f aca="false">MINA(IF(V131&gt;0,O132,0),V131)</f>
        <v>0</v>
      </c>
      <c r="Y132" s="76" t="n">
        <f aca="false">W132+X132</f>
        <v>0</v>
      </c>
      <c r="Z132" s="72" t="n">
        <f aca="false">Z131+1</f>
        <v>109</v>
      </c>
      <c r="AA132" s="75" t="n">
        <f aca="false">AA131-AC132</f>
        <v>481476021.855012</v>
      </c>
      <c r="AB132" s="57" t="n">
        <f aca="false">AA131*$C$15</f>
        <v>2667490.20938876</v>
      </c>
      <c r="AC132" s="0" t="n">
        <f aca="false">IF(AA131&gt;0,O132-X132,0)</f>
        <v>1764958.10671972</v>
      </c>
      <c r="AD132" s="76" t="n">
        <f aca="false">AB132+AC132</f>
        <v>4432448.31610848</v>
      </c>
      <c r="AE132" s="72" t="n">
        <f aca="false">AE131+1</f>
        <v>109</v>
      </c>
      <c r="AF132" s="57" t="n">
        <f aca="false">CD132</f>
        <v>1090876021.85501</v>
      </c>
      <c r="AG132" s="57" t="n">
        <f aca="false">CH132</f>
        <v>166051.221085222</v>
      </c>
      <c r="AH132" s="0" t="n">
        <v>0</v>
      </c>
      <c r="AI132" s="76" t="n">
        <f aca="false">AG132+AH132</f>
        <v>166051.221085222</v>
      </c>
      <c r="AJ132" s="30"/>
      <c r="AK132" s="57" t="n">
        <f aca="false">CD132</f>
        <v>1090876021.85501</v>
      </c>
      <c r="AL132" s="30"/>
      <c r="AM132" s="30"/>
      <c r="AN132" s="30"/>
      <c r="AO132" s="30"/>
      <c r="AP132" s="57" t="n">
        <f aca="false">AP131-AR132</f>
        <v>115000000</v>
      </c>
      <c r="AQ132" s="57" t="n">
        <f aca="false">AP131*$C$16</f>
        <v>617636.25</v>
      </c>
      <c r="AR132" s="0" t="n">
        <v>0</v>
      </c>
      <c r="AS132" s="76" t="n">
        <f aca="false">AQ132+AR132</f>
        <v>617636.25</v>
      </c>
      <c r="AT132" s="30"/>
      <c r="AU132" s="57" t="n">
        <f aca="false">AU131-AW132</f>
        <v>102100000</v>
      </c>
      <c r="AV132" s="57" t="n">
        <f aca="false">AU131*$C$19</f>
        <v>576099.25</v>
      </c>
      <c r="AW132" s="0" t="n">
        <v>0</v>
      </c>
      <c r="AX132" s="76" t="n">
        <f aca="false">AV132+AW132</f>
        <v>576099.25</v>
      </c>
      <c r="AY132" s="30"/>
      <c r="AZ132" s="57" t="n">
        <f aca="false">AZ131-BB132</f>
        <v>50000000</v>
      </c>
      <c r="BA132" s="57" t="n">
        <f aca="false">AZ131*$C$20</f>
        <v>273791.666666667</v>
      </c>
      <c r="BB132" s="0" t="n">
        <v>0</v>
      </c>
      <c r="BC132" s="76" t="n">
        <f aca="false">BA132+BB132</f>
        <v>273791.666666667</v>
      </c>
      <c r="BD132" s="30"/>
      <c r="BE132" s="57" t="n">
        <f aca="false">BE131-BG132</f>
        <v>112300000</v>
      </c>
      <c r="BF132" s="57" t="n">
        <f aca="false">BE131*$C$21</f>
        <v>643666.166666667</v>
      </c>
      <c r="BG132" s="0" t="n">
        <v>0</v>
      </c>
      <c r="BH132" s="76" t="n">
        <f aca="false">BF132+BG132</f>
        <v>643666.166666667</v>
      </c>
      <c r="BI132" s="30"/>
      <c r="BJ132" s="57" t="n">
        <f aca="false">BJ131-BL132</f>
        <v>48700000</v>
      </c>
      <c r="BK132" s="57" t="n">
        <f aca="false">BJ131*$C$22</f>
        <v>279132.166666667</v>
      </c>
      <c r="BL132" s="0" t="n">
        <v>0</v>
      </c>
      <c r="BM132" s="76" t="n">
        <f aca="false">BK132+BL132</f>
        <v>279132.166666667</v>
      </c>
      <c r="BN132" s="30"/>
      <c r="BO132" s="57" t="n">
        <f aca="false">BO131-BQ132</f>
        <v>89500000</v>
      </c>
      <c r="BP132" s="57" t="n">
        <f aca="false">BO131*$C$23</f>
        <v>512984.166666667</v>
      </c>
      <c r="BQ132" s="0" t="n">
        <v>0</v>
      </c>
      <c r="BR132" s="76" t="n">
        <f aca="false">BP132+BQ132</f>
        <v>512984.166666667</v>
      </c>
      <c r="BS132" s="30"/>
      <c r="BT132" s="57" t="n">
        <f aca="false">BT131-BV132</f>
        <v>44800000</v>
      </c>
      <c r="BU132" s="57" t="n">
        <f aca="false">BT131*$C$24</f>
        <v>256778.666666667</v>
      </c>
      <c r="BV132" s="0" t="n">
        <v>0</v>
      </c>
      <c r="BW132" s="76" t="n">
        <f aca="false">BU132+BV132</f>
        <v>256778.666666667</v>
      </c>
      <c r="BX132" s="30"/>
      <c r="BY132" s="57" t="n">
        <f aca="false">BY131-CA132</f>
        <v>47000000</v>
      </c>
      <c r="BZ132" s="57" t="n">
        <f aca="false">BY131*$C$25</f>
        <v>269388.333333333</v>
      </c>
      <c r="CA132" s="0" t="n">
        <v>0</v>
      </c>
      <c r="CB132" s="76" t="n">
        <f aca="false">BZ132+CA132</f>
        <v>269388.333333333</v>
      </c>
      <c r="CC132" s="30"/>
      <c r="CD132" s="75" t="n">
        <f aca="false">V132+AA132+AP132+AU132+AZ132+BE132+BJ132+BO132+BT132+BY132</f>
        <v>1090876021.85501</v>
      </c>
      <c r="CE132" s="57" t="n">
        <f aca="false">W132+AB132+AQ132+AV132+BA132+BF132+BK132+BP132+BU132+BZ132</f>
        <v>6096966.87605542</v>
      </c>
      <c r="CF132" s="57" t="n">
        <f aca="false">X132+AC132+AR132+AW132+BB132+BG132+BL132+BQ132+BV132+CA132</f>
        <v>1764958.10671972</v>
      </c>
      <c r="CG132" s="75" t="n">
        <f aca="false">CE132+CF132</f>
        <v>7861924.98277515</v>
      </c>
      <c r="CH132" s="57" t="n">
        <f aca="false">S132-CG132</f>
        <v>166051.221085222</v>
      </c>
      <c r="CI132" s="76" t="n">
        <f aca="false">S132-CG132-AG132</f>
        <v>0</v>
      </c>
    </row>
    <row r="133" customFormat="false" ht="15.75" hidden="false" customHeight="false" outlineLevel="0" collapsed="false">
      <c r="E133" s="71"/>
      <c r="F133" s="71"/>
      <c r="G133" s="71" t="n">
        <v>40356</v>
      </c>
      <c r="H133" s="72" t="n">
        <f aca="false">H132+1</f>
        <v>110</v>
      </c>
      <c r="I133" s="73"/>
      <c r="L133" s="74" t="n">
        <f aca="false">L132-O133</f>
        <v>1089100929.94716</v>
      </c>
      <c r="M133" s="84" t="n">
        <f aca="false">$C$7</f>
        <v>8038538.4</v>
      </c>
      <c r="N133" s="77"/>
      <c r="O133" s="84" t="n">
        <f aca="false">M133-P133</f>
        <v>1775091.90784914</v>
      </c>
      <c r="P133" s="57" t="n">
        <f aca="false">($C$6/12*L132)</f>
        <v>6263446.49215086</v>
      </c>
      <c r="Q133" s="78" t="n">
        <f aca="false">L132*($C$10/12)</f>
        <v>9090.63351545843</v>
      </c>
      <c r="R133" s="78" t="n">
        <f aca="false">L132*($C$11/12)</f>
        <v>1454.50136247335</v>
      </c>
      <c r="S133" s="57" t="n">
        <f aca="false">SUM(N133:P133)-Q133-R133</f>
        <v>8027993.26512207</v>
      </c>
      <c r="T133" s="79" t="n">
        <f aca="false">L133/$L$23</f>
        <v>0.900083413179474</v>
      </c>
      <c r="U133" s="72" t="n">
        <f aca="false">U132+1</f>
        <v>110</v>
      </c>
      <c r="V133" s="75" t="n">
        <f aca="false">MAXA(V132-X133,0)</f>
        <v>0</v>
      </c>
      <c r="W133" s="57" t="n">
        <f aca="false">V132*$C$14</f>
        <v>0</v>
      </c>
      <c r="X133" s="0" t="n">
        <f aca="false">MINA(IF(V132&gt;0,O133,0),V132)</f>
        <v>0</v>
      </c>
      <c r="Y133" s="76" t="n">
        <f aca="false">W133+X133</f>
        <v>0</v>
      </c>
      <c r="Z133" s="72" t="n">
        <f aca="false">Z132+1</f>
        <v>110</v>
      </c>
      <c r="AA133" s="75" t="n">
        <f aca="false">AA132-AC133</f>
        <v>479700929.947162</v>
      </c>
      <c r="AB133" s="57" t="n">
        <f aca="false">AA132*$C$15</f>
        <v>2657747.64063966</v>
      </c>
      <c r="AC133" s="0" t="n">
        <f aca="false">IF(AA132&gt;0,O133-X133,0)</f>
        <v>1775091.90784914</v>
      </c>
      <c r="AD133" s="76" t="n">
        <f aca="false">AB133+AC133</f>
        <v>4432839.5484888</v>
      </c>
      <c r="AE133" s="72" t="n">
        <f aca="false">AE132+1</f>
        <v>110</v>
      </c>
      <c r="AF133" s="57" t="n">
        <f aca="false">CD133</f>
        <v>1089100929.94716</v>
      </c>
      <c r="AG133" s="57" t="n">
        <f aca="false">CH133</f>
        <v>165677.049966597</v>
      </c>
      <c r="AH133" s="0" t="n">
        <v>0</v>
      </c>
      <c r="AI133" s="76" t="n">
        <f aca="false">AG133+AH133</f>
        <v>165677.049966597</v>
      </c>
      <c r="AJ133" s="30"/>
      <c r="AK133" s="57" t="n">
        <f aca="false">CD133</f>
        <v>1089100929.94716</v>
      </c>
      <c r="AL133" s="30"/>
      <c r="AM133" s="30"/>
      <c r="AN133" s="30"/>
      <c r="AO133" s="30"/>
      <c r="AP133" s="57" t="n">
        <f aca="false">AP132-AR133</f>
        <v>115000000</v>
      </c>
      <c r="AQ133" s="57" t="n">
        <f aca="false">AP132*$C$16</f>
        <v>617636.25</v>
      </c>
      <c r="AR133" s="0" t="n">
        <v>0</v>
      </c>
      <c r="AS133" s="76" t="n">
        <f aca="false">AQ133+AR133</f>
        <v>617636.25</v>
      </c>
      <c r="AT133" s="30"/>
      <c r="AU133" s="57" t="n">
        <f aca="false">AU132-AW133</f>
        <v>102100000</v>
      </c>
      <c r="AV133" s="57" t="n">
        <f aca="false">AU132*$C$19</f>
        <v>576099.25</v>
      </c>
      <c r="AW133" s="0" t="n">
        <v>0</v>
      </c>
      <c r="AX133" s="76" t="n">
        <f aca="false">AV133+AW133</f>
        <v>576099.25</v>
      </c>
      <c r="AY133" s="30"/>
      <c r="AZ133" s="57" t="n">
        <f aca="false">AZ132-BB133</f>
        <v>50000000</v>
      </c>
      <c r="BA133" s="57" t="n">
        <f aca="false">AZ132*$C$20</f>
        <v>273791.666666667</v>
      </c>
      <c r="BB133" s="0" t="n">
        <v>0</v>
      </c>
      <c r="BC133" s="76" t="n">
        <f aca="false">BA133+BB133</f>
        <v>273791.666666667</v>
      </c>
      <c r="BD133" s="30"/>
      <c r="BE133" s="57" t="n">
        <f aca="false">BE132-BG133</f>
        <v>112300000</v>
      </c>
      <c r="BF133" s="57" t="n">
        <f aca="false">BE132*$C$21</f>
        <v>643666.166666667</v>
      </c>
      <c r="BG133" s="0" t="n">
        <v>0</v>
      </c>
      <c r="BH133" s="76" t="n">
        <f aca="false">BF133+BG133</f>
        <v>643666.166666667</v>
      </c>
      <c r="BI133" s="30"/>
      <c r="BJ133" s="57" t="n">
        <f aca="false">BJ132-BL133</f>
        <v>48700000</v>
      </c>
      <c r="BK133" s="57" t="n">
        <f aca="false">BJ132*$C$22</f>
        <v>279132.166666667</v>
      </c>
      <c r="BL133" s="0" t="n">
        <v>0</v>
      </c>
      <c r="BM133" s="76" t="n">
        <f aca="false">BK133+BL133</f>
        <v>279132.166666667</v>
      </c>
      <c r="BN133" s="30"/>
      <c r="BO133" s="57" t="n">
        <f aca="false">BO132-BQ133</f>
        <v>89500000</v>
      </c>
      <c r="BP133" s="57" t="n">
        <f aca="false">BO132*$C$23</f>
        <v>512984.166666667</v>
      </c>
      <c r="BQ133" s="0" t="n">
        <v>0</v>
      </c>
      <c r="BR133" s="76" t="n">
        <f aca="false">BP133+BQ133</f>
        <v>512984.166666667</v>
      </c>
      <c r="BS133" s="30"/>
      <c r="BT133" s="57" t="n">
        <f aca="false">BT132-BV133</f>
        <v>44800000</v>
      </c>
      <c r="BU133" s="57" t="n">
        <f aca="false">BT132*$C$24</f>
        <v>256778.666666667</v>
      </c>
      <c r="BV133" s="0" t="n">
        <v>0</v>
      </c>
      <c r="BW133" s="76" t="n">
        <f aca="false">BU133+BV133</f>
        <v>256778.666666667</v>
      </c>
      <c r="BX133" s="30"/>
      <c r="BY133" s="57" t="n">
        <f aca="false">BY132-CA133</f>
        <v>47000000</v>
      </c>
      <c r="BZ133" s="57" t="n">
        <f aca="false">BY132*$C$25</f>
        <v>269388.333333333</v>
      </c>
      <c r="CA133" s="0" t="n">
        <v>0</v>
      </c>
      <c r="CB133" s="76" t="n">
        <f aca="false">BZ133+CA133</f>
        <v>269388.333333333</v>
      </c>
      <c r="CC133" s="30"/>
      <c r="CD133" s="75" t="n">
        <f aca="false">V133+AA133+AP133+AU133+AZ133+BE133+BJ133+BO133+BT133+BY133</f>
        <v>1089100929.94716</v>
      </c>
      <c r="CE133" s="57" t="n">
        <f aca="false">W133+AB133+AQ133+AV133+BA133+BF133+BK133+BP133+BU133+BZ133</f>
        <v>6087224.30730633</v>
      </c>
      <c r="CF133" s="57" t="n">
        <f aca="false">X133+AC133+AR133+AW133+BB133+BG133+BL133+BQ133+BV133+CA133</f>
        <v>1775091.90784914</v>
      </c>
      <c r="CG133" s="75" t="n">
        <f aca="false">CE133+CF133</f>
        <v>7862316.21515547</v>
      </c>
      <c r="CH133" s="57" t="n">
        <f aca="false">S133-CG133</f>
        <v>165677.049966597</v>
      </c>
      <c r="CI133" s="76" t="n">
        <f aca="false">S133-CG133-AG133</f>
        <v>0</v>
      </c>
    </row>
    <row r="134" customFormat="false" ht="15.75" hidden="false" customHeight="false" outlineLevel="0" collapsed="false">
      <c r="E134" s="71"/>
      <c r="F134" s="71"/>
      <c r="G134" s="71" t="n">
        <v>40386</v>
      </c>
      <c r="H134" s="72" t="n">
        <f aca="false">H133+1</f>
        <v>111</v>
      </c>
      <c r="I134" s="73"/>
      <c r="L134" s="74" t="n">
        <f aca="false">L133-O134</f>
        <v>1087315646.05328</v>
      </c>
      <c r="M134" s="84" t="n">
        <f aca="false">$C$7</f>
        <v>8038538.4</v>
      </c>
      <c r="N134" s="77"/>
      <c r="O134" s="84" t="n">
        <f aca="false">M134-P134</f>
        <v>1785283.89388671</v>
      </c>
      <c r="P134" s="57" t="n">
        <f aca="false">($C$6/12*L133)</f>
        <v>6253254.50611329</v>
      </c>
      <c r="Q134" s="78" t="n">
        <f aca="false">L133*($C$10/12)</f>
        <v>9075.84108289303</v>
      </c>
      <c r="R134" s="78" t="n">
        <f aca="false">L133*($C$11/12)</f>
        <v>1452.13457326288</v>
      </c>
      <c r="S134" s="57" t="n">
        <f aca="false">SUM(N134:P134)-Q134-R134</f>
        <v>8028010.42434384</v>
      </c>
      <c r="T134" s="79" t="n">
        <f aca="false">L134/$L$23</f>
        <v>0.898607971944856</v>
      </c>
      <c r="U134" s="72" t="n">
        <f aca="false">U133+1</f>
        <v>111</v>
      </c>
      <c r="V134" s="75" t="n">
        <f aca="false">MAXA(V133-X134,0)</f>
        <v>0</v>
      </c>
      <c r="W134" s="57" t="n">
        <f aca="false">V133*$C$14</f>
        <v>0</v>
      </c>
      <c r="X134" s="0" t="n">
        <f aca="false">MINA(IF(V133&gt;0,O134,0),V133)</f>
        <v>0</v>
      </c>
      <c r="Y134" s="76" t="n">
        <f aca="false">W134+X134</f>
        <v>0</v>
      </c>
      <c r="Z134" s="72" t="n">
        <f aca="false">Z133+1</f>
        <v>111</v>
      </c>
      <c r="AA134" s="75" t="n">
        <f aca="false">AA133-AC134</f>
        <v>477915646.053276</v>
      </c>
      <c r="AB134" s="57" t="n">
        <f aca="false">AA133*$C$15</f>
        <v>2647949.13330834</v>
      </c>
      <c r="AC134" s="0" t="n">
        <f aca="false">IF(AA133&gt;0,O134-X134,0)</f>
        <v>1785283.89388671</v>
      </c>
      <c r="AD134" s="76" t="n">
        <f aca="false">AB134+AC134</f>
        <v>4433233.02719504</v>
      </c>
      <c r="AE134" s="72" t="n">
        <f aca="false">AE133+1</f>
        <v>111</v>
      </c>
      <c r="AF134" s="57" t="n">
        <f aca="false">CD134</f>
        <v>1087315646.05328</v>
      </c>
      <c r="AG134" s="57" t="n">
        <f aca="false">CH134</f>
        <v>165300.730482134</v>
      </c>
      <c r="AH134" s="0" t="n">
        <v>0</v>
      </c>
      <c r="AI134" s="76" t="n">
        <f aca="false">AG134+AH134</f>
        <v>165300.730482134</v>
      </c>
      <c r="AJ134" s="30"/>
      <c r="AK134" s="57" t="n">
        <f aca="false">CD134</f>
        <v>1087315646.05328</v>
      </c>
      <c r="AL134" s="30"/>
      <c r="AM134" s="30"/>
      <c r="AN134" s="30"/>
      <c r="AO134" s="30"/>
      <c r="AP134" s="57" t="n">
        <f aca="false">AP133-AR134</f>
        <v>115000000</v>
      </c>
      <c r="AQ134" s="57" t="n">
        <f aca="false">AP133*$C$16</f>
        <v>617636.25</v>
      </c>
      <c r="AR134" s="0" t="n">
        <v>0</v>
      </c>
      <c r="AS134" s="76" t="n">
        <f aca="false">AQ134+AR134</f>
        <v>617636.25</v>
      </c>
      <c r="AT134" s="30"/>
      <c r="AU134" s="57" t="n">
        <f aca="false">AU133-AW134</f>
        <v>102100000</v>
      </c>
      <c r="AV134" s="57" t="n">
        <f aca="false">AU133*$C$19</f>
        <v>576099.25</v>
      </c>
      <c r="AW134" s="0" t="n">
        <v>0</v>
      </c>
      <c r="AX134" s="76" t="n">
        <f aca="false">AV134+AW134</f>
        <v>576099.25</v>
      </c>
      <c r="AY134" s="30"/>
      <c r="AZ134" s="57" t="n">
        <f aca="false">AZ133-BB134</f>
        <v>50000000</v>
      </c>
      <c r="BA134" s="57" t="n">
        <f aca="false">AZ133*$C$20</f>
        <v>273791.666666667</v>
      </c>
      <c r="BB134" s="0" t="n">
        <v>0</v>
      </c>
      <c r="BC134" s="76" t="n">
        <f aca="false">BA134+BB134</f>
        <v>273791.666666667</v>
      </c>
      <c r="BD134" s="30"/>
      <c r="BE134" s="57" t="n">
        <f aca="false">BE133-BG134</f>
        <v>112300000</v>
      </c>
      <c r="BF134" s="57" t="n">
        <f aca="false">BE133*$C$21</f>
        <v>643666.166666667</v>
      </c>
      <c r="BG134" s="0" t="n">
        <v>0</v>
      </c>
      <c r="BH134" s="76" t="n">
        <f aca="false">BF134+BG134</f>
        <v>643666.166666667</v>
      </c>
      <c r="BI134" s="30"/>
      <c r="BJ134" s="57" t="n">
        <f aca="false">BJ133-BL134</f>
        <v>48700000</v>
      </c>
      <c r="BK134" s="57" t="n">
        <f aca="false">BJ133*$C$22</f>
        <v>279132.166666667</v>
      </c>
      <c r="BL134" s="0" t="n">
        <v>0</v>
      </c>
      <c r="BM134" s="76" t="n">
        <f aca="false">BK134+BL134</f>
        <v>279132.166666667</v>
      </c>
      <c r="BN134" s="30"/>
      <c r="BO134" s="57" t="n">
        <f aca="false">BO133-BQ134</f>
        <v>89500000</v>
      </c>
      <c r="BP134" s="57" t="n">
        <f aca="false">BO133*$C$23</f>
        <v>512984.166666667</v>
      </c>
      <c r="BQ134" s="0" t="n">
        <v>0</v>
      </c>
      <c r="BR134" s="76" t="n">
        <f aca="false">BP134+BQ134</f>
        <v>512984.166666667</v>
      </c>
      <c r="BS134" s="30"/>
      <c r="BT134" s="57" t="n">
        <f aca="false">BT133-BV134</f>
        <v>44800000</v>
      </c>
      <c r="BU134" s="57" t="n">
        <f aca="false">BT133*$C$24</f>
        <v>256778.666666667</v>
      </c>
      <c r="BV134" s="0" t="n">
        <v>0</v>
      </c>
      <c r="BW134" s="76" t="n">
        <f aca="false">BU134+BV134</f>
        <v>256778.666666667</v>
      </c>
      <c r="BX134" s="30"/>
      <c r="BY134" s="57" t="n">
        <f aca="false">BY133-CA134</f>
        <v>47000000</v>
      </c>
      <c r="BZ134" s="57" t="n">
        <f aca="false">BY133*$C$25</f>
        <v>269388.333333333</v>
      </c>
      <c r="CA134" s="0" t="n">
        <v>0</v>
      </c>
      <c r="CB134" s="76" t="n">
        <f aca="false">BZ134+CA134</f>
        <v>269388.333333333</v>
      </c>
      <c r="CC134" s="30"/>
      <c r="CD134" s="75" t="n">
        <f aca="false">V134+AA134+AP134+AU134+AZ134+BE134+BJ134+BO134+BT134+BY134</f>
        <v>1087315646.05328</v>
      </c>
      <c r="CE134" s="57" t="n">
        <f aca="false">W134+AB134+AQ134+AV134+BA134+BF134+BK134+BP134+BU134+BZ134</f>
        <v>6077425.799975</v>
      </c>
      <c r="CF134" s="57" t="n">
        <f aca="false">X134+AC134+AR134+AW134+BB134+BG134+BL134+BQ134+BV134+CA134</f>
        <v>1785283.89388671</v>
      </c>
      <c r="CG134" s="75" t="n">
        <f aca="false">CE134+CF134</f>
        <v>7862709.69386171</v>
      </c>
      <c r="CH134" s="57" t="n">
        <f aca="false">S134-CG134</f>
        <v>165300.730482134</v>
      </c>
      <c r="CI134" s="76" t="n">
        <f aca="false">S134-CG134-AG134</f>
        <v>0</v>
      </c>
    </row>
    <row r="135" customFormat="false" ht="15.75" hidden="false" customHeight="false" outlineLevel="0" collapsed="false">
      <c r="E135" s="71"/>
      <c r="F135" s="71"/>
      <c r="G135" s="71" t="n">
        <v>40417</v>
      </c>
      <c r="H135" s="72" t="n">
        <f aca="false">H134+1</f>
        <v>112</v>
      </c>
      <c r="I135" s="73"/>
      <c r="L135" s="74" t="n">
        <f aca="false">L134-O135</f>
        <v>1085520111.65437</v>
      </c>
      <c r="M135" s="84" t="n">
        <f aca="false">$C$7</f>
        <v>8038538.4</v>
      </c>
      <c r="N135" s="77"/>
      <c r="O135" s="84" t="n">
        <f aca="false">M135-P135</f>
        <v>1795534.39891077</v>
      </c>
      <c r="P135" s="57" t="n">
        <f aca="false">($C$6/12*L134)</f>
        <v>6243004.00108923</v>
      </c>
      <c r="Q135" s="78" t="n">
        <f aca="false">L134*($C$10/12)</f>
        <v>9060.96371711064</v>
      </c>
      <c r="R135" s="78" t="n">
        <f aca="false">L134*($C$11/12)</f>
        <v>1449.7541947377</v>
      </c>
      <c r="S135" s="57" t="n">
        <f aca="false">SUM(N135:P135)-Q135-R135</f>
        <v>8028027.68208815</v>
      </c>
      <c r="T135" s="79" t="n">
        <f aca="false">L135/$L$23</f>
        <v>0.897124059218484</v>
      </c>
      <c r="U135" s="72" t="n">
        <f aca="false">U134+1</f>
        <v>112</v>
      </c>
      <c r="V135" s="75" t="n">
        <f aca="false">MAXA(V134-X135,0)</f>
        <v>0</v>
      </c>
      <c r="W135" s="57" t="n">
        <f aca="false">V134*$C$14</f>
        <v>0</v>
      </c>
      <c r="X135" s="0" t="n">
        <f aca="false">MINA(IF(V134&gt;0,O135,0),V134)</f>
        <v>0</v>
      </c>
      <c r="Y135" s="76" t="n">
        <f aca="false">W135+X135</f>
        <v>0</v>
      </c>
      <c r="Z135" s="72" t="n">
        <f aca="false">Z134+1</f>
        <v>112</v>
      </c>
      <c r="AA135" s="75" t="n">
        <f aca="false">AA134-AC135</f>
        <v>476120111.654365</v>
      </c>
      <c r="AB135" s="57" t="n">
        <f aca="false">AA134*$C$15</f>
        <v>2638094.36621408</v>
      </c>
      <c r="AC135" s="0" t="n">
        <f aca="false">IF(AA134&gt;0,O135-X135,0)</f>
        <v>1795534.39891077</v>
      </c>
      <c r="AD135" s="76" t="n">
        <f aca="false">AB135+AC135</f>
        <v>4433628.76512486</v>
      </c>
      <c r="AE135" s="72" t="n">
        <f aca="false">AE134+1</f>
        <v>112</v>
      </c>
      <c r="AF135" s="57" t="n">
        <f aca="false">CD135</f>
        <v>1085520111.65437</v>
      </c>
      <c r="AG135" s="57" t="n">
        <f aca="false">CH135</f>
        <v>164922.25029663</v>
      </c>
      <c r="AH135" s="0" t="n">
        <v>0</v>
      </c>
      <c r="AI135" s="76" t="n">
        <f aca="false">AG135+AH135</f>
        <v>164922.25029663</v>
      </c>
      <c r="AJ135" s="30"/>
      <c r="AK135" s="57" t="n">
        <f aca="false">CD135</f>
        <v>1085520111.65437</v>
      </c>
      <c r="AL135" s="30"/>
      <c r="AM135" s="30"/>
      <c r="AN135" s="30"/>
      <c r="AO135" s="30"/>
      <c r="AP135" s="57" t="n">
        <f aca="false">AP134-AR135</f>
        <v>115000000</v>
      </c>
      <c r="AQ135" s="57" t="n">
        <f aca="false">AP134*$C$16</f>
        <v>617636.25</v>
      </c>
      <c r="AR135" s="0" t="n">
        <v>0</v>
      </c>
      <c r="AS135" s="76" t="n">
        <f aca="false">AQ135+AR135</f>
        <v>617636.25</v>
      </c>
      <c r="AT135" s="30"/>
      <c r="AU135" s="57" t="n">
        <f aca="false">AU134-AW135</f>
        <v>102100000</v>
      </c>
      <c r="AV135" s="57" t="n">
        <f aca="false">AU134*$C$19</f>
        <v>576099.25</v>
      </c>
      <c r="AW135" s="0" t="n">
        <v>0</v>
      </c>
      <c r="AX135" s="76" t="n">
        <f aca="false">AV135+AW135</f>
        <v>576099.25</v>
      </c>
      <c r="AY135" s="30"/>
      <c r="AZ135" s="57" t="n">
        <f aca="false">AZ134-BB135</f>
        <v>50000000</v>
      </c>
      <c r="BA135" s="57" t="n">
        <f aca="false">AZ134*$C$20</f>
        <v>273791.666666667</v>
      </c>
      <c r="BB135" s="0" t="n">
        <v>0</v>
      </c>
      <c r="BC135" s="76" t="n">
        <f aca="false">BA135+BB135</f>
        <v>273791.666666667</v>
      </c>
      <c r="BD135" s="30"/>
      <c r="BE135" s="57" t="n">
        <f aca="false">BE134-BG135</f>
        <v>112300000</v>
      </c>
      <c r="BF135" s="57" t="n">
        <f aca="false">BE134*$C$21</f>
        <v>643666.166666667</v>
      </c>
      <c r="BG135" s="0" t="n">
        <v>0</v>
      </c>
      <c r="BH135" s="76" t="n">
        <f aca="false">BF135+BG135</f>
        <v>643666.166666667</v>
      </c>
      <c r="BI135" s="30"/>
      <c r="BJ135" s="57" t="n">
        <f aca="false">BJ134-BL135</f>
        <v>48700000</v>
      </c>
      <c r="BK135" s="57" t="n">
        <f aca="false">BJ134*$C$22</f>
        <v>279132.166666667</v>
      </c>
      <c r="BL135" s="0" t="n">
        <v>0</v>
      </c>
      <c r="BM135" s="76" t="n">
        <f aca="false">BK135+BL135</f>
        <v>279132.166666667</v>
      </c>
      <c r="BN135" s="30"/>
      <c r="BO135" s="57" t="n">
        <f aca="false">BO134-BQ135</f>
        <v>89500000</v>
      </c>
      <c r="BP135" s="57" t="n">
        <f aca="false">BO134*$C$23</f>
        <v>512984.166666667</v>
      </c>
      <c r="BQ135" s="0" t="n">
        <v>0</v>
      </c>
      <c r="BR135" s="76" t="n">
        <f aca="false">BP135+BQ135</f>
        <v>512984.166666667</v>
      </c>
      <c r="BS135" s="30"/>
      <c r="BT135" s="57" t="n">
        <f aca="false">BT134-BV135</f>
        <v>44800000</v>
      </c>
      <c r="BU135" s="57" t="n">
        <f aca="false">BT134*$C$24</f>
        <v>256778.666666667</v>
      </c>
      <c r="BV135" s="0" t="n">
        <v>0</v>
      </c>
      <c r="BW135" s="76" t="n">
        <f aca="false">BU135+BV135</f>
        <v>256778.666666667</v>
      </c>
      <c r="BX135" s="30"/>
      <c r="BY135" s="57" t="n">
        <f aca="false">BY134-CA135</f>
        <v>47000000</v>
      </c>
      <c r="BZ135" s="57" t="n">
        <f aca="false">BY134*$C$25</f>
        <v>269388.333333333</v>
      </c>
      <c r="CA135" s="0" t="n">
        <v>0</v>
      </c>
      <c r="CB135" s="76" t="n">
        <f aca="false">BZ135+CA135</f>
        <v>269388.333333333</v>
      </c>
      <c r="CC135" s="30"/>
      <c r="CD135" s="75" t="n">
        <f aca="false">V135+AA135+AP135+AU135+AZ135+BE135+BJ135+BO135+BT135+BY135</f>
        <v>1085520111.65437</v>
      </c>
      <c r="CE135" s="57" t="n">
        <f aca="false">W135+AB135+AQ135+AV135+BA135+BF135+BK135+BP135+BU135+BZ135</f>
        <v>6067571.03288075</v>
      </c>
      <c r="CF135" s="57" t="n">
        <f aca="false">X135+AC135+AR135+AW135+BB135+BG135+BL135+BQ135+BV135+CA135</f>
        <v>1795534.39891077</v>
      </c>
      <c r="CG135" s="75" t="n">
        <f aca="false">CE135+CF135</f>
        <v>7863105.43179152</v>
      </c>
      <c r="CH135" s="57" t="n">
        <f aca="false">S135-CG135</f>
        <v>164922.25029663</v>
      </c>
      <c r="CI135" s="76" t="n">
        <f aca="false">S135-CG135-AG135</f>
        <v>0</v>
      </c>
    </row>
    <row r="136" customFormat="false" ht="15.75" hidden="false" customHeight="false" outlineLevel="0" collapsed="false">
      <c r="E136" s="71"/>
      <c r="F136" s="71"/>
      <c r="G136" s="71" t="n">
        <v>40448</v>
      </c>
      <c r="H136" s="72" t="n">
        <f aca="false">H135+1</f>
        <v>113</v>
      </c>
      <c r="I136" s="73"/>
      <c r="L136" s="74" t="n">
        <f aca="false">L135-O136</f>
        <v>1083714267.89545</v>
      </c>
      <c r="M136" s="84" t="n">
        <f aca="false">$C$7</f>
        <v>8038538.4</v>
      </c>
      <c r="N136" s="77"/>
      <c r="O136" s="84" t="n">
        <f aca="false">M136-P136</f>
        <v>1805843.75891785</v>
      </c>
      <c r="P136" s="57" t="n">
        <f aca="false">($C$6/12*L135)</f>
        <v>6232694.64108215</v>
      </c>
      <c r="Q136" s="78" t="n">
        <f aca="false">L135*($C$10/12)</f>
        <v>9046.00093045305</v>
      </c>
      <c r="R136" s="78" t="n">
        <f aca="false">L135*($C$11/12)</f>
        <v>1447.36014887249</v>
      </c>
      <c r="S136" s="57" t="n">
        <f aca="false">SUM(N136:P136)-Q136-R136</f>
        <v>8028045.03892068</v>
      </c>
      <c r="T136" s="79" t="n">
        <f aca="false">L136/$L$23</f>
        <v>0.895631626359874</v>
      </c>
      <c r="U136" s="72" t="n">
        <f aca="false">U135+1</f>
        <v>113</v>
      </c>
      <c r="V136" s="75" t="n">
        <f aca="false">MAXA(V135-X136,0)</f>
        <v>0</v>
      </c>
      <c r="W136" s="57" t="n">
        <f aca="false">V135*$C$14</f>
        <v>0</v>
      </c>
      <c r="X136" s="0" t="n">
        <f aca="false">MINA(IF(V135&gt;0,O136,0),V135)</f>
        <v>0</v>
      </c>
      <c r="Y136" s="76" t="n">
        <f aca="false">W136+X136</f>
        <v>0</v>
      </c>
      <c r="Z136" s="72" t="n">
        <f aca="false">Z135+1</f>
        <v>113</v>
      </c>
      <c r="AA136" s="75" t="n">
        <f aca="false">AA135-AC136</f>
        <v>474314267.895447</v>
      </c>
      <c r="AB136" s="57" t="n">
        <f aca="false">AA135*$C$15</f>
        <v>2628183.01633209</v>
      </c>
      <c r="AC136" s="0" t="n">
        <f aca="false">IF(AA135&gt;0,O136-X136,0)</f>
        <v>1805843.75891785</v>
      </c>
      <c r="AD136" s="76" t="n">
        <f aca="false">AB136+AC136</f>
        <v>4434026.77524995</v>
      </c>
      <c r="AE136" s="72" t="n">
        <f aca="false">AE135+1</f>
        <v>113</v>
      </c>
      <c r="AF136" s="57" t="n">
        <f aca="false">CD136</f>
        <v>1083714267.89545</v>
      </c>
      <c r="AG136" s="57" t="n">
        <f aca="false">CH136</f>
        <v>164541.597004061</v>
      </c>
      <c r="AH136" s="0" t="n">
        <v>0</v>
      </c>
      <c r="AI136" s="76" t="n">
        <f aca="false">AG136+AH136</f>
        <v>164541.597004061</v>
      </c>
      <c r="AJ136" s="30"/>
      <c r="AK136" s="57" t="n">
        <f aca="false">CD136</f>
        <v>1083714267.89545</v>
      </c>
      <c r="AL136" s="30"/>
      <c r="AM136" s="30"/>
      <c r="AN136" s="30"/>
      <c r="AO136" s="30"/>
      <c r="AP136" s="57" t="n">
        <f aca="false">AP135-AR136</f>
        <v>115000000</v>
      </c>
      <c r="AQ136" s="57" t="n">
        <f aca="false">AP135*$C$16</f>
        <v>617636.25</v>
      </c>
      <c r="AR136" s="0" t="n">
        <v>0</v>
      </c>
      <c r="AS136" s="76" t="n">
        <f aca="false">AQ136+AR136</f>
        <v>617636.25</v>
      </c>
      <c r="AT136" s="30"/>
      <c r="AU136" s="57" t="n">
        <f aca="false">AU135-AW136</f>
        <v>102100000</v>
      </c>
      <c r="AV136" s="57" t="n">
        <f aca="false">AU135*$C$19</f>
        <v>576099.25</v>
      </c>
      <c r="AW136" s="0" t="n">
        <v>0</v>
      </c>
      <c r="AX136" s="76" t="n">
        <f aca="false">AV136+AW136</f>
        <v>576099.25</v>
      </c>
      <c r="AY136" s="30"/>
      <c r="AZ136" s="57" t="n">
        <f aca="false">AZ135-BB136</f>
        <v>50000000</v>
      </c>
      <c r="BA136" s="57" t="n">
        <f aca="false">AZ135*$C$20</f>
        <v>273791.666666667</v>
      </c>
      <c r="BB136" s="0" t="n">
        <v>0</v>
      </c>
      <c r="BC136" s="76" t="n">
        <f aca="false">BA136+BB136</f>
        <v>273791.666666667</v>
      </c>
      <c r="BD136" s="30"/>
      <c r="BE136" s="57" t="n">
        <f aca="false">BE135-BG136</f>
        <v>112300000</v>
      </c>
      <c r="BF136" s="57" t="n">
        <f aca="false">BE135*$C$21</f>
        <v>643666.166666667</v>
      </c>
      <c r="BG136" s="0" t="n">
        <v>0</v>
      </c>
      <c r="BH136" s="76" t="n">
        <f aca="false">BF136+BG136</f>
        <v>643666.166666667</v>
      </c>
      <c r="BI136" s="30"/>
      <c r="BJ136" s="57" t="n">
        <f aca="false">BJ135-BL136</f>
        <v>48700000</v>
      </c>
      <c r="BK136" s="57" t="n">
        <f aca="false">BJ135*$C$22</f>
        <v>279132.166666667</v>
      </c>
      <c r="BL136" s="0" t="n">
        <v>0</v>
      </c>
      <c r="BM136" s="76" t="n">
        <f aca="false">BK136+BL136</f>
        <v>279132.166666667</v>
      </c>
      <c r="BN136" s="30"/>
      <c r="BO136" s="57" t="n">
        <f aca="false">BO135-BQ136</f>
        <v>89500000</v>
      </c>
      <c r="BP136" s="57" t="n">
        <f aca="false">BO135*$C$23</f>
        <v>512984.166666667</v>
      </c>
      <c r="BQ136" s="0" t="n">
        <v>0</v>
      </c>
      <c r="BR136" s="76" t="n">
        <f aca="false">BP136+BQ136</f>
        <v>512984.166666667</v>
      </c>
      <c r="BS136" s="30"/>
      <c r="BT136" s="57" t="n">
        <f aca="false">BT135-BV136</f>
        <v>44800000</v>
      </c>
      <c r="BU136" s="57" t="n">
        <f aca="false">BT135*$C$24</f>
        <v>256778.666666667</v>
      </c>
      <c r="BV136" s="0" t="n">
        <v>0</v>
      </c>
      <c r="BW136" s="76" t="n">
        <f aca="false">BU136+BV136</f>
        <v>256778.666666667</v>
      </c>
      <c r="BX136" s="30"/>
      <c r="BY136" s="57" t="n">
        <f aca="false">BY135-CA136</f>
        <v>47000000</v>
      </c>
      <c r="BZ136" s="57" t="n">
        <f aca="false">BY135*$C$25</f>
        <v>269388.333333333</v>
      </c>
      <c r="CA136" s="0" t="n">
        <v>0</v>
      </c>
      <c r="CB136" s="76" t="n">
        <f aca="false">BZ136+CA136</f>
        <v>269388.333333333</v>
      </c>
      <c r="CC136" s="30"/>
      <c r="CD136" s="75" t="n">
        <f aca="false">V136+AA136+AP136+AU136+AZ136+BE136+BJ136+BO136+BT136+BY136</f>
        <v>1083714267.89545</v>
      </c>
      <c r="CE136" s="57" t="n">
        <f aca="false">W136+AB136+AQ136+AV136+BA136+BF136+BK136+BP136+BU136+BZ136</f>
        <v>6057659.68299876</v>
      </c>
      <c r="CF136" s="57" t="n">
        <f aca="false">X136+AC136+AR136+AW136+BB136+BG136+BL136+BQ136+BV136+CA136</f>
        <v>1805843.75891785</v>
      </c>
      <c r="CG136" s="75" t="n">
        <f aca="false">CE136+CF136</f>
        <v>7863503.44191662</v>
      </c>
      <c r="CH136" s="57" t="n">
        <f aca="false">S136-CG136</f>
        <v>164541.597004061</v>
      </c>
      <c r="CI136" s="76" t="n">
        <f aca="false">S136-CG136-AG136</f>
        <v>0</v>
      </c>
    </row>
    <row r="137" customFormat="false" ht="15.75" hidden="false" customHeight="false" outlineLevel="0" collapsed="false">
      <c r="E137" s="71"/>
      <c r="F137" s="71"/>
      <c r="G137" s="71" t="n">
        <v>40478</v>
      </c>
      <c r="H137" s="72" t="n">
        <f aca="false">H136+1</f>
        <v>114</v>
      </c>
      <c r="I137" s="73"/>
      <c r="L137" s="74" t="n">
        <f aca="false">L136-O137</f>
        <v>1081898055.58361</v>
      </c>
      <c r="M137" s="84" t="n">
        <f aca="false">$C$7</f>
        <v>8038538.4</v>
      </c>
      <c r="N137" s="77"/>
      <c r="O137" s="84" t="n">
        <f aca="false">M137-P137</f>
        <v>1816212.31183364</v>
      </c>
      <c r="P137" s="57" t="n">
        <f aca="false">($C$6/12*L136)</f>
        <v>6222326.08816636</v>
      </c>
      <c r="Q137" s="78" t="n">
        <f aca="false">L136*($C$10/12)</f>
        <v>9030.95223246206</v>
      </c>
      <c r="R137" s="78" t="n">
        <f aca="false">L136*($C$11/12)</f>
        <v>1444.95235719393</v>
      </c>
      <c r="S137" s="57" t="n">
        <f aca="false">SUM(N137:P137)-Q137-R137</f>
        <v>8028062.49541034</v>
      </c>
      <c r="T137" s="79" t="n">
        <f aca="false">L137/$L$23</f>
        <v>0.894130624449268</v>
      </c>
      <c r="U137" s="72" t="n">
        <f aca="false">U136+1</f>
        <v>114</v>
      </c>
      <c r="V137" s="75" t="n">
        <f aca="false">MAXA(V136-X137,0)</f>
        <v>0</v>
      </c>
      <c r="W137" s="57" t="n">
        <f aca="false">V136*$C$14</f>
        <v>0</v>
      </c>
      <c r="X137" s="0" t="n">
        <f aca="false">MINA(IF(V136&gt;0,O137,0),V136)</f>
        <v>0</v>
      </c>
      <c r="Y137" s="76" t="n">
        <f aca="false">W137+X137</f>
        <v>0</v>
      </c>
      <c r="Z137" s="72" t="n">
        <f aca="false">Z136+1</f>
        <v>114</v>
      </c>
      <c r="AA137" s="75" t="n">
        <f aca="false">AA136-AC137</f>
        <v>472498055.583613</v>
      </c>
      <c r="AB137" s="57" t="n">
        <f aca="false">AA136*$C$15</f>
        <v>2618214.75878287</v>
      </c>
      <c r="AC137" s="0" t="n">
        <f aca="false">IF(AA136&gt;0,O137-X137,0)</f>
        <v>1816212.31183364</v>
      </c>
      <c r="AD137" s="76" t="n">
        <f aca="false">AB137+AC137</f>
        <v>4434427.07061651</v>
      </c>
      <c r="AE137" s="72" t="n">
        <f aca="false">AE136+1</f>
        <v>114</v>
      </c>
      <c r="AF137" s="57" t="n">
        <f aca="false">CD137</f>
        <v>1081898055.58361</v>
      </c>
      <c r="AG137" s="57" t="n">
        <f aca="false">CH137</f>
        <v>164158.758127169</v>
      </c>
      <c r="AH137" s="0" t="n">
        <v>0</v>
      </c>
      <c r="AI137" s="76" t="n">
        <f aca="false">AG137+AH137</f>
        <v>164158.758127169</v>
      </c>
      <c r="AJ137" s="30"/>
      <c r="AK137" s="57" t="n">
        <f aca="false">CD137</f>
        <v>1081898055.58361</v>
      </c>
      <c r="AL137" s="30"/>
      <c r="AM137" s="30"/>
      <c r="AN137" s="30"/>
      <c r="AO137" s="30"/>
      <c r="AP137" s="57" t="n">
        <f aca="false">AP136-AR137</f>
        <v>115000000</v>
      </c>
      <c r="AQ137" s="57" t="n">
        <f aca="false">AP136*$C$16</f>
        <v>617636.25</v>
      </c>
      <c r="AR137" s="0" t="n">
        <v>0</v>
      </c>
      <c r="AS137" s="76" t="n">
        <f aca="false">AQ137+AR137</f>
        <v>617636.25</v>
      </c>
      <c r="AT137" s="30"/>
      <c r="AU137" s="57" t="n">
        <f aca="false">AU136-AW137</f>
        <v>102100000</v>
      </c>
      <c r="AV137" s="57" t="n">
        <f aca="false">AU136*$C$19</f>
        <v>576099.25</v>
      </c>
      <c r="AW137" s="0" t="n">
        <v>0</v>
      </c>
      <c r="AX137" s="76" t="n">
        <f aca="false">AV137+AW137</f>
        <v>576099.25</v>
      </c>
      <c r="AY137" s="30"/>
      <c r="AZ137" s="57" t="n">
        <f aca="false">AZ136-BB137</f>
        <v>50000000</v>
      </c>
      <c r="BA137" s="57" t="n">
        <f aca="false">AZ136*$C$20</f>
        <v>273791.666666667</v>
      </c>
      <c r="BB137" s="0" t="n">
        <v>0</v>
      </c>
      <c r="BC137" s="76" t="n">
        <f aca="false">BA137+BB137</f>
        <v>273791.666666667</v>
      </c>
      <c r="BD137" s="30"/>
      <c r="BE137" s="57" t="n">
        <f aca="false">BE136-BG137</f>
        <v>112300000</v>
      </c>
      <c r="BF137" s="57" t="n">
        <f aca="false">BE136*$C$21</f>
        <v>643666.166666667</v>
      </c>
      <c r="BG137" s="0" t="n">
        <v>0</v>
      </c>
      <c r="BH137" s="76" t="n">
        <f aca="false">BF137+BG137</f>
        <v>643666.166666667</v>
      </c>
      <c r="BI137" s="30"/>
      <c r="BJ137" s="57" t="n">
        <f aca="false">BJ136-BL137</f>
        <v>48700000</v>
      </c>
      <c r="BK137" s="57" t="n">
        <f aca="false">BJ136*$C$22</f>
        <v>279132.166666667</v>
      </c>
      <c r="BL137" s="0" t="n">
        <v>0</v>
      </c>
      <c r="BM137" s="76" t="n">
        <f aca="false">BK137+BL137</f>
        <v>279132.166666667</v>
      </c>
      <c r="BN137" s="30"/>
      <c r="BO137" s="57" t="n">
        <f aca="false">BO136-BQ137</f>
        <v>89500000</v>
      </c>
      <c r="BP137" s="57" t="n">
        <f aca="false">BO136*$C$23</f>
        <v>512984.166666667</v>
      </c>
      <c r="BQ137" s="0" t="n">
        <v>0</v>
      </c>
      <c r="BR137" s="76" t="n">
        <f aca="false">BP137+BQ137</f>
        <v>512984.166666667</v>
      </c>
      <c r="BS137" s="30"/>
      <c r="BT137" s="57" t="n">
        <f aca="false">BT136-BV137</f>
        <v>44800000</v>
      </c>
      <c r="BU137" s="57" t="n">
        <f aca="false">BT136*$C$24</f>
        <v>256778.666666667</v>
      </c>
      <c r="BV137" s="0" t="n">
        <v>0</v>
      </c>
      <c r="BW137" s="76" t="n">
        <f aca="false">BU137+BV137</f>
        <v>256778.666666667</v>
      </c>
      <c r="BX137" s="30"/>
      <c r="BY137" s="57" t="n">
        <f aca="false">BY136-CA137</f>
        <v>47000000</v>
      </c>
      <c r="BZ137" s="57" t="n">
        <f aca="false">BY136*$C$25</f>
        <v>269388.333333333</v>
      </c>
      <c r="CA137" s="0" t="n">
        <v>0</v>
      </c>
      <c r="CB137" s="76" t="n">
        <f aca="false">BZ137+CA137</f>
        <v>269388.333333333</v>
      </c>
      <c r="CC137" s="30"/>
      <c r="CD137" s="75" t="n">
        <f aca="false">V137+AA137+AP137+AU137+AZ137+BE137+BJ137+BO137+BT137+BY137</f>
        <v>1081898055.58361</v>
      </c>
      <c r="CE137" s="57" t="n">
        <f aca="false">W137+AB137+AQ137+AV137+BA137+BF137+BK137+BP137+BU137+BZ137</f>
        <v>6047691.42544954</v>
      </c>
      <c r="CF137" s="57" t="n">
        <f aca="false">X137+AC137+AR137+AW137+BB137+BG137+BL137+BQ137+BV137+CA137</f>
        <v>1816212.31183364</v>
      </c>
      <c r="CG137" s="75" t="n">
        <f aca="false">CE137+CF137</f>
        <v>7863903.73728318</v>
      </c>
      <c r="CH137" s="57" t="n">
        <f aca="false">S137-CG137</f>
        <v>164158.758127169</v>
      </c>
      <c r="CI137" s="76" t="n">
        <f aca="false">S137-CG137-AG137</f>
        <v>0</v>
      </c>
    </row>
    <row r="138" customFormat="false" ht="15.75" hidden="false" customHeight="false" outlineLevel="0" collapsed="false">
      <c r="E138" s="71"/>
      <c r="F138" s="71"/>
      <c r="G138" s="71" t="n">
        <v>40509</v>
      </c>
      <c r="H138" s="72" t="n">
        <f aca="false">H137+1</f>
        <v>115</v>
      </c>
      <c r="I138" s="73"/>
      <c r="L138" s="74" t="n">
        <f aca="false">L137-O138</f>
        <v>1080071415.18609</v>
      </c>
      <c r="M138" s="84" t="n">
        <f aca="false">$C$7</f>
        <v>8038538.4</v>
      </c>
      <c r="N138" s="77"/>
      <c r="O138" s="84" t="n">
        <f aca="false">M138-P138</f>
        <v>1826640.39752408</v>
      </c>
      <c r="P138" s="57" t="n">
        <f aca="false">($C$6/12*L137)</f>
        <v>6211898.00247592</v>
      </c>
      <c r="Q138" s="78" t="n">
        <f aca="false">L137*($C$10/12)</f>
        <v>9015.81712986345</v>
      </c>
      <c r="R138" s="78" t="n">
        <f aca="false">L137*($C$11/12)</f>
        <v>1442.53074077815</v>
      </c>
      <c r="S138" s="57" t="n">
        <f aca="false">SUM(N138:P138)-Q138-R138</f>
        <v>8028080.05212936</v>
      </c>
      <c r="T138" s="79" t="n">
        <f aca="false">L138/$L$23</f>
        <v>0.892621004286025</v>
      </c>
      <c r="U138" s="72" t="n">
        <f aca="false">U137+1</f>
        <v>115</v>
      </c>
      <c r="V138" s="75" t="n">
        <f aca="false">MAXA(V137-X138,0)</f>
        <v>0</v>
      </c>
      <c r="W138" s="57" t="n">
        <f aca="false">V137*$C$14</f>
        <v>0</v>
      </c>
      <c r="X138" s="0" t="n">
        <f aca="false">MINA(IF(V137&gt;0,O138,0),V137)</f>
        <v>0</v>
      </c>
      <c r="Y138" s="76" t="n">
        <f aca="false">W138+X138</f>
        <v>0</v>
      </c>
      <c r="Z138" s="72" t="n">
        <f aca="false">Z137+1</f>
        <v>115</v>
      </c>
      <c r="AA138" s="75" t="n">
        <f aca="false">AA137-AC138</f>
        <v>470671415.186089</v>
      </c>
      <c r="AB138" s="57" t="n">
        <f aca="false">AA137*$C$15</f>
        <v>2608189.26682155</v>
      </c>
      <c r="AC138" s="0" t="n">
        <f aca="false">IF(AA137&gt;0,O138-X138,0)</f>
        <v>1826640.39752408</v>
      </c>
      <c r="AD138" s="76" t="n">
        <f aca="false">AB138+AC138</f>
        <v>4434829.66434563</v>
      </c>
      <c r="AE138" s="72" t="n">
        <f aca="false">AE137+1</f>
        <v>115</v>
      </c>
      <c r="AF138" s="57" t="n">
        <f aca="false">CD138</f>
        <v>1080071415.18609</v>
      </c>
      <c r="AG138" s="57" t="n">
        <f aca="false">CH138</f>
        <v>163773.721117062</v>
      </c>
      <c r="AH138" s="0" t="n">
        <v>0</v>
      </c>
      <c r="AI138" s="76" t="n">
        <f aca="false">AG138+AH138</f>
        <v>163773.721117062</v>
      </c>
      <c r="AJ138" s="30"/>
      <c r="AK138" s="57" t="n">
        <f aca="false">CD138</f>
        <v>1080071415.18609</v>
      </c>
      <c r="AL138" s="30"/>
      <c r="AM138" s="30"/>
      <c r="AN138" s="30"/>
      <c r="AO138" s="30"/>
      <c r="AP138" s="57" t="n">
        <f aca="false">AP137-AR138</f>
        <v>115000000</v>
      </c>
      <c r="AQ138" s="57" t="n">
        <f aca="false">AP137*$C$16</f>
        <v>617636.25</v>
      </c>
      <c r="AR138" s="0" t="n">
        <v>0</v>
      </c>
      <c r="AS138" s="76" t="n">
        <f aca="false">AQ138+AR138</f>
        <v>617636.25</v>
      </c>
      <c r="AT138" s="30"/>
      <c r="AU138" s="57" t="n">
        <f aca="false">AU137-AW138</f>
        <v>102100000</v>
      </c>
      <c r="AV138" s="57" t="n">
        <f aca="false">AU137*$C$19</f>
        <v>576099.25</v>
      </c>
      <c r="AW138" s="0" t="n">
        <v>0</v>
      </c>
      <c r="AX138" s="76" t="n">
        <f aca="false">AV138+AW138</f>
        <v>576099.25</v>
      </c>
      <c r="AY138" s="30"/>
      <c r="AZ138" s="57" t="n">
        <f aca="false">AZ137-BB138</f>
        <v>50000000</v>
      </c>
      <c r="BA138" s="57" t="n">
        <f aca="false">AZ137*$C$20</f>
        <v>273791.666666667</v>
      </c>
      <c r="BB138" s="0" t="n">
        <v>0</v>
      </c>
      <c r="BC138" s="76" t="n">
        <f aca="false">BA138+BB138</f>
        <v>273791.666666667</v>
      </c>
      <c r="BD138" s="30"/>
      <c r="BE138" s="57" t="n">
        <f aca="false">BE137-BG138</f>
        <v>112300000</v>
      </c>
      <c r="BF138" s="57" t="n">
        <f aca="false">BE137*$C$21</f>
        <v>643666.166666667</v>
      </c>
      <c r="BG138" s="0" t="n">
        <v>0</v>
      </c>
      <c r="BH138" s="76" t="n">
        <f aca="false">BF138+BG138</f>
        <v>643666.166666667</v>
      </c>
      <c r="BI138" s="30"/>
      <c r="BJ138" s="57" t="n">
        <f aca="false">BJ137-BL138</f>
        <v>48700000</v>
      </c>
      <c r="BK138" s="57" t="n">
        <f aca="false">BJ137*$C$22</f>
        <v>279132.166666667</v>
      </c>
      <c r="BL138" s="0" t="n">
        <v>0</v>
      </c>
      <c r="BM138" s="76" t="n">
        <f aca="false">BK138+BL138</f>
        <v>279132.166666667</v>
      </c>
      <c r="BN138" s="30"/>
      <c r="BO138" s="57" t="n">
        <f aca="false">BO137-BQ138</f>
        <v>89500000</v>
      </c>
      <c r="BP138" s="57" t="n">
        <f aca="false">BO137*$C$23</f>
        <v>512984.166666667</v>
      </c>
      <c r="BQ138" s="0" t="n">
        <v>0</v>
      </c>
      <c r="BR138" s="76" t="n">
        <f aca="false">BP138+BQ138</f>
        <v>512984.166666667</v>
      </c>
      <c r="BS138" s="30"/>
      <c r="BT138" s="57" t="n">
        <f aca="false">BT137-BV138</f>
        <v>44800000</v>
      </c>
      <c r="BU138" s="57" t="n">
        <f aca="false">BT137*$C$24</f>
        <v>256778.666666667</v>
      </c>
      <c r="BV138" s="0" t="n">
        <v>0</v>
      </c>
      <c r="BW138" s="76" t="n">
        <f aca="false">BU138+BV138</f>
        <v>256778.666666667</v>
      </c>
      <c r="BX138" s="30"/>
      <c r="BY138" s="57" t="n">
        <f aca="false">BY137-CA138</f>
        <v>47000000</v>
      </c>
      <c r="BZ138" s="57" t="n">
        <f aca="false">BY137*$C$25</f>
        <v>269388.333333333</v>
      </c>
      <c r="CA138" s="0" t="n">
        <v>0</v>
      </c>
      <c r="CB138" s="76" t="n">
        <f aca="false">BZ138+CA138</f>
        <v>269388.333333333</v>
      </c>
      <c r="CC138" s="30"/>
      <c r="CD138" s="75" t="n">
        <f aca="false">V138+AA138+AP138+AU138+AZ138+BE138+BJ138+BO138+BT138+BY138</f>
        <v>1080071415.18609</v>
      </c>
      <c r="CE138" s="57" t="n">
        <f aca="false">W138+AB138+AQ138+AV138+BA138+BF138+BK138+BP138+BU138+BZ138</f>
        <v>6037665.93348821</v>
      </c>
      <c r="CF138" s="57" t="n">
        <f aca="false">X138+AC138+AR138+AW138+BB138+BG138+BL138+BQ138+BV138+CA138</f>
        <v>1826640.39752408</v>
      </c>
      <c r="CG138" s="75" t="n">
        <f aca="false">CE138+CF138</f>
        <v>7864306.3310123</v>
      </c>
      <c r="CH138" s="57" t="n">
        <f aca="false">S138-CG138</f>
        <v>163773.721117062</v>
      </c>
      <c r="CI138" s="76" t="n">
        <f aca="false">S138-CG138-AG138</f>
        <v>0</v>
      </c>
    </row>
    <row r="139" customFormat="false" ht="15.75" hidden="false" customHeight="false" outlineLevel="0" collapsed="false">
      <c r="E139" s="71"/>
      <c r="F139" s="71"/>
      <c r="G139" s="71" t="n">
        <v>40539</v>
      </c>
      <c r="H139" s="72" t="n">
        <f aca="false">H138+1</f>
        <v>116</v>
      </c>
      <c r="I139" s="73"/>
      <c r="L139" s="74" t="n">
        <f aca="false">L138-O139</f>
        <v>1078234286.82828</v>
      </c>
      <c r="M139" s="84" t="n">
        <f aca="false">$C$7</f>
        <v>8038538.4</v>
      </c>
      <c r="N139" s="77"/>
      <c r="O139" s="84" t="n">
        <f aca="false">M139-P139</f>
        <v>1837128.35780654</v>
      </c>
      <c r="P139" s="57" t="n">
        <f aca="false">($C$6/12*L138)</f>
        <v>6201410.04219347</v>
      </c>
      <c r="Q139" s="78" t="n">
        <f aca="false">L138*($C$10/12)</f>
        <v>9000.59512655075</v>
      </c>
      <c r="R139" s="78" t="n">
        <f aca="false">L138*($C$11/12)</f>
        <v>1440.09522024812</v>
      </c>
      <c r="S139" s="57" t="n">
        <f aca="false">SUM(N139:P139)-Q139-R139</f>
        <v>8028097.7096532</v>
      </c>
      <c r="T139" s="79" t="n">
        <f aca="false">L139/$L$23</f>
        <v>0.891102716387011</v>
      </c>
      <c r="U139" s="72" t="n">
        <f aca="false">U138+1</f>
        <v>116</v>
      </c>
      <c r="V139" s="75" t="n">
        <f aca="false">MAXA(V138-X139,0)</f>
        <v>0</v>
      </c>
      <c r="W139" s="57" t="n">
        <f aca="false">V138*$C$14</f>
        <v>0</v>
      </c>
      <c r="X139" s="0" t="n">
        <f aca="false">MINA(IF(V138&gt;0,O139,0),V138)</f>
        <v>0</v>
      </c>
      <c r="Y139" s="76" t="n">
        <f aca="false">W139+X139</f>
        <v>0</v>
      </c>
      <c r="Z139" s="72" t="n">
        <f aca="false">Z138+1</f>
        <v>116</v>
      </c>
      <c r="AA139" s="75" t="n">
        <f aca="false">AA138-AC139</f>
        <v>468834286.828283</v>
      </c>
      <c r="AB139" s="57" t="n">
        <f aca="false">AA138*$C$15</f>
        <v>2598106.21182721</v>
      </c>
      <c r="AC139" s="0" t="n">
        <f aca="false">IF(AA138&gt;0,O139-X139,0)</f>
        <v>1837128.35780654</v>
      </c>
      <c r="AD139" s="76" t="n">
        <f aca="false">AB139+AC139</f>
        <v>4435234.56963375</v>
      </c>
      <c r="AE139" s="72" t="n">
        <f aca="false">AE138+1</f>
        <v>116</v>
      </c>
      <c r="AF139" s="57" t="n">
        <f aca="false">CD139</f>
        <v>1078234286.82828</v>
      </c>
      <c r="AG139" s="57" t="n">
        <f aca="false">CH139</f>
        <v>163386.473352785</v>
      </c>
      <c r="AH139" s="0" t="n">
        <v>0</v>
      </c>
      <c r="AI139" s="76" t="n">
        <f aca="false">AG139+AH139</f>
        <v>163386.473352785</v>
      </c>
      <c r="AJ139" s="30"/>
      <c r="AK139" s="57" t="n">
        <f aca="false">CD139</f>
        <v>1078234286.82828</v>
      </c>
      <c r="AL139" s="30"/>
      <c r="AM139" s="30"/>
      <c r="AN139" s="30"/>
      <c r="AO139" s="30"/>
      <c r="AP139" s="57" t="n">
        <f aca="false">AP138-AR139</f>
        <v>115000000</v>
      </c>
      <c r="AQ139" s="57" t="n">
        <f aca="false">AP138*$C$16</f>
        <v>617636.25</v>
      </c>
      <c r="AR139" s="0" t="n">
        <v>0</v>
      </c>
      <c r="AS139" s="76" t="n">
        <f aca="false">AQ139+AR139</f>
        <v>617636.25</v>
      </c>
      <c r="AT139" s="30"/>
      <c r="AU139" s="57" t="n">
        <f aca="false">AU138-AW139</f>
        <v>102100000</v>
      </c>
      <c r="AV139" s="57" t="n">
        <f aca="false">AU138*$C$19</f>
        <v>576099.25</v>
      </c>
      <c r="AW139" s="0" t="n">
        <v>0</v>
      </c>
      <c r="AX139" s="76" t="n">
        <f aca="false">AV139+AW139</f>
        <v>576099.25</v>
      </c>
      <c r="AY139" s="30"/>
      <c r="AZ139" s="57" t="n">
        <f aca="false">AZ138-BB139</f>
        <v>50000000</v>
      </c>
      <c r="BA139" s="57" t="n">
        <f aca="false">AZ138*$C$20</f>
        <v>273791.666666667</v>
      </c>
      <c r="BB139" s="0" t="n">
        <v>0</v>
      </c>
      <c r="BC139" s="76" t="n">
        <f aca="false">BA139+BB139</f>
        <v>273791.666666667</v>
      </c>
      <c r="BD139" s="30"/>
      <c r="BE139" s="57" t="n">
        <f aca="false">BE138-BG139</f>
        <v>112300000</v>
      </c>
      <c r="BF139" s="57" t="n">
        <f aca="false">BE138*$C$21</f>
        <v>643666.166666667</v>
      </c>
      <c r="BG139" s="0" t="n">
        <v>0</v>
      </c>
      <c r="BH139" s="76" t="n">
        <f aca="false">BF139+BG139</f>
        <v>643666.166666667</v>
      </c>
      <c r="BI139" s="30"/>
      <c r="BJ139" s="57" t="n">
        <f aca="false">BJ138-BL139</f>
        <v>48700000</v>
      </c>
      <c r="BK139" s="57" t="n">
        <f aca="false">BJ138*$C$22</f>
        <v>279132.166666667</v>
      </c>
      <c r="BL139" s="0" t="n">
        <v>0</v>
      </c>
      <c r="BM139" s="76" t="n">
        <f aca="false">BK139+BL139</f>
        <v>279132.166666667</v>
      </c>
      <c r="BN139" s="30"/>
      <c r="BO139" s="57" t="n">
        <f aca="false">BO138-BQ139</f>
        <v>89500000</v>
      </c>
      <c r="BP139" s="57" t="n">
        <f aca="false">BO138*$C$23</f>
        <v>512984.166666667</v>
      </c>
      <c r="BQ139" s="0" t="n">
        <v>0</v>
      </c>
      <c r="BR139" s="76" t="n">
        <f aca="false">BP139+BQ139</f>
        <v>512984.166666667</v>
      </c>
      <c r="BS139" s="30"/>
      <c r="BT139" s="57" t="n">
        <f aca="false">BT138-BV139</f>
        <v>44800000</v>
      </c>
      <c r="BU139" s="57" t="n">
        <f aca="false">BT138*$C$24</f>
        <v>256778.666666667</v>
      </c>
      <c r="BV139" s="0" t="n">
        <v>0</v>
      </c>
      <c r="BW139" s="76" t="n">
        <f aca="false">BU139+BV139</f>
        <v>256778.666666667</v>
      </c>
      <c r="BX139" s="30"/>
      <c r="BY139" s="57" t="n">
        <f aca="false">BY138-CA139</f>
        <v>47000000</v>
      </c>
      <c r="BZ139" s="57" t="n">
        <f aca="false">BY138*$C$25</f>
        <v>269388.333333333</v>
      </c>
      <c r="CA139" s="0" t="n">
        <v>0</v>
      </c>
      <c r="CB139" s="76" t="n">
        <f aca="false">BZ139+CA139</f>
        <v>269388.333333333</v>
      </c>
      <c r="CC139" s="30"/>
      <c r="CD139" s="75" t="n">
        <f aca="false">V139+AA139+AP139+AU139+AZ139+BE139+BJ139+BO139+BT139+BY139</f>
        <v>1078234286.82828</v>
      </c>
      <c r="CE139" s="57" t="n">
        <f aca="false">W139+AB139+AQ139+AV139+BA139+BF139+BK139+BP139+BU139+BZ139</f>
        <v>6027582.87849388</v>
      </c>
      <c r="CF139" s="57" t="n">
        <f aca="false">X139+AC139+AR139+AW139+BB139+BG139+BL139+BQ139+BV139+CA139</f>
        <v>1837128.35780654</v>
      </c>
      <c r="CG139" s="75" t="n">
        <f aca="false">CE139+CF139</f>
        <v>7864711.23630042</v>
      </c>
      <c r="CH139" s="57" t="n">
        <f aca="false">S139-CG139</f>
        <v>163386.473352785</v>
      </c>
      <c r="CI139" s="76" t="n">
        <f aca="false">S139-CG139-AG139</f>
        <v>0</v>
      </c>
    </row>
    <row r="140" customFormat="false" ht="15.75" hidden="false" customHeight="false" outlineLevel="0" collapsed="false">
      <c r="E140" s="71"/>
      <c r="F140" s="71"/>
      <c r="G140" s="71" t="n">
        <v>40570</v>
      </c>
      <c r="H140" s="72" t="n">
        <f aca="false">H139+1</f>
        <v>117</v>
      </c>
      <c r="I140" s="73"/>
      <c r="L140" s="74" t="n">
        <f aca="false">L139-O140</f>
        <v>1076386610.29182</v>
      </c>
      <c r="M140" s="84" t="n">
        <f aca="false">$C$7</f>
        <v>8038538.4</v>
      </c>
      <c r="N140" s="77"/>
      <c r="O140" s="84" t="n">
        <f aca="false">M140-P140</f>
        <v>1847676.53646094</v>
      </c>
      <c r="P140" s="57" t="n">
        <f aca="false">($C$6/12*L139)</f>
        <v>6190861.86353906</v>
      </c>
      <c r="Q140" s="78" t="n">
        <f aca="false">L139*($C$10/12)</f>
        <v>8985.28572356903</v>
      </c>
      <c r="R140" s="78" t="n">
        <f aca="false">L139*($C$11/12)</f>
        <v>1437.64571577104</v>
      </c>
      <c r="S140" s="57" t="n">
        <f aca="false">SUM(N140:P140)-Q140-R140</f>
        <v>8028115.46856066</v>
      </c>
      <c r="T140" s="79" t="n">
        <f aca="false">L140/$L$23</f>
        <v>0.889575710984977</v>
      </c>
      <c r="U140" s="72" t="n">
        <f aca="false">U139+1</f>
        <v>117</v>
      </c>
      <c r="V140" s="75" t="n">
        <f aca="false">MAXA(V139-X140,0)</f>
        <v>0</v>
      </c>
      <c r="W140" s="57" t="n">
        <f aca="false">V139*$C$14</f>
        <v>0</v>
      </c>
      <c r="X140" s="0" t="n">
        <f aca="false">MINA(IF(V139&gt;0,O140,0),V139)</f>
        <v>0</v>
      </c>
      <c r="Y140" s="76" t="n">
        <f aca="false">W140+X140</f>
        <v>0</v>
      </c>
      <c r="Z140" s="72" t="n">
        <f aca="false">Z139+1</f>
        <v>117</v>
      </c>
      <c r="AA140" s="75" t="n">
        <f aca="false">AA139-AC140</f>
        <v>466986610.291822</v>
      </c>
      <c r="AB140" s="57" t="n">
        <f aca="false">AA139*$C$15</f>
        <v>2587965.26329212</v>
      </c>
      <c r="AC140" s="0" t="n">
        <f aca="false">IF(AA139&gt;0,O140-X140,0)</f>
        <v>1847676.53646094</v>
      </c>
      <c r="AD140" s="76" t="n">
        <f aca="false">AB140+AC140</f>
        <v>4435641.79975306</v>
      </c>
      <c r="AE140" s="72" t="n">
        <f aca="false">AE139+1</f>
        <v>117</v>
      </c>
      <c r="AF140" s="57" t="n">
        <f aca="false">CD140</f>
        <v>1076386610.29182</v>
      </c>
      <c r="AG140" s="57" t="n">
        <f aca="false">CH140</f>
        <v>162997.002140931</v>
      </c>
      <c r="AH140" s="0" t="n">
        <v>0</v>
      </c>
      <c r="AI140" s="76" t="n">
        <f aca="false">AG140+AH140</f>
        <v>162997.002140931</v>
      </c>
      <c r="AJ140" s="30"/>
      <c r="AK140" s="57" t="n">
        <f aca="false">CD140</f>
        <v>1076386610.29182</v>
      </c>
      <c r="AL140" s="30"/>
      <c r="AM140" s="30"/>
      <c r="AN140" s="30"/>
      <c r="AO140" s="30"/>
      <c r="AP140" s="57" t="n">
        <f aca="false">AP139-AR140</f>
        <v>115000000</v>
      </c>
      <c r="AQ140" s="57" t="n">
        <f aca="false">AP139*$C$16</f>
        <v>617636.25</v>
      </c>
      <c r="AR140" s="0" t="n">
        <v>0</v>
      </c>
      <c r="AS140" s="76" t="n">
        <f aca="false">AQ140+AR140</f>
        <v>617636.25</v>
      </c>
      <c r="AT140" s="30"/>
      <c r="AU140" s="57" t="n">
        <f aca="false">AU139-AW140</f>
        <v>102100000</v>
      </c>
      <c r="AV140" s="57" t="n">
        <f aca="false">AU139*$C$19</f>
        <v>576099.25</v>
      </c>
      <c r="AW140" s="0" t="n">
        <v>0</v>
      </c>
      <c r="AX140" s="76" t="n">
        <f aca="false">AV140+AW140</f>
        <v>576099.25</v>
      </c>
      <c r="AY140" s="30"/>
      <c r="AZ140" s="57" t="n">
        <f aca="false">AZ139-BB140</f>
        <v>50000000</v>
      </c>
      <c r="BA140" s="57" t="n">
        <f aca="false">AZ139*$C$20</f>
        <v>273791.666666667</v>
      </c>
      <c r="BB140" s="0" t="n">
        <v>0</v>
      </c>
      <c r="BC140" s="76" t="n">
        <f aca="false">BA140+BB140</f>
        <v>273791.666666667</v>
      </c>
      <c r="BD140" s="30"/>
      <c r="BE140" s="57" t="n">
        <f aca="false">BE139-BG140</f>
        <v>112300000</v>
      </c>
      <c r="BF140" s="57" t="n">
        <f aca="false">BE139*$C$21</f>
        <v>643666.166666667</v>
      </c>
      <c r="BG140" s="0" t="n">
        <v>0</v>
      </c>
      <c r="BH140" s="76" t="n">
        <f aca="false">BF140+BG140</f>
        <v>643666.166666667</v>
      </c>
      <c r="BI140" s="30"/>
      <c r="BJ140" s="57" t="n">
        <f aca="false">BJ139-BL140</f>
        <v>48700000</v>
      </c>
      <c r="BK140" s="57" t="n">
        <f aca="false">BJ139*$C$22</f>
        <v>279132.166666667</v>
      </c>
      <c r="BL140" s="0" t="n">
        <v>0</v>
      </c>
      <c r="BM140" s="76" t="n">
        <f aca="false">BK140+BL140</f>
        <v>279132.166666667</v>
      </c>
      <c r="BN140" s="30"/>
      <c r="BO140" s="57" t="n">
        <f aca="false">BO139-BQ140</f>
        <v>89500000</v>
      </c>
      <c r="BP140" s="57" t="n">
        <f aca="false">BO139*$C$23</f>
        <v>512984.166666667</v>
      </c>
      <c r="BQ140" s="0" t="n">
        <v>0</v>
      </c>
      <c r="BR140" s="76" t="n">
        <f aca="false">BP140+BQ140</f>
        <v>512984.166666667</v>
      </c>
      <c r="BS140" s="30"/>
      <c r="BT140" s="57" t="n">
        <f aca="false">BT139-BV140</f>
        <v>44800000</v>
      </c>
      <c r="BU140" s="57" t="n">
        <f aca="false">BT139*$C$24</f>
        <v>256778.666666667</v>
      </c>
      <c r="BV140" s="0" t="n">
        <v>0</v>
      </c>
      <c r="BW140" s="76" t="n">
        <f aca="false">BU140+BV140</f>
        <v>256778.666666667</v>
      </c>
      <c r="BX140" s="30"/>
      <c r="BY140" s="57" t="n">
        <f aca="false">BY139-CA140</f>
        <v>47000000</v>
      </c>
      <c r="BZ140" s="57" t="n">
        <f aca="false">BY139*$C$25</f>
        <v>269388.333333333</v>
      </c>
      <c r="CA140" s="0" t="n">
        <v>0</v>
      </c>
      <c r="CB140" s="76" t="n">
        <f aca="false">BZ140+CA140</f>
        <v>269388.333333333</v>
      </c>
      <c r="CC140" s="30"/>
      <c r="CD140" s="75" t="n">
        <f aca="false">V140+AA140+AP140+AU140+AZ140+BE140+BJ140+BO140+BT140+BY140</f>
        <v>1076386610.29182</v>
      </c>
      <c r="CE140" s="57" t="n">
        <f aca="false">W140+AB140+AQ140+AV140+BA140+BF140+BK140+BP140+BU140+BZ140</f>
        <v>6017441.92995879</v>
      </c>
      <c r="CF140" s="57" t="n">
        <f aca="false">X140+AC140+AR140+AW140+BB140+BG140+BL140+BQ140+BV140+CA140</f>
        <v>1847676.53646094</v>
      </c>
      <c r="CG140" s="75" t="n">
        <f aca="false">CE140+CF140</f>
        <v>7865118.46641973</v>
      </c>
      <c r="CH140" s="57" t="n">
        <f aca="false">S140-CG140</f>
        <v>162997.002140931</v>
      </c>
      <c r="CI140" s="76" t="n">
        <f aca="false">S140-CG140-AG140</f>
        <v>0</v>
      </c>
    </row>
    <row r="141" customFormat="false" ht="15.75" hidden="false" customHeight="false" outlineLevel="0" collapsed="false">
      <c r="E141" s="71"/>
      <c r="F141" s="71"/>
      <c r="G141" s="71" t="n">
        <v>40601</v>
      </c>
      <c r="H141" s="72" t="n">
        <f aca="false">H140+1</f>
        <v>118</v>
      </c>
      <c r="I141" s="73"/>
      <c r="L141" s="74" t="n">
        <f aca="false">L140-O141</f>
        <v>1074528325.01258</v>
      </c>
      <c r="M141" s="84" t="n">
        <f aca="false">$C$7</f>
        <v>8038538.4</v>
      </c>
      <c r="N141" s="77"/>
      <c r="O141" s="84" t="n">
        <f aca="false">M141-P141</f>
        <v>1858285.27924112</v>
      </c>
      <c r="P141" s="57" t="n">
        <f aca="false">($C$6/12*L140)</f>
        <v>6180253.12075888</v>
      </c>
      <c r="Q141" s="78" t="n">
        <f aca="false">L140*($C$10/12)</f>
        <v>8969.88841909852</v>
      </c>
      <c r="R141" s="78" t="n">
        <f aca="false">L140*($C$11/12)</f>
        <v>1435.18214705576</v>
      </c>
      <c r="S141" s="57" t="n">
        <f aca="false">SUM(N141:P141)-Q141-R141</f>
        <v>8028133.32943385</v>
      </c>
      <c r="T141" s="79" t="n">
        <f aca="false">L141/$L$23</f>
        <v>0.888039938026927</v>
      </c>
      <c r="U141" s="72" t="n">
        <f aca="false">U140+1</f>
        <v>118</v>
      </c>
      <c r="V141" s="75" t="n">
        <f aca="false">MAXA(V140-X141,0)</f>
        <v>0</v>
      </c>
      <c r="W141" s="57" t="n">
        <f aca="false">V140*$C$14</f>
        <v>0</v>
      </c>
      <c r="X141" s="0" t="n">
        <f aca="false">MINA(IF(V140&gt;0,O141,0),V140)</f>
        <v>0</v>
      </c>
      <c r="Y141" s="76" t="n">
        <f aca="false">W141+X141</f>
        <v>0</v>
      </c>
      <c r="Z141" s="72" t="n">
        <f aca="false">Z140+1</f>
        <v>118</v>
      </c>
      <c r="AA141" s="75" t="n">
        <f aca="false">AA140-AC141</f>
        <v>465128325.012581</v>
      </c>
      <c r="AB141" s="57" t="n">
        <f aca="false">AA140*$C$15</f>
        <v>2577766.08881086</v>
      </c>
      <c r="AC141" s="0" t="n">
        <f aca="false">IF(AA140&gt;0,O141-X141,0)</f>
        <v>1858285.27924112</v>
      </c>
      <c r="AD141" s="76" t="n">
        <f aca="false">AB141+AC141</f>
        <v>4436051.36805198</v>
      </c>
      <c r="AE141" s="72" t="n">
        <f aca="false">AE140+1</f>
        <v>118</v>
      </c>
      <c r="AF141" s="57" t="n">
        <f aca="false">CD141</f>
        <v>1074528325.01258</v>
      </c>
      <c r="AG141" s="57" t="n">
        <f aca="false">CH141</f>
        <v>162605.294715202</v>
      </c>
      <c r="AH141" s="0" t="n">
        <v>0</v>
      </c>
      <c r="AI141" s="76" t="n">
        <f aca="false">AG141+AH141</f>
        <v>162605.294715202</v>
      </c>
      <c r="AJ141" s="30"/>
      <c r="AK141" s="57" t="n">
        <f aca="false">CD141</f>
        <v>1074528325.01258</v>
      </c>
      <c r="AL141" s="30"/>
      <c r="AM141" s="30"/>
      <c r="AN141" s="30"/>
      <c r="AO141" s="30"/>
      <c r="AP141" s="57" t="n">
        <f aca="false">AP140-AR141</f>
        <v>115000000</v>
      </c>
      <c r="AQ141" s="57" t="n">
        <f aca="false">AP140*$C$16</f>
        <v>617636.25</v>
      </c>
      <c r="AR141" s="0" t="n">
        <v>0</v>
      </c>
      <c r="AS141" s="76" t="n">
        <f aca="false">AQ141+AR141</f>
        <v>617636.25</v>
      </c>
      <c r="AT141" s="30"/>
      <c r="AU141" s="57" t="n">
        <f aca="false">AU140-AW141</f>
        <v>102100000</v>
      </c>
      <c r="AV141" s="57" t="n">
        <f aca="false">AU140*$C$19</f>
        <v>576099.25</v>
      </c>
      <c r="AW141" s="0" t="n">
        <v>0</v>
      </c>
      <c r="AX141" s="76" t="n">
        <f aca="false">AV141+AW141</f>
        <v>576099.25</v>
      </c>
      <c r="AY141" s="30"/>
      <c r="AZ141" s="57" t="n">
        <f aca="false">AZ140-BB141</f>
        <v>50000000</v>
      </c>
      <c r="BA141" s="57" t="n">
        <f aca="false">AZ140*$C$20</f>
        <v>273791.666666667</v>
      </c>
      <c r="BB141" s="0" t="n">
        <v>0</v>
      </c>
      <c r="BC141" s="76" t="n">
        <f aca="false">BA141+BB141</f>
        <v>273791.666666667</v>
      </c>
      <c r="BD141" s="30"/>
      <c r="BE141" s="57" t="n">
        <f aca="false">BE140-BG141</f>
        <v>112300000</v>
      </c>
      <c r="BF141" s="57" t="n">
        <f aca="false">BE140*$C$21</f>
        <v>643666.166666667</v>
      </c>
      <c r="BG141" s="0" t="n">
        <v>0</v>
      </c>
      <c r="BH141" s="76" t="n">
        <f aca="false">BF141+BG141</f>
        <v>643666.166666667</v>
      </c>
      <c r="BI141" s="30"/>
      <c r="BJ141" s="57" t="n">
        <f aca="false">BJ140-BL141</f>
        <v>48700000</v>
      </c>
      <c r="BK141" s="57" t="n">
        <f aca="false">BJ140*$C$22</f>
        <v>279132.166666667</v>
      </c>
      <c r="BL141" s="0" t="n">
        <v>0</v>
      </c>
      <c r="BM141" s="76" t="n">
        <f aca="false">BK141+BL141</f>
        <v>279132.166666667</v>
      </c>
      <c r="BN141" s="30"/>
      <c r="BO141" s="57" t="n">
        <f aca="false">BO140-BQ141</f>
        <v>89500000</v>
      </c>
      <c r="BP141" s="57" t="n">
        <f aca="false">BO140*$C$23</f>
        <v>512984.166666667</v>
      </c>
      <c r="BQ141" s="0" t="n">
        <v>0</v>
      </c>
      <c r="BR141" s="76" t="n">
        <f aca="false">BP141+BQ141</f>
        <v>512984.166666667</v>
      </c>
      <c r="BS141" s="30"/>
      <c r="BT141" s="57" t="n">
        <f aca="false">BT140-BV141</f>
        <v>44800000</v>
      </c>
      <c r="BU141" s="57" t="n">
        <f aca="false">BT140*$C$24</f>
        <v>256778.666666667</v>
      </c>
      <c r="BV141" s="0" t="n">
        <v>0</v>
      </c>
      <c r="BW141" s="76" t="n">
        <f aca="false">BU141+BV141</f>
        <v>256778.666666667</v>
      </c>
      <c r="BX141" s="30"/>
      <c r="BY141" s="57" t="n">
        <f aca="false">BY140-CA141</f>
        <v>47000000</v>
      </c>
      <c r="BZ141" s="57" t="n">
        <f aca="false">BY140*$C$25</f>
        <v>269388.333333333</v>
      </c>
      <c r="CA141" s="0" t="n">
        <v>0</v>
      </c>
      <c r="CB141" s="76" t="n">
        <f aca="false">BZ141+CA141</f>
        <v>269388.333333333</v>
      </c>
      <c r="CC141" s="30"/>
      <c r="CD141" s="75" t="n">
        <f aca="false">V141+AA141+AP141+AU141+AZ141+BE141+BJ141+BO141+BT141+BY141</f>
        <v>1074528325.01258</v>
      </c>
      <c r="CE141" s="57" t="n">
        <f aca="false">W141+AB141+AQ141+AV141+BA141+BF141+BK141+BP141+BU141+BZ141</f>
        <v>6007242.75547752</v>
      </c>
      <c r="CF141" s="57" t="n">
        <f aca="false">X141+AC141+AR141+AW141+BB141+BG141+BL141+BQ141+BV141+CA141</f>
        <v>1858285.27924112</v>
      </c>
      <c r="CG141" s="75" t="n">
        <f aca="false">CE141+CF141</f>
        <v>7865528.03471864</v>
      </c>
      <c r="CH141" s="57" t="n">
        <f aca="false">S141-CG141</f>
        <v>162605.294715202</v>
      </c>
      <c r="CI141" s="76" t="n">
        <f aca="false">S141-CG141-AG141</f>
        <v>0</v>
      </c>
    </row>
    <row r="142" customFormat="false" ht="15.75" hidden="false" customHeight="false" outlineLevel="0" collapsed="false">
      <c r="E142" s="71"/>
      <c r="F142" s="71"/>
      <c r="G142" s="71" t="n">
        <v>40629</v>
      </c>
      <c r="H142" s="72" t="n">
        <f aca="false">H141+1</f>
        <v>119</v>
      </c>
      <c r="I142" s="73"/>
      <c r="L142" s="74" t="n">
        <f aca="false">L141-O142</f>
        <v>1072659370.0787</v>
      </c>
      <c r="M142" s="84" t="n">
        <f aca="false">$C$7</f>
        <v>8038538.4</v>
      </c>
      <c r="N142" s="77"/>
      <c r="O142" s="84" t="n">
        <f aca="false">M142-P142</f>
        <v>1868954.9338861</v>
      </c>
      <c r="P142" s="57" t="n">
        <f aca="false">($C$6/12*L141)</f>
        <v>6169583.4661139</v>
      </c>
      <c r="Q142" s="78" t="n">
        <f aca="false">L141*($C$10/12)</f>
        <v>8954.40270843818</v>
      </c>
      <c r="R142" s="78" t="n">
        <f aca="false">L141*($C$11/12)</f>
        <v>1432.70443335011</v>
      </c>
      <c r="S142" s="57" t="n">
        <f aca="false">SUM(N142:P142)-Q142-R142</f>
        <v>8028151.29285821</v>
      </c>
      <c r="T142" s="79" t="n">
        <f aca="false">L142/$L$23</f>
        <v>0.886495347172476</v>
      </c>
      <c r="U142" s="72" t="n">
        <f aca="false">U141+1</f>
        <v>119</v>
      </c>
      <c r="V142" s="75" t="n">
        <f aca="false">MAXA(V141-X142,0)</f>
        <v>0</v>
      </c>
      <c r="W142" s="57" t="n">
        <f aca="false">V141*$C$14</f>
        <v>0</v>
      </c>
      <c r="X142" s="0" t="n">
        <f aca="false">MINA(IF(V141&gt;0,O142,0),V141)</f>
        <v>0</v>
      </c>
      <c r="Y142" s="76" t="n">
        <f aca="false">W142+X142</f>
        <v>0</v>
      </c>
      <c r="Z142" s="72" t="n">
        <f aca="false">Z141+1</f>
        <v>119</v>
      </c>
      <c r="AA142" s="75" t="n">
        <f aca="false">AA141-AC142</f>
        <v>463259370.078695</v>
      </c>
      <c r="AB142" s="57" t="n">
        <f aca="false">AA141*$C$15</f>
        <v>2567508.35406945</v>
      </c>
      <c r="AC142" s="0" t="n">
        <f aca="false">IF(AA141&gt;0,O142-X142,0)</f>
        <v>1868954.9338861</v>
      </c>
      <c r="AD142" s="76" t="n">
        <f aca="false">AB142+AC142</f>
        <v>4436463.28795554</v>
      </c>
      <c r="AE142" s="72" t="n">
        <f aca="false">AE141+1</f>
        <v>119</v>
      </c>
      <c r="AF142" s="57" t="n">
        <f aca="false">CD142</f>
        <v>1072659370.07869</v>
      </c>
      <c r="AG142" s="57" t="n">
        <f aca="false">CH142</f>
        <v>162211.338236003</v>
      </c>
      <c r="AH142" s="0" t="n">
        <v>0</v>
      </c>
      <c r="AI142" s="76" t="n">
        <v>0</v>
      </c>
      <c r="AJ142" s="30"/>
      <c r="AK142" s="57" t="n">
        <f aca="false">CD142</f>
        <v>1072659370.07869</v>
      </c>
      <c r="AL142" s="85" t="n">
        <f aca="false">CH142</f>
        <v>162211.338236003</v>
      </c>
      <c r="AM142" s="30"/>
      <c r="AN142" s="30"/>
      <c r="AO142" s="30"/>
      <c r="AP142" s="57" t="n">
        <f aca="false">AP141-AR142</f>
        <v>115000000</v>
      </c>
      <c r="AQ142" s="57" t="n">
        <f aca="false">AP141*$C$16</f>
        <v>617636.25</v>
      </c>
      <c r="AR142" s="0" t="n">
        <v>0</v>
      </c>
      <c r="AS142" s="76" t="n">
        <f aca="false">AQ142+AR142</f>
        <v>617636.25</v>
      </c>
      <c r="AT142" s="30"/>
      <c r="AU142" s="57" t="n">
        <f aca="false">AU141-AW142</f>
        <v>102100000</v>
      </c>
      <c r="AV142" s="57" t="n">
        <f aca="false">AU141*$C$19</f>
        <v>576099.25</v>
      </c>
      <c r="AW142" s="0" t="n">
        <v>0</v>
      </c>
      <c r="AX142" s="76" t="n">
        <f aca="false">AV142+AW142</f>
        <v>576099.25</v>
      </c>
      <c r="AY142" s="30"/>
      <c r="AZ142" s="57" t="n">
        <f aca="false">AZ141-BB142</f>
        <v>50000000</v>
      </c>
      <c r="BA142" s="57" t="n">
        <f aca="false">AZ141*$C$20</f>
        <v>273791.666666667</v>
      </c>
      <c r="BB142" s="0" t="n">
        <v>0</v>
      </c>
      <c r="BC142" s="76" t="n">
        <f aca="false">BA142+BB142</f>
        <v>273791.666666667</v>
      </c>
      <c r="BD142" s="30"/>
      <c r="BE142" s="57" t="n">
        <f aca="false">BE141-BG142</f>
        <v>112300000</v>
      </c>
      <c r="BF142" s="57" t="n">
        <f aca="false">BE141*$C$21</f>
        <v>643666.166666667</v>
      </c>
      <c r="BG142" s="0" t="n">
        <v>0</v>
      </c>
      <c r="BH142" s="76" t="n">
        <f aca="false">BF142+BG142</f>
        <v>643666.166666667</v>
      </c>
      <c r="BI142" s="30"/>
      <c r="BJ142" s="57" t="n">
        <f aca="false">BJ141-BL142</f>
        <v>48700000</v>
      </c>
      <c r="BK142" s="57" t="n">
        <f aca="false">BJ141*$C$22</f>
        <v>279132.166666667</v>
      </c>
      <c r="BL142" s="0" t="n">
        <v>0</v>
      </c>
      <c r="BM142" s="76" t="n">
        <f aca="false">BK142+BL142</f>
        <v>279132.166666667</v>
      </c>
      <c r="BN142" s="30"/>
      <c r="BO142" s="57" t="n">
        <f aca="false">BO141-BQ142</f>
        <v>89500000</v>
      </c>
      <c r="BP142" s="57" t="n">
        <f aca="false">BO141*$C$23</f>
        <v>512984.166666667</v>
      </c>
      <c r="BQ142" s="0" t="n">
        <v>0</v>
      </c>
      <c r="BR142" s="76" t="n">
        <f aca="false">BP142+BQ142</f>
        <v>512984.166666667</v>
      </c>
      <c r="BS142" s="30"/>
      <c r="BT142" s="57" t="n">
        <f aca="false">BT141-BV142</f>
        <v>44800000</v>
      </c>
      <c r="BU142" s="57" t="n">
        <f aca="false">BT141*$C$24</f>
        <v>256778.666666667</v>
      </c>
      <c r="BV142" s="0" t="n">
        <v>0</v>
      </c>
      <c r="BW142" s="76" t="n">
        <f aca="false">BU142+BV142</f>
        <v>256778.666666667</v>
      </c>
      <c r="BX142" s="30"/>
      <c r="BY142" s="57" t="n">
        <f aca="false">BY141-CA142</f>
        <v>47000000</v>
      </c>
      <c r="BZ142" s="57" t="n">
        <f aca="false">BY141*$C$25</f>
        <v>269388.333333333</v>
      </c>
      <c r="CA142" s="0" t="n">
        <v>0</v>
      </c>
      <c r="CB142" s="76" t="n">
        <f aca="false">BZ142+CA142</f>
        <v>269388.333333333</v>
      </c>
      <c r="CC142" s="30"/>
      <c r="CD142" s="75" t="n">
        <f aca="false">V142+AA142+AP142+AU142+AZ142+BE142+BJ142+BO142+BT142+BY142</f>
        <v>1072659370.07869</v>
      </c>
      <c r="CE142" s="57" t="n">
        <f aca="false">W142+AB142+AQ142+AV142+BA142+BF142+BK142+BP142+BU142+BZ142</f>
        <v>5996985.02073611</v>
      </c>
      <c r="CF142" s="57" t="n">
        <f aca="false">X142+AC142+AR142+AW142+BB142+BG142+BL142+BQ142+BV142+CA142</f>
        <v>1868954.9338861</v>
      </c>
      <c r="CG142" s="75" t="n">
        <f aca="false">CE142+CF142</f>
        <v>7865939.95462221</v>
      </c>
      <c r="CH142" s="57" t="n">
        <f aca="false">S142-CG142</f>
        <v>162211.338236003</v>
      </c>
      <c r="CI142" s="76" t="n">
        <f aca="false">S142-CG142-AG142</f>
        <v>0</v>
      </c>
    </row>
    <row r="143" customFormat="false" ht="15.75" hidden="false" customHeight="false" outlineLevel="0" collapsed="false">
      <c r="A143" s="30"/>
      <c r="B143" s="30"/>
      <c r="C143" s="30"/>
      <c r="E143" s="71"/>
      <c r="F143" s="71"/>
      <c r="G143" s="71" t="n">
        <v>40660</v>
      </c>
      <c r="H143" s="80" t="n">
        <f aca="false">H142+1</f>
        <v>120</v>
      </c>
      <c r="I143" s="81"/>
      <c r="J143" s="30"/>
      <c r="K143" s="30"/>
      <c r="L143" s="86" t="n">
        <f aca="false">L142-O143</f>
        <v>1070779684.22856</v>
      </c>
      <c r="M143" s="86" t="n">
        <f aca="false">$C$7</f>
        <v>8038538.4</v>
      </c>
      <c r="N143" s="77"/>
      <c r="O143" s="86" t="n">
        <f aca="false">M143-P143</f>
        <v>1879685.85013149</v>
      </c>
      <c r="P143" s="82" t="n">
        <f aca="false">($C$6/12*L142)</f>
        <v>6158852.54986851</v>
      </c>
      <c r="Q143" s="87" t="n">
        <f aca="false">L142*($C$10/12)</f>
        <v>8938.82808398913</v>
      </c>
      <c r="R143" s="87" t="n">
        <f aca="false">L142*($C$11/12)</f>
        <v>1430.21249343826</v>
      </c>
      <c r="S143" s="82" t="n">
        <f aca="false">SUM(N143:P143)-Q143-R143</f>
        <v>8028169.35942257</v>
      </c>
      <c r="T143" s="79" t="n">
        <f aca="false">L143/$L$23</f>
        <v>0.884941887792202</v>
      </c>
      <c r="U143" s="80" t="n">
        <f aca="false">U142+1</f>
        <v>120</v>
      </c>
      <c r="V143" s="88" t="n">
        <f aca="false">MAXA(V142-X143,0)</f>
        <v>0</v>
      </c>
      <c r="W143" s="82" t="n">
        <f aca="false">V142*$C$14</f>
        <v>0</v>
      </c>
      <c r="X143" s="30" t="n">
        <f aca="false">MINA(IF(V142&gt;0,O143,0),V142)</f>
        <v>0</v>
      </c>
      <c r="Y143" s="89" t="n">
        <f aca="false">W143+X143</f>
        <v>0</v>
      </c>
      <c r="Z143" s="80" t="n">
        <f aca="false">Z142+1</f>
        <v>120</v>
      </c>
      <c r="AA143" s="88" t="n">
        <f aca="false">AA142-AC143</f>
        <v>461379684.228563</v>
      </c>
      <c r="AB143" s="82" t="n">
        <f aca="false">AA142*$C$15</f>
        <v>2557191.72283439</v>
      </c>
      <c r="AC143" s="30" t="n">
        <f aca="false">IF(AA142&gt;0,O143-X143,0)</f>
        <v>1879685.85013149</v>
      </c>
      <c r="AD143" s="89" t="n">
        <f aca="false">AB143+AC143</f>
        <v>4436877.57296589</v>
      </c>
      <c r="AE143" s="80" t="n">
        <f aca="false">AE142+1</f>
        <v>120</v>
      </c>
      <c r="AF143" s="82" t="n">
        <f aca="false">CD143</f>
        <v>1070779684.22856</v>
      </c>
      <c r="AG143" s="57" t="n">
        <f aca="false">CH143</f>
        <v>161815.11979002</v>
      </c>
      <c r="AH143" s="30" t="n">
        <v>0</v>
      </c>
      <c r="AI143" s="89" t="n">
        <v>0</v>
      </c>
      <c r="AJ143" s="30"/>
      <c r="AK143" s="82" t="n">
        <f aca="false">CD143</f>
        <v>1070779684.22856</v>
      </c>
      <c r="AL143" s="85" t="n">
        <f aca="false">CH143</f>
        <v>161815.11979002</v>
      </c>
      <c r="AM143" s="30"/>
      <c r="AN143" s="30"/>
      <c r="AO143" s="30"/>
      <c r="AP143" s="82" t="n">
        <f aca="false">AP142-AR143</f>
        <v>115000000</v>
      </c>
      <c r="AQ143" s="82" t="n">
        <f aca="false">AP142*$C$16</f>
        <v>617636.25</v>
      </c>
      <c r="AR143" s="30" t="n">
        <v>0</v>
      </c>
      <c r="AS143" s="89" t="n">
        <f aca="false">AQ143+AR143</f>
        <v>617636.25</v>
      </c>
      <c r="AT143" s="30"/>
      <c r="AU143" s="82" t="n">
        <f aca="false">AU142-AW143</f>
        <v>102100000</v>
      </c>
      <c r="AV143" s="82" t="n">
        <f aca="false">AU142*$C$19</f>
        <v>576099.25</v>
      </c>
      <c r="AW143" s="30" t="n">
        <v>0</v>
      </c>
      <c r="AX143" s="89" t="n">
        <f aca="false">AV143+AW143</f>
        <v>576099.25</v>
      </c>
      <c r="AY143" s="30"/>
      <c r="AZ143" s="82" t="n">
        <f aca="false">AZ142-BB143</f>
        <v>50000000</v>
      </c>
      <c r="BA143" s="82" t="n">
        <f aca="false">AZ142*$C$20</f>
        <v>273791.666666667</v>
      </c>
      <c r="BB143" s="30" t="n">
        <v>0</v>
      </c>
      <c r="BC143" s="89" t="n">
        <f aca="false">BA143+BB143</f>
        <v>273791.666666667</v>
      </c>
      <c r="BD143" s="30"/>
      <c r="BE143" s="82" t="n">
        <f aca="false">BE142-BG143</f>
        <v>112300000</v>
      </c>
      <c r="BF143" s="82" t="n">
        <f aca="false">BE142*$C$21</f>
        <v>643666.166666667</v>
      </c>
      <c r="BG143" s="30" t="n">
        <v>0</v>
      </c>
      <c r="BH143" s="89" t="n">
        <f aca="false">BF143+BG143</f>
        <v>643666.166666667</v>
      </c>
      <c r="BI143" s="30"/>
      <c r="BJ143" s="82" t="n">
        <f aca="false">BJ142-BL143</f>
        <v>48700000</v>
      </c>
      <c r="BK143" s="82" t="n">
        <f aca="false">BJ142*$C$22</f>
        <v>279132.166666667</v>
      </c>
      <c r="BL143" s="30" t="n">
        <v>0</v>
      </c>
      <c r="BM143" s="89" t="n">
        <f aca="false">BK143+BL143</f>
        <v>279132.166666667</v>
      </c>
      <c r="BN143" s="30"/>
      <c r="BO143" s="82" t="n">
        <f aca="false">BO142-BQ143</f>
        <v>89500000</v>
      </c>
      <c r="BP143" s="82" t="n">
        <f aca="false">BO142*$C$23</f>
        <v>512984.166666667</v>
      </c>
      <c r="BQ143" s="30" t="n">
        <v>0</v>
      </c>
      <c r="BR143" s="89" t="n">
        <f aca="false">BP143+BQ143</f>
        <v>512984.166666667</v>
      </c>
      <c r="BS143" s="30"/>
      <c r="BT143" s="82" t="n">
        <f aca="false">BT142-BV143</f>
        <v>44800000</v>
      </c>
      <c r="BU143" s="82" t="n">
        <f aca="false">BT142*$C$24</f>
        <v>256778.666666667</v>
      </c>
      <c r="BV143" s="30" t="n">
        <v>0</v>
      </c>
      <c r="BW143" s="89" t="n">
        <f aca="false">BU143+BV143</f>
        <v>256778.666666667</v>
      </c>
      <c r="BX143" s="30"/>
      <c r="BY143" s="82" t="n">
        <f aca="false">BY142-CA143</f>
        <v>47000000</v>
      </c>
      <c r="BZ143" s="82" t="n">
        <f aca="false">BY142*$C$25</f>
        <v>269388.333333333</v>
      </c>
      <c r="CA143" s="30" t="n">
        <v>0</v>
      </c>
      <c r="CB143" s="89" t="n">
        <f aca="false">BZ143+CA143</f>
        <v>269388.333333333</v>
      </c>
      <c r="CC143" s="30"/>
      <c r="CD143" s="88" t="n">
        <f aca="false">V143+AA143+AP143+AU143+AZ143+BE143+BJ143+BO143+BT143+BY143</f>
        <v>1070779684.22856</v>
      </c>
      <c r="CE143" s="57" t="n">
        <f aca="false">W143+AB143+AQ143+AV143+BA143+BF143+BK143+BP143+BU143+BZ143</f>
        <v>5986668.38950106</v>
      </c>
      <c r="CF143" s="82" t="n">
        <f aca="false">X143+AC143+AR143+AW143+BB143+BG143+BL143+BQ143+BV143+CA143</f>
        <v>1879685.85013149</v>
      </c>
      <c r="CG143" s="88" t="n">
        <f aca="false">CE143+CF143</f>
        <v>7866354.23963255</v>
      </c>
      <c r="CH143" s="82" t="n">
        <f aca="false">S143-CG143</f>
        <v>161815.11979002</v>
      </c>
      <c r="CI143" s="76" t="n">
        <f aca="false">S143-CG143-AG143</f>
        <v>0</v>
      </c>
    </row>
    <row r="144" customFormat="false" ht="15.75" hidden="false" customHeight="false" outlineLevel="0" collapsed="false">
      <c r="A144" s="30"/>
      <c r="B144" s="30"/>
      <c r="C144" s="30"/>
      <c r="D144" s="30"/>
      <c r="E144" s="71"/>
      <c r="F144" s="71"/>
      <c r="G144" s="71"/>
      <c r="H144" s="80"/>
      <c r="I144" s="90" t="s">
        <v>83</v>
      </c>
      <c r="J144" s="91"/>
      <c r="K144" s="91"/>
      <c r="L144" s="92" t="n">
        <f aca="false">L143-O144</f>
        <v>0</v>
      </c>
      <c r="M144" s="92" t="n">
        <f aca="false">O144</f>
        <v>1070779684.22856</v>
      </c>
      <c r="N144" s="91"/>
      <c r="O144" s="92" t="n">
        <f aca="false">L143</f>
        <v>1070779684.22856</v>
      </c>
      <c r="P144" s="93"/>
      <c r="Q144" s="94"/>
      <c r="R144" s="94"/>
      <c r="S144" s="93" t="n">
        <f aca="false">SUM(N144:P144)-Q144-R144</f>
        <v>1070779684.22856</v>
      </c>
      <c r="T144" s="91"/>
      <c r="U144" s="95"/>
      <c r="V144" s="96"/>
      <c r="W144" s="93"/>
      <c r="X144" s="91"/>
      <c r="Y144" s="97"/>
      <c r="Z144" s="91"/>
      <c r="AA144" s="96" t="n">
        <f aca="false">AA143-AC144</f>
        <v>0</v>
      </c>
      <c r="AB144" s="93"/>
      <c r="AC144" s="96" t="n">
        <f aca="false">AA143</f>
        <v>461379684.228563</v>
      </c>
      <c r="AD144" s="97"/>
      <c r="AE144" s="91"/>
      <c r="AF144" s="91"/>
      <c r="AG144" s="91"/>
      <c r="AH144" s="91"/>
      <c r="AI144" s="91"/>
      <c r="AJ144" s="91"/>
      <c r="AK144" s="91"/>
      <c r="AL144" s="91"/>
      <c r="AM144" s="91"/>
      <c r="AN144" s="91"/>
      <c r="AO144" s="91"/>
      <c r="AP144" s="96" t="n">
        <f aca="false">AP143-AR144</f>
        <v>0</v>
      </c>
      <c r="AQ144" s="93"/>
      <c r="AR144" s="96" t="n">
        <f aca="false">AP143</f>
        <v>115000000</v>
      </c>
      <c r="AS144" s="97"/>
      <c r="AT144" s="91"/>
      <c r="AU144" s="96" t="n">
        <f aca="false">AU143-AW144</f>
        <v>0</v>
      </c>
      <c r="AV144" s="93"/>
      <c r="AW144" s="96" t="n">
        <f aca="false">AU143</f>
        <v>102100000</v>
      </c>
      <c r="AX144" s="97"/>
      <c r="AY144" s="91"/>
      <c r="AZ144" s="96" t="n">
        <f aca="false">AZ143-BB144</f>
        <v>0</v>
      </c>
      <c r="BA144" s="93"/>
      <c r="BB144" s="96" t="n">
        <f aca="false">AZ143</f>
        <v>50000000</v>
      </c>
      <c r="BC144" s="97"/>
      <c r="BD144" s="91"/>
      <c r="BE144" s="96" t="n">
        <f aca="false">BE143-BG144</f>
        <v>0</v>
      </c>
      <c r="BF144" s="93"/>
      <c r="BG144" s="96" t="n">
        <f aca="false">BE143</f>
        <v>112300000</v>
      </c>
      <c r="BH144" s="97"/>
      <c r="BI144" s="91"/>
      <c r="BJ144" s="96" t="n">
        <f aca="false">BJ143-BL144</f>
        <v>0</v>
      </c>
      <c r="BK144" s="93"/>
      <c r="BL144" s="96" t="n">
        <f aca="false">BJ143</f>
        <v>48700000</v>
      </c>
      <c r="BM144" s="97"/>
      <c r="BN144" s="91"/>
      <c r="BO144" s="96" t="n">
        <f aca="false">BO143-BQ144</f>
        <v>0</v>
      </c>
      <c r="BP144" s="93"/>
      <c r="BQ144" s="96" t="n">
        <f aca="false">BO143</f>
        <v>89500000</v>
      </c>
      <c r="BR144" s="97"/>
      <c r="BS144" s="91"/>
      <c r="BT144" s="96" t="n">
        <f aca="false">BT143-BV144</f>
        <v>0</v>
      </c>
      <c r="BU144" s="93"/>
      <c r="BV144" s="96" t="n">
        <f aca="false">BT143</f>
        <v>44800000</v>
      </c>
      <c r="BW144" s="97"/>
      <c r="BX144" s="91"/>
      <c r="BY144" s="96" t="n">
        <f aca="false">BY143-CA144</f>
        <v>0</v>
      </c>
      <c r="BZ144" s="93"/>
      <c r="CA144" s="96" t="n">
        <f aca="false">BY143</f>
        <v>47000000</v>
      </c>
      <c r="CB144" s="97"/>
      <c r="CC144" s="91"/>
      <c r="CD144" s="96" t="n">
        <f aca="false">CD143-CF144</f>
        <v>0</v>
      </c>
      <c r="CE144" s="91"/>
      <c r="CF144" s="93" t="n">
        <f aca="false">X144+AC144+AR144+AW144+BB144+BG144+BL144+BQ144+BV144+CA144</f>
        <v>1070779684.22856</v>
      </c>
      <c r="CG144" s="96" t="n">
        <f aca="false">CE144+CF144</f>
        <v>1070779684.22856</v>
      </c>
      <c r="CH144" s="93" t="n">
        <f aca="false">S144-CG144</f>
        <v>0</v>
      </c>
      <c r="CI144" s="30"/>
    </row>
    <row r="145" customFormat="false" ht="15.75" hidden="false" customHeight="false" outlineLevel="0" collapsed="false">
      <c r="A145" s="30"/>
      <c r="B145" s="30"/>
      <c r="C145" s="30"/>
      <c r="D145" s="30"/>
      <c r="E145" s="71"/>
      <c r="F145" s="71"/>
      <c r="G145" s="71"/>
      <c r="H145" s="98"/>
      <c r="I145" s="99"/>
      <c r="J145" s="52"/>
      <c r="K145" s="52"/>
      <c r="L145" s="100"/>
      <c r="M145" s="100" t="n">
        <f aca="false">O143+P143+M143+M144</f>
        <v>1086856761.02856</v>
      </c>
      <c r="N145" s="52"/>
      <c r="O145" s="100" t="n">
        <f aca="false">O143+O144</f>
        <v>1072659370.0787</v>
      </c>
      <c r="P145" s="100" t="n">
        <f aca="false">P143+P144</f>
        <v>6158852.54986851</v>
      </c>
      <c r="Q145" s="100" t="n">
        <f aca="false">Q143+Q144</f>
        <v>8938.82808398913</v>
      </c>
      <c r="R145" s="100" t="n">
        <f aca="false">R143+R144</f>
        <v>1430.21249343826</v>
      </c>
      <c r="S145" s="101" t="n">
        <f aca="false">SUM(N145:P145)-Q145-R145</f>
        <v>1078807853.58799</v>
      </c>
      <c r="T145" s="52"/>
      <c r="U145" s="102"/>
      <c r="V145" s="103"/>
      <c r="W145" s="101"/>
      <c r="X145" s="52"/>
      <c r="Y145" s="104"/>
      <c r="Z145" s="52"/>
      <c r="AA145" s="103"/>
      <c r="AB145" s="101" t="n">
        <f aca="false">AB143</f>
        <v>2557191.72283439</v>
      </c>
      <c r="AC145" s="103" t="n">
        <f aca="false">AC143+AC144</f>
        <v>463259370.078695</v>
      </c>
      <c r="AD145" s="104" t="n">
        <f aca="false">AB145+AC145</f>
        <v>465816561.801529</v>
      </c>
      <c r="AE145" s="52"/>
      <c r="AF145" s="52"/>
      <c r="AG145" s="52"/>
      <c r="AH145" s="52"/>
      <c r="AI145" s="52"/>
      <c r="AJ145" s="52"/>
      <c r="AK145" s="52"/>
      <c r="AL145" s="52"/>
      <c r="AM145" s="52"/>
      <c r="AN145" s="52"/>
      <c r="AO145" s="52"/>
      <c r="AP145" s="103"/>
      <c r="AQ145" s="101" t="n">
        <f aca="false">AQ143</f>
        <v>617636.25</v>
      </c>
      <c r="AR145" s="103" t="n">
        <f aca="false">AR143+AR144</f>
        <v>115000000</v>
      </c>
      <c r="AS145" s="104" t="n">
        <f aca="false">AQ145+AR145</f>
        <v>115617636.25</v>
      </c>
      <c r="AT145" s="52"/>
      <c r="AU145" s="103"/>
      <c r="AV145" s="101" t="n">
        <f aca="false">AV143</f>
        <v>576099.25</v>
      </c>
      <c r="AW145" s="103" t="n">
        <f aca="false">AW143+AW144</f>
        <v>102100000</v>
      </c>
      <c r="AX145" s="104" t="n">
        <f aca="false">AV145+AW145</f>
        <v>102676099.25</v>
      </c>
      <c r="AY145" s="52"/>
      <c r="AZ145" s="103"/>
      <c r="BA145" s="101" t="n">
        <f aca="false">BA143</f>
        <v>273791.666666667</v>
      </c>
      <c r="BB145" s="103" t="n">
        <f aca="false">BB143+BB144</f>
        <v>50000000</v>
      </c>
      <c r="BC145" s="104" t="n">
        <f aca="false">BA145+BB145</f>
        <v>50273791.6666667</v>
      </c>
      <c r="BD145" s="52"/>
      <c r="BE145" s="103"/>
      <c r="BF145" s="101" t="n">
        <f aca="false">BF143</f>
        <v>643666.166666667</v>
      </c>
      <c r="BG145" s="103" t="n">
        <f aca="false">BG143+BG144</f>
        <v>112300000</v>
      </c>
      <c r="BH145" s="104" t="n">
        <f aca="false">BF145+BG145</f>
        <v>112943666.166667</v>
      </c>
      <c r="BI145" s="52"/>
      <c r="BJ145" s="103"/>
      <c r="BK145" s="101" t="n">
        <f aca="false">BK143</f>
        <v>279132.166666667</v>
      </c>
      <c r="BL145" s="103" t="n">
        <f aca="false">BL143+BL144</f>
        <v>48700000</v>
      </c>
      <c r="BM145" s="104" t="n">
        <f aca="false">BK145+BL145</f>
        <v>48979132.1666667</v>
      </c>
      <c r="BN145" s="52"/>
      <c r="BO145" s="103"/>
      <c r="BP145" s="101" t="n">
        <f aca="false">BP143</f>
        <v>512984.166666667</v>
      </c>
      <c r="BQ145" s="103" t="n">
        <f aca="false">BQ143+BQ144</f>
        <v>89500000</v>
      </c>
      <c r="BR145" s="104" t="n">
        <f aca="false">BP145+BQ145</f>
        <v>90012984.1666667</v>
      </c>
      <c r="BS145" s="52"/>
      <c r="BT145" s="103"/>
      <c r="BU145" s="101" t="n">
        <f aca="false">BU143</f>
        <v>256778.666666667</v>
      </c>
      <c r="BV145" s="103" t="n">
        <f aca="false">BV143+BV144</f>
        <v>44800000</v>
      </c>
      <c r="BW145" s="104" t="n">
        <f aca="false">BU145+BV145</f>
        <v>45056778.6666667</v>
      </c>
      <c r="BX145" s="52"/>
      <c r="BY145" s="103"/>
      <c r="BZ145" s="101" t="n">
        <f aca="false">BZ143</f>
        <v>269388.333333333</v>
      </c>
      <c r="CA145" s="103" t="n">
        <f aca="false">CA143+CA144</f>
        <v>47000000</v>
      </c>
      <c r="CB145" s="104" t="n">
        <f aca="false">BZ145+CA145</f>
        <v>47269388.3333333</v>
      </c>
      <c r="CC145" s="52"/>
      <c r="CD145" s="52"/>
      <c r="CE145" s="101" t="n">
        <f aca="false">CE143</f>
        <v>5986668.38950106</v>
      </c>
      <c r="CF145" s="101" t="n">
        <f aca="false">X145+AC145+AR145+AW145+BB145+BG145+BL145+BQ145+BV145+CA145</f>
        <v>1072659370.07869</v>
      </c>
      <c r="CG145" s="103" t="n">
        <f aca="false">CE145+CF145</f>
        <v>1078646038.4682</v>
      </c>
      <c r="CH145" s="101" t="n">
        <f aca="false">S145-CG145</f>
        <v>161815.119790792</v>
      </c>
      <c r="CI145" s="30"/>
    </row>
    <row r="146" customFormat="false" ht="15.75" hidden="false" customHeight="false" outlineLevel="0" collapsed="false">
      <c r="A146" s="30"/>
      <c r="B146" s="30"/>
      <c r="C146" s="30"/>
      <c r="D146" s="30"/>
      <c r="E146" s="30"/>
      <c r="F146" s="30"/>
      <c r="G146" s="30"/>
      <c r="H146" s="80"/>
      <c r="I146" s="81"/>
      <c r="J146" s="30"/>
      <c r="K146" s="30"/>
      <c r="L146" s="74"/>
      <c r="M146" s="105"/>
      <c r="N146" s="30"/>
      <c r="O146" s="86"/>
      <c r="P146" s="82"/>
      <c r="Q146" s="87"/>
      <c r="R146" s="87"/>
      <c r="S146" s="82"/>
      <c r="T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88"/>
      <c r="CH146" s="30"/>
      <c r="CI146" s="30"/>
    </row>
    <row r="147" customFormat="false" ht="15.75" hidden="false" customHeight="false" outlineLevel="0" collapsed="false">
      <c r="H147" s="72"/>
      <c r="I147" s="73"/>
      <c r="L147" s="74"/>
      <c r="M147" s="106"/>
      <c r="O147" s="84"/>
      <c r="P147" s="57"/>
      <c r="Q147" s="78"/>
      <c r="R147" s="78"/>
      <c r="S147" s="57"/>
    </row>
    <row r="148" customFormat="false" ht="15.75" hidden="false" customHeight="false" outlineLevel="0" collapsed="false">
      <c r="H148" s="72"/>
      <c r="I148" s="73"/>
      <c r="L148" s="74"/>
      <c r="M148" s="106"/>
      <c r="O148" s="84"/>
      <c r="P148" s="57"/>
      <c r="Q148" s="78"/>
      <c r="R148" s="78"/>
      <c r="S148" s="57"/>
    </row>
    <row r="149" customFormat="false" ht="15.75" hidden="false" customHeight="false" outlineLevel="0" collapsed="false">
      <c r="H149" s="72"/>
      <c r="I149" s="73"/>
      <c r="L149" s="74"/>
      <c r="M149" s="106"/>
      <c r="O149" s="84"/>
      <c r="P149" s="57"/>
      <c r="Q149" s="78"/>
      <c r="R149" s="78"/>
      <c r="S149" s="57"/>
    </row>
    <row r="150" customFormat="false" ht="15.75" hidden="false" customHeight="false" outlineLevel="0" collapsed="false">
      <c r="H150" s="72"/>
      <c r="I150" s="73"/>
      <c r="L150" s="74"/>
      <c r="M150" s="106"/>
      <c r="O150" s="84"/>
      <c r="P150" s="57"/>
      <c r="Q150" s="78"/>
      <c r="R150" s="78"/>
      <c r="S150" s="57"/>
    </row>
    <row r="151" customFormat="false" ht="15.75" hidden="false" customHeight="false" outlineLevel="0" collapsed="false">
      <c r="H151" s="72"/>
      <c r="I151" s="73"/>
      <c r="L151" s="74"/>
      <c r="M151" s="106"/>
      <c r="O151" s="84"/>
      <c r="P151" s="57"/>
      <c r="Q151" s="78"/>
      <c r="R151" s="78"/>
      <c r="S151" s="57"/>
    </row>
    <row r="152" customFormat="false" ht="15.75" hidden="false" customHeight="false" outlineLevel="0" collapsed="false">
      <c r="H152" s="72"/>
      <c r="I152" s="73"/>
      <c r="L152" s="74"/>
      <c r="M152" s="106"/>
      <c r="O152" s="84"/>
      <c r="P152" s="57"/>
      <c r="Q152" s="78"/>
      <c r="R152" s="78"/>
      <c r="S152" s="57"/>
    </row>
    <row r="153" customFormat="false" ht="15.75" hidden="false" customHeight="false" outlineLevel="0" collapsed="false">
      <c r="H153" s="72"/>
      <c r="I153" s="73"/>
      <c r="L153" s="74"/>
      <c r="M153" s="106"/>
      <c r="O153" s="84"/>
      <c r="P153" s="57"/>
      <c r="Q153" s="78"/>
      <c r="R153" s="78"/>
      <c r="S153" s="57"/>
    </row>
    <row r="154" customFormat="false" ht="15.75" hidden="false" customHeight="false" outlineLevel="0" collapsed="false">
      <c r="H154" s="72"/>
      <c r="I154" s="73"/>
      <c r="L154" s="74"/>
      <c r="M154" s="106"/>
      <c r="O154" s="84"/>
      <c r="P154" s="57"/>
      <c r="Q154" s="78"/>
      <c r="R154" s="78"/>
      <c r="S154" s="57"/>
    </row>
    <row r="155" customFormat="false" ht="15.75" hidden="false" customHeight="false" outlineLevel="0" collapsed="false">
      <c r="H155" s="72"/>
      <c r="I155" s="73"/>
      <c r="L155" s="74"/>
      <c r="M155" s="106"/>
      <c r="O155" s="84"/>
      <c r="P155" s="57"/>
      <c r="Q155" s="78"/>
      <c r="R155" s="78"/>
      <c r="S155" s="57"/>
    </row>
    <row r="156" customFormat="false" ht="15.75" hidden="false" customHeight="false" outlineLevel="0" collapsed="false">
      <c r="H156" s="72"/>
      <c r="I156" s="73"/>
      <c r="L156" s="74"/>
      <c r="M156" s="106"/>
      <c r="O156" s="84"/>
      <c r="P156" s="57"/>
      <c r="Q156" s="78"/>
      <c r="R156" s="78"/>
      <c r="S156" s="57"/>
    </row>
    <row r="157" customFormat="false" ht="15.75" hidden="false" customHeight="false" outlineLevel="0" collapsed="false">
      <c r="H157" s="72"/>
      <c r="I157" s="73"/>
      <c r="L157" s="74"/>
      <c r="M157" s="106"/>
      <c r="O157" s="84"/>
      <c r="P157" s="57"/>
      <c r="Q157" s="78"/>
      <c r="R157" s="78"/>
      <c r="S157" s="57"/>
    </row>
    <row r="158" customFormat="false" ht="15.75" hidden="false" customHeight="false" outlineLevel="0" collapsed="false">
      <c r="H158" s="72"/>
      <c r="I158" s="73"/>
      <c r="L158" s="74"/>
      <c r="M158" s="106"/>
      <c r="O158" s="84"/>
      <c r="P158" s="57"/>
      <c r="Q158" s="78"/>
      <c r="R158" s="78"/>
      <c r="S158" s="57"/>
    </row>
    <row r="159" customFormat="false" ht="15.75" hidden="false" customHeight="false" outlineLevel="0" collapsed="false">
      <c r="H159" s="72"/>
      <c r="I159" s="73"/>
      <c r="L159" s="74"/>
      <c r="M159" s="106"/>
      <c r="O159" s="84"/>
      <c r="P159" s="57"/>
      <c r="Q159" s="78"/>
      <c r="R159" s="78"/>
      <c r="S159" s="57"/>
    </row>
    <row r="160" customFormat="false" ht="15.75" hidden="false" customHeight="false" outlineLevel="0" collapsed="false">
      <c r="H160" s="72"/>
      <c r="I160" s="73"/>
      <c r="L160" s="74"/>
      <c r="M160" s="106"/>
      <c r="O160" s="84"/>
      <c r="P160" s="57"/>
      <c r="Q160" s="78"/>
      <c r="R160" s="78"/>
      <c r="S160" s="57"/>
    </row>
    <row r="161" customFormat="false" ht="15.75" hidden="false" customHeight="false" outlineLevel="0" collapsed="false">
      <c r="H161" s="72"/>
      <c r="I161" s="73"/>
      <c r="L161" s="74"/>
      <c r="M161" s="106"/>
      <c r="O161" s="84"/>
      <c r="P161" s="57"/>
      <c r="Q161" s="78"/>
      <c r="R161" s="78"/>
      <c r="S161" s="57"/>
    </row>
    <row r="162" customFormat="false" ht="15.75" hidden="false" customHeight="false" outlineLevel="0" collapsed="false">
      <c r="H162" s="72"/>
      <c r="I162" s="73"/>
      <c r="L162" s="74"/>
      <c r="M162" s="106"/>
      <c r="O162" s="84"/>
      <c r="P162" s="57"/>
      <c r="Q162" s="78"/>
      <c r="R162" s="78"/>
      <c r="S162" s="57"/>
    </row>
    <row r="163" customFormat="false" ht="15.75" hidden="false" customHeight="false" outlineLevel="0" collapsed="false">
      <c r="H163" s="72"/>
      <c r="I163" s="73"/>
      <c r="L163" s="74"/>
      <c r="M163" s="106"/>
      <c r="O163" s="84"/>
      <c r="P163" s="57"/>
      <c r="Q163" s="78"/>
      <c r="R163" s="78"/>
      <c r="S163" s="57"/>
    </row>
    <row r="164" customFormat="false" ht="15.75" hidden="false" customHeight="false" outlineLevel="0" collapsed="false">
      <c r="H164" s="72"/>
      <c r="I164" s="73"/>
      <c r="L164" s="74"/>
      <c r="M164" s="106"/>
      <c r="O164" s="84"/>
      <c r="P164" s="57"/>
      <c r="Q164" s="78"/>
      <c r="R164" s="78"/>
      <c r="S164" s="57"/>
    </row>
    <row r="165" customFormat="false" ht="15.75" hidden="false" customHeight="false" outlineLevel="0" collapsed="false">
      <c r="H165" s="72"/>
      <c r="I165" s="73"/>
      <c r="L165" s="74"/>
      <c r="M165" s="106"/>
      <c r="O165" s="84"/>
      <c r="P165" s="57"/>
      <c r="Q165" s="78"/>
      <c r="R165" s="78"/>
      <c r="S165" s="57"/>
    </row>
    <row r="166" customFormat="false" ht="15.75" hidden="false" customHeight="false" outlineLevel="0" collapsed="false">
      <c r="H166" s="72"/>
      <c r="I166" s="73"/>
      <c r="L166" s="74"/>
      <c r="M166" s="106"/>
      <c r="O166" s="84"/>
      <c r="P166" s="57"/>
      <c r="Q166" s="78"/>
      <c r="R166" s="78"/>
      <c r="S166" s="57"/>
    </row>
    <row r="167" customFormat="false" ht="15.75" hidden="false" customHeight="false" outlineLevel="0" collapsed="false">
      <c r="H167" s="72"/>
      <c r="I167" s="73"/>
      <c r="L167" s="74"/>
      <c r="M167" s="106"/>
      <c r="O167" s="84"/>
      <c r="P167" s="57"/>
      <c r="Q167" s="78"/>
      <c r="R167" s="78"/>
      <c r="S167" s="57"/>
    </row>
    <row r="168" customFormat="false" ht="15.75" hidden="false" customHeight="false" outlineLevel="0" collapsed="false">
      <c r="H168" s="72"/>
      <c r="I168" s="73"/>
      <c r="L168" s="74"/>
      <c r="M168" s="106"/>
      <c r="O168" s="84"/>
      <c r="P168" s="57"/>
      <c r="Q168" s="78"/>
      <c r="R168" s="78"/>
      <c r="S168" s="57"/>
    </row>
    <row r="169" customFormat="false" ht="15.75" hidden="false" customHeight="false" outlineLevel="0" collapsed="false">
      <c r="H169" s="72"/>
      <c r="I169" s="73"/>
      <c r="L169" s="74"/>
      <c r="M169" s="106"/>
      <c r="O169" s="84"/>
      <c r="P169" s="57"/>
      <c r="Q169" s="78"/>
      <c r="R169" s="78"/>
      <c r="S169" s="57"/>
    </row>
    <row r="170" customFormat="false" ht="15.75" hidden="false" customHeight="false" outlineLevel="0" collapsed="false">
      <c r="H170" s="72"/>
      <c r="I170" s="73"/>
      <c r="L170" s="74"/>
      <c r="M170" s="106"/>
      <c r="O170" s="84"/>
      <c r="P170" s="57"/>
      <c r="Q170" s="78"/>
      <c r="R170" s="78"/>
      <c r="S170" s="57"/>
    </row>
    <row r="171" customFormat="false" ht="15.75" hidden="false" customHeight="false" outlineLevel="0" collapsed="false">
      <c r="H171" s="72"/>
      <c r="I171" s="73"/>
      <c r="L171" s="74"/>
      <c r="M171" s="106"/>
      <c r="O171" s="84"/>
      <c r="P171" s="57"/>
      <c r="Q171" s="78"/>
      <c r="R171" s="78"/>
      <c r="S171" s="57"/>
    </row>
    <row r="172" customFormat="false" ht="15.75" hidden="false" customHeight="false" outlineLevel="0" collapsed="false">
      <c r="H172" s="72"/>
      <c r="I172" s="73"/>
      <c r="L172" s="74"/>
      <c r="M172" s="106"/>
      <c r="O172" s="84"/>
      <c r="P172" s="57"/>
      <c r="Q172" s="78"/>
      <c r="R172" s="78"/>
      <c r="S172" s="57"/>
    </row>
    <row r="173" customFormat="false" ht="15.75" hidden="false" customHeight="false" outlineLevel="0" collapsed="false">
      <c r="H173" s="72"/>
      <c r="I173" s="73"/>
      <c r="L173" s="74"/>
      <c r="M173" s="106"/>
      <c r="O173" s="84"/>
      <c r="P173" s="57"/>
      <c r="Q173" s="78"/>
      <c r="R173" s="78"/>
      <c r="S173" s="57"/>
    </row>
    <row r="174" customFormat="false" ht="15.75" hidden="false" customHeight="false" outlineLevel="0" collapsed="false">
      <c r="H174" s="72"/>
      <c r="I174" s="73"/>
      <c r="L174" s="74"/>
      <c r="M174" s="106"/>
      <c r="O174" s="84"/>
      <c r="P174" s="57"/>
      <c r="Q174" s="78"/>
      <c r="R174" s="78"/>
      <c r="S174" s="57"/>
    </row>
    <row r="175" customFormat="false" ht="15.75" hidden="false" customHeight="false" outlineLevel="0" collapsed="false">
      <c r="H175" s="72"/>
      <c r="I175" s="73"/>
      <c r="L175" s="74"/>
      <c r="M175" s="106"/>
      <c r="O175" s="84"/>
      <c r="P175" s="57"/>
      <c r="Q175" s="78"/>
      <c r="R175" s="78"/>
      <c r="S175" s="57"/>
    </row>
    <row r="176" customFormat="false" ht="15.75" hidden="false" customHeight="false" outlineLevel="0" collapsed="false">
      <c r="H176" s="72"/>
      <c r="I176" s="73"/>
      <c r="L176" s="74"/>
      <c r="M176" s="106"/>
      <c r="O176" s="84"/>
      <c r="P176" s="57"/>
      <c r="Q176" s="78"/>
      <c r="R176" s="78"/>
      <c r="S176" s="57"/>
    </row>
    <row r="177" customFormat="false" ht="15.75" hidden="false" customHeight="false" outlineLevel="0" collapsed="false">
      <c r="H177" s="72"/>
      <c r="I177" s="73"/>
      <c r="L177" s="74"/>
      <c r="M177" s="106"/>
      <c r="O177" s="84"/>
      <c r="P177" s="57"/>
      <c r="Q177" s="78"/>
      <c r="R177" s="78"/>
      <c r="S177" s="57"/>
    </row>
    <row r="178" customFormat="false" ht="15.75" hidden="false" customHeight="false" outlineLevel="0" collapsed="false">
      <c r="H178" s="72"/>
      <c r="I178" s="73"/>
      <c r="L178" s="74"/>
      <c r="M178" s="106"/>
      <c r="O178" s="84"/>
      <c r="P178" s="57"/>
      <c r="Q178" s="78"/>
      <c r="R178" s="78"/>
      <c r="S178" s="57"/>
    </row>
    <row r="179" customFormat="false" ht="15.75" hidden="false" customHeight="false" outlineLevel="0" collapsed="false">
      <c r="H179" s="72"/>
      <c r="I179" s="73"/>
      <c r="L179" s="74"/>
      <c r="M179" s="106"/>
      <c r="O179" s="84"/>
      <c r="P179" s="57"/>
      <c r="Q179" s="78"/>
      <c r="R179" s="78"/>
      <c r="S179" s="57"/>
    </row>
    <row r="180" customFormat="false" ht="15.75" hidden="false" customHeight="false" outlineLevel="0" collapsed="false">
      <c r="H180" s="72"/>
      <c r="I180" s="73"/>
      <c r="L180" s="74"/>
      <c r="M180" s="106"/>
      <c r="O180" s="84"/>
      <c r="P180" s="57"/>
      <c r="Q180" s="78"/>
      <c r="R180" s="78"/>
      <c r="S180" s="57"/>
    </row>
    <row r="181" customFormat="false" ht="15.75" hidden="false" customHeight="false" outlineLevel="0" collapsed="false">
      <c r="H181" s="72"/>
      <c r="I181" s="73"/>
      <c r="L181" s="74"/>
      <c r="M181" s="106"/>
      <c r="O181" s="84"/>
      <c r="P181" s="57"/>
      <c r="Q181" s="78"/>
      <c r="R181" s="78"/>
      <c r="S181" s="57"/>
    </row>
    <row r="182" customFormat="false" ht="15.75" hidden="false" customHeight="false" outlineLevel="0" collapsed="false">
      <c r="H182" s="72"/>
      <c r="I182" s="73"/>
      <c r="L182" s="74"/>
      <c r="M182" s="106"/>
      <c r="O182" s="84"/>
      <c r="P182" s="57"/>
      <c r="Q182" s="78"/>
      <c r="R182" s="78"/>
      <c r="S182" s="57"/>
    </row>
    <row r="183" customFormat="false" ht="15.75" hidden="false" customHeight="false" outlineLevel="0" collapsed="false">
      <c r="H183" s="72"/>
      <c r="I183" s="73"/>
      <c r="L183" s="74"/>
      <c r="M183" s="106"/>
      <c r="O183" s="84"/>
      <c r="P183" s="57"/>
      <c r="Q183" s="78"/>
      <c r="R183" s="78"/>
      <c r="S183" s="57"/>
    </row>
    <row r="184" customFormat="false" ht="15.75" hidden="false" customHeight="false" outlineLevel="0" collapsed="false">
      <c r="H184" s="72"/>
      <c r="I184" s="73"/>
      <c r="L184" s="74"/>
      <c r="M184" s="106"/>
      <c r="O184" s="84"/>
      <c r="P184" s="57"/>
      <c r="Q184" s="78"/>
      <c r="R184" s="78"/>
      <c r="S184" s="57"/>
    </row>
    <row r="185" customFormat="false" ht="15.75" hidden="false" customHeight="false" outlineLevel="0" collapsed="false">
      <c r="H185" s="72"/>
      <c r="I185" s="73"/>
      <c r="L185" s="74"/>
      <c r="M185" s="106"/>
      <c r="O185" s="84"/>
      <c r="P185" s="57"/>
      <c r="Q185" s="78"/>
      <c r="R185" s="78"/>
      <c r="S185" s="57"/>
    </row>
    <row r="186" customFormat="false" ht="15.75" hidden="false" customHeight="false" outlineLevel="0" collapsed="false">
      <c r="H186" s="72"/>
      <c r="I186" s="73"/>
      <c r="L186" s="74"/>
      <c r="M186" s="106"/>
      <c r="O186" s="84"/>
      <c r="P186" s="57"/>
      <c r="Q186" s="78"/>
      <c r="R186" s="78"/>
      <c r="S186" s="57"/>
    </row>
    <row r="187" customFormat="false" ht="15.75" hidden="false" customHeight="false" outlineLevel="0" collapsed="false">
      <c r="H187" s="72"/>
      <c r="I187" s="73"/>
      <c r="L187" s="74"/>
      <c r="M187" s="106"/>
      <c r="O187" s="84"/>
      <c r="P187" s="57"/>
      <c r="Q187" s="78"/>
      <c r="R187" s="78"/>
      <c r="S187" s="57"/>
    </row>
    <row r="188" customFormat="false" ht="15.75" hidden="false" customHeight="false" outlineLevel="0" collapsed="false">
      <c r="H188" s="72"/>
      <c r="I188" s="73"/>
      <c r="L188" s="74"/>
      <c r="M188" s="106"/>
      <c r="O188" s="84"/>
      <c r="P188" s="57"/>
      <c r="Q188" s="78"/>
      <c r="R188" s="78"/>
      <c r="S188" s="57"/>
    </row>
    <row r="189" customFormat="false" ht="15.75" hidden="false" customHeight="false" outlineLevel="0" collapsed="false">
      <c r="H189" s="72"/>
      <c r="I189" s="73"/>
      <c r="L189" s="74"/>
      <c r="M189" s="106"/>
      <c r="O189" s="84"/>
      <c r="P189" s="57"/>
      <c r="Q189" s="78"/>
      <c r="R189" s="78"/>
      <c r="S189" s="57"/>
    </row>
    <row r="190" customFormat="false" ht="15.75" hidden="false" customHeight="false" outlineLevel="0" collapsed="false">
      <c r="H190" s="72"/>
      <c r="I190" s="73"/>
      <c r="L190" s="74"/>
      <c r="M190" s="106"/>
      <c r="O190" s="84"/>
      <c r="P190" s="57"/>
      <c r="Q190" s="78"/>
      <c r="R190" s="78"/>
      <c r="S190" s="57"/>
    </row>
    <row r="191" customFormat="false" ht="15.75" hidden="false" customHeight="false" outlineLevel="0" collapsed="false">
      <c r="H191" s="72"/>
      <c r="I191" s="73"/>
      <c r="L191" s="74"/>
      <c r="M191" s="106"/>
      <c r="O191" s="84"/>
      <c r="P191" s="57"/>
      <c r="Q191" s="78"/>
      <c r="R191" s="78"/>
      <c r="S191" s="57"/>
    </row>
    <row r="192" customFormat="false" ht="15.75" hidden="false" customHeight="false" outlineLevel="0" collapsed="false">
      <c r="H192" s="72"/>
      <c r="I192" s="73"/>
      <c r="L192" s="74"/>
      <c r="M192" s="106"/>
      <c r="O192" s="84"/>
      <c r="P192" s="57"/>
      <c r="Q192" s="78"/>
      <c r="R192" s="78"/>
      <c r="S192" s="57"/>
    </row>
    <row r="193" customFormat="false" ht="15.75" hidden="false" customHeight="false" outlineLevel="0" collapsed="false">
      <c r="H193" s="72"/>
      <c r="I193" s="73"/>
      <c r="L193" s="74"/>
      <c r="M193" s="106"/>
      <c r="O193" s="84"/>
      <c r="P193" s="57"/>
      <c r="Q193" s="78"/>
      <c r="R193" s="78"/>
      <c r="S193" s="57"/>
    </row>
    <row r="194" customFormat="false" ht="15.75" hidden="false" customHeight="false" outlineLevel="0" collapsed="false">
      <c r="H194" s="72"/>
      <c r="I194" s="73"/>
      <c r="L194" s="74"/>
      <c r="M194" s="106"/>
      <c r="O194" s="84"/>
      <c r="P194" s="57"/>
      <c r="Q194" s="78"/>
      <c r="R194" s="78"/>
      <c r="S194" s="57"/>
    </row>
    <row r="195" customFormat="false" ht="15.75" hidden="false" customHeight="false" outlineLevel="0" collapsed="false">
      <c r="H195" s="72"/>
      <c r="I195" s="73"/>
      <c r="L195" s="74"/>
      <c r="M195" s="106"/>
      <c r="O195" s="84"/>
      <c r="P195" s="57"/>
      <c r="Q195" s="78"/>
      <c r="R195" s="78"/>
      <c r="S195" s="57"/>
    </row>
    <row r="196" customFormat="false" ht="15.75" hidden="false" customHeight="false" outlineLevel="0" collapsed="false">
      <c r="H196" s="72"/>
      <c r="I196" s="73"/>
      <c r="L196" s="74"/>
      <c r="M196" s="106"/>
      <c r="O196" s="84"/>
      <c r="P196" s="57"/>
      <c r="Q196" s="78"/>
      <c r="R196" s="78"/>
      <c r="S196" s="57"/>
    </row>
    <row r="197" customFormat="false" ht="15.75" hidden="false" customHeight="false" outlineLevel="0" collapsed="false">
      <c r="H197" s="72"/>
      <c r="I197" s="73"/>
      <c r="L197" s="74"/>
      <c r="M197" s="106"/>
      <c r="O197" s="84"/>
      <c r="P197" s="57"/>
      <c r="Q197" s="78"/>
      <c r="R197" s="78"/>
      <c r="S197" s="57"/>
    </row>
    <row r="198" customFormat="false" ht="15.75" hidden="false" customHeight="false" outlineLevel="0" collapsed="false">
      <c r="H198" s="72"/>
      <c r="I198" s="73"/>
      <c r="L198" s="74"/>
      <c r="M198" s="106"/>
      <c r="O198" s="84"/>
      <c r="P198" s="57"/>
      <c r="Q198" s="78"/>
      <c r="R198" s="78"/>
      <c r="S198" s="57"/>
    </row>
    <row r="199" customFormat="false" ht="15.75" hidden="false" customHeight="false" outlineLevel="0" collapsed="false">
      <c r="H199" s="72"/>
      <c r="I199" s="73"/>
      <c r="L199" s="74"/>
      <c r="M199" s="106"/>
      <c r="O199" s="84"/>
      <c r="P199" s="57"/>
      <c r="Q199" s="78"/>
      <c r="R199" s="78"/>
      <c r="S199" s="57"/>
    </row>
    <row r="200" customFormat="false" ht="15.75" hidden="false" customHeight="false" outlineLevel="0" collapsed="false">
      <c r="H200" s="72"/>
      <c r="I200" s="73"/>
      <c r="L200" s="74"/>
      <c r="M200" s="106"/>
      <c r="O200" s="84"/>
      <c r="P200" s="57"/>
      <c r="Q200" s="78"/>
      <c r="R200" s="78"/>
      <c r="S200" s="57"/>
    </row>
    <row r="201" customFormat="false" ht="15.75" hidden="false" customHeight="false" outlineLevel="0" collapsed="false">
      <c r="H201" s="78"/>
      <c r="I201" s="43"/>
      <c r="L201" s="74"/>
      <c r="M201" s="106"/>
      <c r="O201" s="84"/>
      <c r="P201" s="57"/>
      <c r="Q201" s="78"/>
      <c r="R201" s="78"/>
      <c r="S201" s="57"/>
    </row>
    <row r="206" customFormat="false" ht="15.75" hidden="false" customHeight="false" outlineLevel="0" collapsed="false">
      <c r="O206" s="57"/>
    </row>
  </sheetData>
  <mergeCells count="1">
    <mergeCell ref="CE21:CG2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42"/>
  <sheetViews>
    <sheetView showFormulas="false" showGridLines="true" showRowColHeaders="true" showZeros="true" rightToLeft="false" tabSelected="false" showOutlineSymbols="true" defaultGridColor="true" view="normal" topLeftCell="BW9" colorId="64" zoomScale="75" zoomScaleNormal="75" zoomScalePageLayoutView="100" workbookViewId="0">
      <selection pane="topLeft" activeCell="J20" activeCellId="0" sqref="J20"/>
    </sheetView>
  </sheetViews>
  <sheetFormatPr defaultColWidth="7.9921875" defaultRowHeight="12.75" customHeight="true" zeroHeight="false" outlineLevelRow="0" outlineLevelCol="0"/>
  <cols>
    <col collapsed="false" customWidth="true" hidden="false" outlineLevel="0" max="8" min="1" style="43" width="14.24"/>
    <col collapsed="false" customWidth="true" hidden="false" outlineLevel="0" max="9" min="9" style="43" width="12.62"/>
    <col collapsed="false" customWidth="true" hidden="false" outlineLevel="0" max="19" min="10" style="43" width="14.24"/>
    <col collapsed="false" customWidth="true" hidden="false" outlineLevel="0" max="20" min="20" style="43" width="9.12"/>
    <col collapsed="false" customWidth="true" hidden="false" outlineLevel="0" max="24" min="21" style="43" width="14.24"/>
    <col collapsed="false" customWidth="true" hidden="false" outlineLevel="0" max="25" min="25" style="43" width="9.12"/>
    <col collapsed="false" customWidth="true" hidden="false" outlineLevel="0" max="29" min="26" style="43" width="14.24"/>
    <col collapsed="false" customWidth="true" hidden="false" outlineLevel="0" max="30" min="30" style="43" width="9.37"/>
    <col collapsed="false" customWidth="true" hidden="false" outlineLevel="0" max="34" min="31" style="43" width="14.24"/>
    <col collapsed="false" customWidth="true" hidden="false" outlineLevel="0" max="35" min="35" style="43" width="10.74"/>
    <col collapsed="false" customWidth="true" hidden="false" outlineLevel="0" max="39" min="36" style="43" width="14.24"/>
    <col collapsed="false" customWidth="true" hidden="false" outlineLevel="0" max="40" min="40" style="43" width="9.37"/>
    <col collapsed="false" customWidth="true" hidden="false" outlineLevel="0" max="44" min="41" style="43" width="14.24"/>
    <col collapsed="false" customWidth="true" hidden="false" outlineLevel="0" max="45" min="45" style="43" width="8.37"/>
    <col collapsed="false" customWidth="true" hidden="false" outlineLevel="0" max="49" min="46" style="43" width="14.24"/>
    <col collapsed="false" customWidth="true" hidden="false" outlineLevel="0" max="50" min="50" style="43" width="10.11"/>
    <col collapsed="false" customWidth="true" hidden="false" outlineLevel="0" max="54" min="51" style="43" width="14.24"/>
    <col collapsed="false" customWidth="true" hidden="false" outlineLevel="0" max="55" min="55" style="43" width="7.87"/>
    <col collapsed="false" customWidth="true" hidden="false" outlineLevel="0" max="57" min="56" style="43" width="14.24"/>
    <col collapsed="false" customWidth="true" hidden="false" outlineLevel="0" max="58" min="58" style="43" width="11.74"/>
    <col collapsed="false" customWidth="true" hidden="false" outlineLevel="0" max="59" min="59" style="43" width="14.24"/>
    <col collapsed="false" customWidth="true" hidden="false" outlineLevel="0" max="60" min="60" style="43" width="7.74"/>
    <col collapsed="false" customWidth="true" hidden="false" outlineLevel="0" max="69" min="61" style="43" width="14.24"/>
    <col collapsed="false" customWidth="true" hidden="false" outlineLevel="0" max="70" min="70" style="43" width="9.62"/>
    <col collapsed="false" customWidth="true" hidden="false" outlineLevel="0" max="73" min="71" style="43" width="14.24"/>
    <col collapsed="false" customWidth="true" hidden="false" outlineLevel="0" max="74" min="74" style="43" width="10.11"/>
    <col collapsed="false" customWidth="false" hidden="false" outlineLevel="0" max="75" min="75" style="43" width="7.99"/>
    <col collapsed="false" customWidth="true" hidden="false" outlineLevel="0" max="76" min="76" style="43" width="14.99"/>
    <col collapsed="false" customWidth="true" hidden="false" outlineLevel="0" max="79" min="77" style="43" width="12.49"/>
    <col collapsed="false" customWidth="true" hidden="false" outlineLevel="0" max="80" min="80" style="43" width="8.99"/>
    <col collapsed="false" customWidth="false" hidden="false" outlineLevel="0" max="257" min="81" style="43" width="7.99"/>
  </cols>
  <sheetData>
    <row r="1" customFormat="false" ht="12.75" hidden="false" customHeight="false" outlineLevel="0" collapsed="false">
      <c r="A1" s="41"/>
      <c r="B1" s="41"/>
      <c r="C1" s="107"/>
    </row>
    <row r="2" customFormat="false" ht="12.75" hidden="false" customHeight="false" outlineLevel="0" collapsed="false">
      <c r="A2" s="108"/>
      <c r="B2" s="41"/>
      <c r="C2" s="41"/>
    </row>
    <row r="3" customFormat="false" ht="12.75" hidden="false" customHeight="false" outlineLevel="0" collapsed="false">
      <c r="A3" s="41"/>
      <c r="B3" s="41"/>
      <c r="C3" s="109"/>
    </row>
    <row r="4" customFormat="false" ht="12.75" hidden="false" customHeight="false" outlineLevel="0" collapsed="false">
      <c r="A4" s="41" t="s">
        <v>11</v>
      </c>
      <c r="B4" s="41"/>
      <c r="C4" s="42" t="n">
        <v>1210000000</v>
      </c>
    </row>
    <row r="5" customFormat="false" ht="12.75" hidden="false" customHeight="false" outlineLevel="0" collapsed="false">
      <c r="A5" s="41" t="s">
        <v>84</v>
      </c>
      <c r="B5" s="41"/>
      <c r="C5" s="45"/>
      <c r="D5" s="46"/>
    </row>
    <row r="6" customFormat="false" ht="12.75" hidden="false" customHeight="false" outlineLevel="0" collapsed="false">
      <c r="A6" s="41" t="s">
        <v>31</v>
      </c>
      <c r="B6" s="41"/>
      <c r="C6" s="47" t="n">
        <v>0.0689</v>
      </c>
    </row>
    <row r="7" customFormat="false" ht="12.75" hidden="false" customHeight="false" outlineLevel="0" collapsed="false">
      <c r="A7" s="41" t="s">
        <v>85</v>
      </c>
      <c r="B7" s="41"/>
      <c r="C7" s="43" t="n">
        <f aca="false">D7*12</f>
        <v>96462460.8</v>
      </c>
      <c r="D7" s="110" t="n">
        <v>8038538.4</v>
      </c>
      <c r="E7" s="110"/>
      <c r="F7" s="111" t="s">
        <v>86</v>
      </c>
      <c r="G7" s="46" t="s">
        <v>87</v>
      </c>
    </row>
    <row r="8" customFormat="false" ht="12.75" hidden="false" customHeight="false" outlineLevel="0" collapsed="false">
      <c r="A8" s="41" t="s">
        <v>15</v>
      </c>
      <c r="B8" s="41"/>
      <c r="C8" s="49" t="n">
        <v>0</v>
      </c>
      <c r="G8" s="46" t="s">
        <v>88</v>
      </c>
      <c r="H8" s="112" t="n">
        <f aca="false">108130000/C9</f>
        <v>0.0893636363636364</v>
      </c>
      <c r="I8" s="113" t="n">
        <v>0.0622</v>
      </c>
      <c r="J8" s="43" t="n">
        <f aca="false">H8*I8</f>
        <v>0.00555841818181818</v>
      </c>
    </row>
    <row r="9" customFormat="false" ht="12.75" hidden="false" customHeight="false" outlineLevel="0" collapsed="false">
      <c r="A9" s="43" t="s">
        <v>16</v>
      </c>
      <c r="C9" s="50" t="n">
        <v>1210000000</v>
      </c>
      <c r="H9" s="112" t="n">
        <f aca="false">492470000/C9</f>
        <v>0.407</v>
      </c>
      <c r="I9" s="113" t="n">
        <v>0.06624</v>
      </c>
      <c r="J9" s="43" t="n">
        <f aca="false">H9*I9</f>
        <v>0.02695968</v>
      </c>
    </row>
    <row r="10" customFormat="false" ht="12.75" hidden="false" customHeight="false" outlineLevel="0" collapsed="false">
      <c r="A10" s="43" t="s">
        <v>18</v>
      </c>
      <c r="C10" s="47" t="n">
        <v>0.0001</v>
      </c>
      <c r="H10" s="112" t="n">
        <f aca="false">115000000/C9</f>
        <v>0.0950413223140496</v>
      </c>
      <c r="I10" s="113" t="n">
        <v>0.064469</v>
      </c>
      <c r="J10" s="43" t="n">
        <f aca="false">H10*I10</f>
        <v>0.00612721900826446</v>
      </c>
    </row>
    <row r="11" customFormat="false" ht="12.75" hidden="false" customHeight="false" outlineLevel="0" collapsed="false">
      <c r="A11" s="46" t="s">
        <v>33</v>
      </c>
      <c r="C11" s="51" t="n">
        <v>1.6E-005</v>
      </c>
      <c r="G11" s="114"/>
      <c r="H11" s="112" t="n">
        <f aca="false">102100000/C9</f>
        <v>0.0843801652892562</v>
      </c>
      <c r="I11" s="113" t="n">
        <v>0.06771</v>
      </c>
      <c r="J11" s="43" t="n">
        <f aca="false">H11*I11</f>
        <v>0.00571338099173554</v>
      </c>
    </row>
    <row r="12" customFormat="false" ht="12.75" hidden="false" customHeight="false" outlineLevel="0" collapsed="false">
      <c r="H12" s="112" t="n">
        <f aca="false">50000000/C9</f>
        <v>0.0413223140495868</v>
      </c>
      <c r="I12" s="113" t="n">
        <v>0.06571</v>
      </c>
      <c r="J12" s="43" t="n">
        <f aca="false">H12*I12</f>
        <v>0.00271528925619835</v>
      </c>
    </row>
    <row r="13" customFormat="false" ht="12.75" hidden="false" customHeight="false" outlineLevel="0" collapsed="false">
      <c r="H13" s="112" t="n">
        <f aca="false">112300000/C9</f>
        <v>0.0928099173553719</v>
      </c>
      <c r="I13" s="113" t="n">
        <v>0.06878</v>
      </c>
      <c r="J13" s="43" t="n">
        <f aca="false">H13*I13</f>
        <v>0.00638346611570248</v>
      </c>
    </row>
    <row r="14" customFormat="false" ht="12.75" hidden="false" customHeight="false" outlineLevel="0" collapsed="false">
      <c r="H14" s="112" t="n">
        <f aca="false">48700000/C9</f>
        <v>0.0402479338842975</v>
      </c>
      <c r="I14" s="113" t="n">
        <v>0.068784</v>
      </c>
      <c r="J14" s="43" t="n">
        <f aca="false">H14*I14</f>
        <v>0.00276841388429752</v>
      </c>
    </row>
    <row r="15" customFormat="false" ht="12.75" hidden="false" customHeight="false" outlineLevel="0" collapsed="false">
      <c r="H15" s="112" t="n">
        <f aca="false">89500000/C9</f>
        <v>0.0739669421487603</v>
      </c>
      <c r="I15" s="113" t="n">
        <v>0.068784</v>
      </c>
      <c r="J15" s="43" t="n">
        <f aca="false">H15*I15</f>
        <v>0.00508774214876033</v>
      </c>
    </row>
    <row r="16" customFormat="false" ht="12.75" hidden="false" customHeight="false" outlineLevel="0" collapsed="false">
      <c r="H16" s="112" t="n">
        <f aca="false">44800000/C9</f>
        <v>0.0370247933884298</v>
      </c>
      <c r="I16" s="113" t="n">
        <v>0.068784</v>
      </c>
      <c r="J16" s="43" t="n">
        <f aca="false">H16*I16</f>
        <v>0.00254671338842975</v>
      </c>
    </row>
    <row r="17" customFormat="false" ht="12.75" hidden="false" customHeight="false" outlineLevel="0" collapsed="false">
      <c r="H17" s="112" t="n">
        <f aca="false">47000000/C9</f>
        <v>0.0388429752066116</v>
      </c>
      <c r="I17" s="113" t="n">
        <v>0.068784</v>
      </c>
      <c r="J17" s="43" t="n">
        <f aca="false">H17*I17</f>
        <v>0.00267177520661157</v>
      </c>
    </row>
    <row r="18" customFormat="false" ht="12.75" hidden="false" customHeight="false" outlineLevel="0" collapsed="false">
      <c r="G18" s="115"/>
      <c r="J18" s="51" t="n">
        <f aca="false">SUM(J8:J17)</f>
        <v>0.0665320981818182</v>
      </c>
    </row>
    <row r="19" customFormat="false" ht="15.75" hidden="false" customHeight="false" outlineLevel="0" collapsed="false">
      <c r="B19" s="62"/>
      <c r="C19" s="62"/>
      <c r="D19" s="60" t="s">
        <v>49</v>
      </c>
      <c r="E19" s="61"/>
      <c r="F19" s="61"/>
      <c r="G19" s="62"/>
      <c r="H19" s="62"/>
      <c r="I19" s="62"/>
      <c r="J19" s="62"/>
      <c r="K19" s="62"/>
      <c r="L19" s="62"/>
      <c r="M19" s="62"/>
      <c r="N19" s="62"/>
    </row>
    <row r="20" customFormat="false" ht="15.75" hidden="false" customHeight="false" outlineLevel="0" collapsed="false">
      <c r="B20" s="62"/>
      <c r="C20" s="62"/>
      <c r="D20" s="61"/>
      <c r="E20" s="61"/>
      <c r="F20" s="61"/>
      <c r="G20" s="62"/>
      <c r="H20" s="64"/>
      <c r="I20" s="62"/>
      <c r="J20" s="63" t="s">
        <v>50</v>
      </c>
      <c r="K20" s="65"/>
      <c r="L20" s="62"/>
      <c r="M20" s="62"/>
      <c r="N20" s="60"/>
      <c r="P20" s="30" t="s">
        <v>53</v>
      </c>
      <c r="Q20" s="0"/>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row>
    <row r="21" customFormat="false" ht="15.75" hidden="false" customHeight="false" outlineLevel="0" collapsed="false">
      <c r="B21" s="66"/>
      <c r="C21" s="66" t="s">
        <v>89</v>
      </c>
      <c r="D21" s="66" t="s">
        <v>57</v>
      </c>
      <c r="E21" s="66" t="s">
        <v>58</v>
      </c>
      <c r="F21" s="66" t="s">
        <v>59</v>
      </c>
      <c r="G21" s="65"/>
      <c r="H21" s="65"/>
      <c r="I21" s="65"/>
      <c r="J21" s="65"/>
      <c r="K21" s="65"/>
      <c r="L21" s="65"/>
      <c r="M21" s="65"/>
      <c r="N21" s="46" t="s">
        <v>90</v>
      </c>
      <c r="P21" s="67" t="s">
        <v>40</v>
      </c>
      <c r="Q21" s="0"/>
      <c r="R21" s="0"/>
      <c r="S21" s="0"/>
      <c r="T21" s="0"/>
      <c r="U21" s="67" t="s">
        <v>41</v>
      </c>
      <c r="V21" s="0"/>
      <c r="W21" s="0"/>
      <c r="X21" s="0"/>
      <c r="Y21" s="0"/>
      <c r="Z21" s="67" t="s">
        <v>44</v>
      </c>
      <c r="AA21" s="0"/>
      <c r="AB21" s="0"/>
      <c r="AC21" s="0"/>
      <c r="AD21" s="0"/>
      <c r="AE21" s="67" t="s">
        <v>46</v>
      </c>
      <c r="AF21" s="0"/>
      <c r="AG21" s="0"/>
      <c r="AH21" s="0"/>
      <c r="AI21" s="0"/>
      <c r="AJ21" s="67" t="s">
        <v>42</v>
      </c>
      <c r="AK21" s="0"/>
      <c r="AL21" s="0"/>
      <c r="AM21" s="0"/>
      <c r="AN21" s="0"/>
      <c r="AO21" s="67" t="s">
        <v>48</v>
      </c>
      <c r="AP21" s="0"/>
      <c r="AQ21" s="0"/>
      <c r="AR21" s="0"/>
      <c r="AS21" s="0"/>
      <c r="AT21" s="67" t="s">
        <v>51</v>
      </c>
      <c r="AU21" s="0"/>
      <c r="AV21" s="0"/>
      <c r="AW21" s="0"/>
      <c r="AX21" s="0"/>
      <c r="AY21" s="67" t="s">
        <v>54</v>
      </c>
      <c r="AZ21" s="0"/>
      <c r="BA21" s="0"/>
      <c r="BB21" s="0"/>
      <c r="BC21" s="0"/>
      <c r="BD21" s="67" t="s">
        <v>61</v>
      </c>
      <c r="BE21" s="0"/>
      <c r="BF21" s="0"/>
      <c r="BG21" s="0"/>
      <c r="BH21" s="0"/>
      <c r="BI21" s="67" t="s">
        <v>62</v>
      </c>
      <c r="BJ21" s="0"/>
      <c r="BK21" s="0"/>
      <c r="BL21" s="0"/>
      <c r="BM21" s="0"/>
      <c r="BN21" s="67" t="s">
        <v>63</v>
      </c>
      <c r="BO21" s="0"/>
      <c r="BP21" s="0"/>
      <c r="BQ21" s="0"/>
      <c r="BR21" s="0"/>
      <c r="BS21" s="67" t="s">
        <v>64</v>
      </c>
      <c r="BT21" s="0"/>
      <c r="BU21" s="0"/>
      <c r="BV21" s="0"/>
      <c r="BW21" s="0"/>
      <c r="BX21" s="68" t="s">
        <v>65</v>
      </c>
      <c r="BY21" s="69" t="s">
        <v>91</v>
      </c>
      <c r="BZ21" s="69"/>
      <c r="CA21" s="69"/>
      <c r="CB21" s="0"/>
      <c r="CC21" s="0"/>
      <c r="CD21" s="0"/>
      <c r="CE21" s="0"/>
    </row>
    <row r="22" customFormat="false" ht="15.75" hidden="false" customHeight="false" outlineLevel="0" collapsed="false">
      <c r="C22" s="61"/>
      <c r="D22" s="62"/>
      <c r="E22" s="62"/>
      <c r="F22" s="0" t="n">
        <v>0</v>
      </c>
      <c r="G22" s="61" t="s">
        <v>92</v>
      </c>
      <c r="H22" s="61" t="s">
        <v>68</v>
      </c>
      <c r="I22" s="61" t="s">
        <v>69</v>
      </c>
      <c r="J22" s="61" t="s">
        <v>70</v>
      </c>
      <c r="K22" s="61" t="s">
        <v>71</v>
      </c>
      <c r="L22" s="61" t="s">
        <v>18</v>
      </c>
      <c r="M22" s="61" t="s">
        <v>33</v>
      </c>
      <c r="N22" s="116" t="s">
        <v>53</v>
      </c>
      <c r="P22" s="117" t="s">
        <v>35</v>
      </c>
      <c r="Q22" s="117" t="s">
        <v>76</v>
      </c>
      <c r="R22" s="117" t="s">
        <v>77</v>
      </c>
      <c r="S22" s="117" t="s">
        <v>78</v>
      </c>
      <c r="T22" s="0"/>
      <c r="U22" s="117" t="s">
        <v>35</v>
      </c>
      <c r="V22" s="117" t="s">
        <v>76</v>
      </c>
      <c r="W22" s="117" t="s">
        <v>77</v>
      </c>
      <c r="X22" s="117" t="s">
        <v>78</v>
      </c>
      <c r="Y22" s="0"/>
      <c r="Z22" s="117" t="s">
        <v>35</v>
      </c>
      <c r="AA22" s="117" t="s">
        <v>76</v>
      </c>
      <c r="AB22" s="117" t="s">
        <v>77</v>
      </c>
      <c r="AC22" s="117" t="s">
        <v>78</v>
      </c>
      <c r="AD22" s="0"/>
      <c r="AE22" s="117" t="s">
        <v>35</v>
      </c>
      <c r="AF22" s="117" t="s">
        <v>76</v>
      </c>
      <c r="AG22" s="117" t="s">
        <v>77</v>
      </c>
      <c r="AH22" s="117" t="s">
        <v>78</v>
      </c>
      <c r="AI22" s="117"/>
      <c r="AJ22" s="117" t="s">
        <v>35</v>
      </c>
      <c r="AK22" s="117" t="s">
        <v>76</v>
      </c>
      <c r="AL22" s="117" t="s">
        <v>77</v>
      </c>
      <c r="AM22" s="117" t="s">
        <v>78</v>
      </c>
      <c r="AN22" s="0"/>
      <c r="AO22" s="117" t="s">
        <v>35</v>
      </c>
      <c r="AP22" s="117" t="s">
        <v>76</v>
      </c>
      <c r="AQ22" s="117" t="s">
        <v>77</v>
      </c>
      <c r="AR22" s="117" t="s">
        <v>78</v>
      </c>
      <c r="AS22" s="0"/>
      <c r="AT22" s="117" t="s">
        <v>35</v>
      </c>
      <c r="AU22" s="117" t="s">
        <v>76</v>
      </c>
      <c r="AV22" s="117" t="s">
        <v>77</v>
      </c>
      <c r="AW22" s="117" t="s">
        <v>78</v>
      </c>
      <c r="AX22" s="0"/>
      <c r="AY22" s="117" t="s">
        <v>35</v>
      </c>
      <c r="AZ22" s="117" t="s">
        <v>76</v>
      </c>
      <c r="BA22" s="117" t="s">
        <v>77</v>
      </c>
      <c r="BB22" s="117" t="s">
        <v>78</v>
      </c>
      <c r="BC22" s="0"/>
      <c r="BD22" s="117" t="s">
        <v>35</v>
      </c>
      <c r="BE22" s="117" t="s">
        <v>76</v>
      </c>
      <c r="BF22" s="117" t="s">
        <v>77</v>
      </c>
      <c r="BG22" s="117" t="s">
        <v>78</v>
      </c>
      <c r="BH22" s="0"/>
      <c r="BI22" s="117" t="s">
        <v>35</v>
      </c>
      <c r="BJ22" s="117" t="s">
        <v>76</v>
      </c>
      <c r="BK22" s="117" t="s">
        <v>77</v>
      </c>
      <c r="BL22" s="117" t="s">
        <v>78</v>
      </c>
      <c r="BM22" s="0"/>
      <c r="BN22" s="117" t="s">
        <v>35</v>
      </c>
      <c r="BO22" s="117" t="s">
        <v>76</v>
      </c>
      <c r="BP22" s="117" t="s">
        <v>77</v>
      </c>
      <c r="BQ22" s="117" t="s">
        <v>78</v>
      </c>
      <c r="BR22" s="0"/>
      <c r="BS22" s="117" t="s">
        <v>35</v>
      </c>
      <c r="BT22" s="117" t="s">
        <v>76</v>
      </c>
      <c r="BU22" s="117" t="s">
        <v>77</v>
      </c>
      <c r="BV22" s="117" t="s">
        <v>78</v>
      </c>
      <c r="BW22" s="0"/>
      <c r="BX22" s="117" t="s">
        <v>35</v>
      </c>
      <c r="BY22" s="117" t="s">
        <v>76</v>
      </c>
      <c r="BZ22" s="117" t="s">
        <v>77</v>
      </c>
      <c r="CA22" s="117" t="s">
        <v>78</v>
      </c>
      <c r="CB22" s="118" t="s">
        <v>93</v>
      </c>
      <c r="CC22" s="118"/>
      <c r="CD22" s="118"/>
      <c r="CE22" s="118"/>
    </row>
    <row r="23" customFormat="false" ht="15.75" hidden="false" customHeight="false" outlineLevel="0" collapsed="false">
      <c r="C23" s="72" t="n">
        <v>0</v>
      </c>
      <c r="D23" s="73"/>
      <c r="E23" s="73"/>
      <c r="F23" s="0" t="n">
        <v>0</v>
      </c>
      <c r="G23" s="84" t="n">
        <f aca="false">C9</f>
        <v>1210000000</v>
      </c>
      <c r="H23" s="84"/>
      <c r="I23" s="84"/>
      <c r="J23" s="84"/>
      <c r="K23" s="84"/>
      <c r="L23" s="84"/>
      <c r="M23" s="84"/>
      <c r="N23" s="84"/>
      <c r="O23" s="119"/>
      <c r="P23" s="120" t="n">
        <f aca="false">'Rockefeller_ Monthly CF'!B14</f>
        <v>108130000</v>
      </c>
      <c r="U23" s="120" t="n">
        <f aca="false">'Rockefeller_ Monthly CF'!B15</f>
        <v>492470000</v>
      </c>
      <c r="Z23" s="57" t="n">
        <f aca="false">BX23</f>
        <v>1210000000</v>
      </c>
      <c r="AE23" s="57" t="n">
        <f aca="false">BX23</f>
        <v>1210000000</v>
      </c>
      <c r="AJ23" s="57" t="n">
        <f aca="false">'Rockefeller_ Monthly CF'!B16</f>
        <v>115000000</v>
      </c>
      <c r="AO23" s="57" t="n">
        <f aca="false">'Rockefeller_ Monthly CF'!B19</f>
        <v>102100000</v>
      </c>
      <c r="AT23" s="57" t="n">
        <f aca="false">'Rockefeller_ Monthly CF'!B20</f>
        <v>50000000</v>
      </c>
      <c r="AY23" s="57" t="n">
        <f aca="false">'Rockefeller_ Monthly CF'!B21</f>
        <v>112300000</v>
      </c>
      <c r="BD23" s="57" t="n">
        <v>48700000</v>
      </c>
      <c r="BI23" s="57" t="n">
        <v>89500000</v>
      </c>
      <c r="BN23" s="57" t="n">
        <v>44800000</v>
      </c>
      <c r="BS23" s="57" t="n">
        <v>47000000</v>
      </c>
      <c r="BX23" s="75" t="n">
        <f aca="false">P23+U23+AJ23+AO23+AT23+AY23+BD23+BI23+BN23+BS23</f>
        <v>1210000000</v>
      </c>
      <c r="BY23" s="75"/>
      <c r="BZ23" s="75"/>
      <c r="CA23" s="75"/>
    </row>
    <row r="24" customFormat="false" ht="15.75" hidden="false" customHeight="false" outlineLevel="0" collapsed="false">
      <c r="C24" s="72" t="n">
        <f aca="false">C23+1</f>
        <v>1</v>
      </c>
      <c r="D24" s="73"/>
      <c r="E24" s="73"/>
      <c r="F24" s="121" t="n">
        <f aca="false">0.012*E1</f>
        <v>0</v>
      </c>
      <c r="G24" s="84" t="n">
        <f aca="false">C9</f>
        <v>1210000000</v>
      </c>
      <c r="H24" s="84" t="n">
        <f aca="false">G23*$C$6</f>
        <v>83369000</v>
      </c>
      <c r="I24" s="84"/>
      <c r="J24" s="84"/>
      <c r="K24" s="84" t="n">
        <f aca="false">G23*$C$6</f>
        <v>83369000</v>
      </c>
      <c r="L24" s="84" t="n">
        <f aca="false">G23*$C$10</f>
        <v>121000</v>
      </c>
      <c r="M24" s="84" t="n">
        <f aca="false">G23*$C$11</f>
        <v>19360</v>
      </c>
      <c r="N24" s="84" t="n">
        <f aca="false">SUM(I24:K24)-L24-M24</f>
        <v>83228640</v>
      </c>
      <c r="O24" s="119"/>
      <c r="P24" s="57" t="n">
        <f aca="false">P23-R24</f>
        <v>108130000</v>
      </c>
      <c r="Q24" s="84" t="n">
        <f aca="false">SUM('Rockefeller_ Monthly CF'!W24:W35)</f>
        <v>6725686</v>
      </c>
      <c r="R24" s="84" t="n">
        <f aca="false">SUM('Rockefeller_ Monthly CF'!X24:X35)</f>
        <v>0</v>
      </c>
      <c r="S24" s="84" t="n">
        <f aca="false">SUM('Rockefeller_ Monthly CF'!Y24:Y35)</f>
        <v>6725686</v>
      </c>
      <c r="U24" s="57" t="n">
        <f aca="false">U23-W24</f>
        <v>492470000</v>
      </c>
      <c r="V24" s="84" t="n">
        <f aca="false">SUM('Rockefeller_ Monthly CF'!AB24:AB35)</f>
        <v>32621212.8</v>
      </c>
      <c r="W24" s="84" t="n">
        <f aca="false">SUM('Rockefeller_ Monthly CF'!AC24:AC35)</f>
        <v>0</v>
      </c>
      <c r="X24" s="84" t="n">
        <f aca="false">SUM('Rockefeller_ Monthly CF'!AD24:AD35)</f>
        <v>32621212.8</v>
      </c>
      <c r="Z24" s="57" t="n">
        <f aca="false">BX24</f>
        <v>1210000000</v>
      </c>
      <c r="AA24" s="84" t="n">
        <f aca="false">SUM('Rockefeller_ Monthly CF'!AG24:AG35)</f>
        <v>2657481.93333333</v>
      </c>
      <c r="AB24" s="84" t="n">
        <f aca="false">SUM('Rockefeller_ Monthly CF'!AH24:AH35)</f>
        <v>0</v>
      </c>
      <c r="AC24" s="84" t="n">
        <f aca="false">SUM('Rockefeller_ Monthly CF'!AI24:AI35)</f>
        <v>2657481.93333333</v>
      </c>
      <c r="AE24" s="57" t="n">
        <f aca="false">BX24</f>
        <v>1210000000</v>
      </c>
      <c r="AF24" s="84" t="n">
        <f aca="false">SUM('Rockefeller_ Monthly CF'!AL24:AL35)</f>
        <v>0</v>
      </c>
      <c r="AG24" s="84" t="n">
        <f aca="false">SUM('Rockefeller_ Monthly CF'!AM24:AM35)</f>
        <v>0</v>
      </c>
      <c r="AJ24" s="57" t="n">
        <f aca="false">AJ23-AL24</f>
        <v>115000000</v>
      </c>
      <c r="AK24" s="84" t="n">
        <f aca="false">SUM('Rockefeller_ Monthly CF'!AQ24:AQ35)</f>
        <v>7411635</v>
      </c>
      <c r="AL24" s="84" t="n">
        <f aca="false">SUM('Rockefeller_ Monthly CF'!AR24:AR35)</f>
        <v>0</v>
      </c>
      <c r="AM24" s="84" t="n">
        <f aca="false">SUM('Rockefeller_ Monthly CF'!AS24:AS35)</f>
        <v>7411635</v>
      </c>
      <c r="AO24" s="57" t="n">
        <f aca="false">AO23-AQ24</f>
        <v>102100000</v>
      </c>
      <c r="AP24" s="84" t="n">
        <f aca="false">SUM('Rockefeller_ Monthly CF'!AV24:AV35)</f>
        <v>6913191</v>
      </c>
      <c r="AQ24" s="84" t="n">
        <f aca="false">SUM('Rockefeller_ Monthly CF'!AW24:AW35)</f>
        <v>0</v>
      </c>
      <c r="AR24" s="84" t="n">
        <f aca="false">SUM('Rockefeller_ Monthly CF'!AX24:AX35)</f>
        <v>6913191</v>
      </c>
      <c r="AT24" s="57" t="n">
        <f aca="false">AT23-AV24</f>
        <v>50000000</v>
      </c>
      <c r="AU24" s="84" t="n">
        <f aca="false">SUM('Rockefeller_ Monthly CF'!BA24:BA35)</f>
        <v>3285500</v>
      </c>
      <c r="AV24" s="84" t="n">
        <f aca="false">SUM('Rockefeller_ Monthly CF'!BB24:BB35)</f>
        <v>0</v>
      </c>
      <c r="AW24" s="84" t="n">
        <f aca="false">SUM('Rockefeller_ Monthly CF'!BC24:BC35)</f>
        <v>3285500</v>
      </c>
      <c r="AY24" s="57" t="n">
        <f aca="false">AY23-BA24</f>
        <v>112300000</v>
      </c>
      <c r="AZ24" s="84" t="n">
        <f aca="false">SUM('Rockefeller_ Monthly CF'!BF24:BF35)</f>
        <v>7723994</v>
      </c>
      <c r="BA24" s="84" t="n">
        <f aca="false">SUM('Rockefeller_ Monthly CF'!BG24:BG35)</f>
        <v>0</v>
      </c>
      <c r="BB24" s="84" t="n">
        <f aca="false">SUM('Rockefeller_ Monthly CF'!BH24:BH35)</f>
        <v>7723994</v>
      </c>
      <c r="BD24" s="57" t="n">
        <f aca="false">BD23-BF24</f>
        <v>48700000</v>
      </c>
      <c r="BE24" s="84" t="n">
        <f aca="false">SUM('Rockefeller_ Monthly CF'!BK24:BK35)</f>
        <v>3349586</v>
      </c>
      <c r="BF24" s="84" t="n">
        <f aca="false">SUM('Rockefeller_ Monthly CF'!BL24:BL35)</f>
        <v>0</v>
      </c>
      <c r="BG24" s="84" t="n">
        <f aca="false">SUM('Rockefeller_ Monthly CF'!BM24:BM35)</f>
        <v>3349586</v>
      </c>
      <c r="BI24" s="57" t="n">
        <f aca="false">BI23-BK24</f>
        <v>89500000</v>
      </c>
      <c r="BJ24" s="84" t="n">
        <f aca="false">SUM('Rockefeller_ Monthly CF'!BP24:BP35)</f>
        <v>6155810</v>
      </c>
      <c r="BK24" s="84" t="n">
        <f aca="false">SUM('Rockefeller_ Monthly CF'!BQ24:BQ35)</f>
        <v>0</v>
      </c>
      <c r="BL24" s="84" t="n">
        <f aca="false">SUM('Rockefeller_ Monthly CF'!BR24:BR35)</f>
        <v>6155810</v>
      </c>
      <c r="BN24" s="57" t="n">
        <f aca="false">BN23-BP24</f>
        <v>44800000</v>
      </c>
      <c r="BO24" s="84" t="n">
        <f aca="false">SUM('Rockefeller_ Monthly CF'!BU24:BU35)</f>
        <v>3081344</v>
      </c>
      <c r="BP24" s="84" t="n">
        <f aca="false">SUM('Rockefeller_ Monthly CF'!BV24:BV35)</f>
        <v>0</v>
      </c>
      <c r="BQ24" s="84" t="n">
        <f aca="false">SUM('Rockefeller_ Monthly CF'!BW24:BW35)</f>
        <v>3081344</v>
      </c>
      <c r="BS24" s="57" t="n">
        <f aca="false">BS23-BU24</f>
        <v>47000000</v>
      </c>
      <c r="BT24" s="84" t="n">
        <f aca="false">SUM('Rockefeller_ Monthly CF'!BZ24:BZ35)</f>
        <v>3232660</v>
      </c>
      <c r="BU24" s="84" t="n">
        <f aca="false">SUM('Rockefeller_ Monthly CF'!CA24:CA35)</f>
        <v>0</v>
      </c>
      <c r="BV24" s="84" t="n">
        <f aca="false">SUM('Rockefeller_ Monthly CF'!CB24:CB35)</f>
        <v>3232660</v>
      </c>
      <c r="BX24" s="75" t="n">
        <f aca="false">P24+U24+AJ24+AO24+AT24+AY24+BD24+BI24+BN24+BS24</f>
        <v>1210000000</v>
      </c>
      <c r="BY24" s="75" t="n">
        <f aca="false">Q24+V24+AK24+AP24+AU24+AZ24+BE24+BJ24+BO24+BT24+AA24</f>
        <v>83158100.7333333</v>
      </c>
      <c r="BZ24" s="75" t="n">
        <f aca="false">R24+W24+AL24+AQ24+AV24+BA24+BF24+BK24+BP24+BU24</f>
        <v>0</v>
      </c>
      <c r="CA24" s="75" t="n">
        <f aca="false">BY24+BZ24</f>
        <v>83158100.7333333</v>
      </c>
      <c r="CB24" s="57" t="n">
        <f aca="false">N24-CA24</f>
        <v>70539.2666666806</v>
      </c>
    </row>
    <row r="25" customFormat="false" ht="15.75" hidden="false" customHeight="false" outlineLevel="0" collapsed="false">
      <c r="C25" s="72" t="n">
        <f aca="false">C24+1</f>
        <v>2</v>
      </c>
      <c r="D25" s="73"/>
      <c r="E25" s="73"/>
      <c r="F25" s="122" t="n">
        <f aca="false">0.037*E1</f>
        <v>0</v>
      </c>
      <c r="G25" s="86" t="n">
        <f aca="false">C9</f>
        <v>1210000000</v>
      </c>
      <c r="H25" s="86" t="n">
        <f aca="false">G24*$C$6</f>
        <v>83369000</v>
      </c>
      <c r="I25" s="86"/>
      <c r="J25" s="86"/>
      <c r="K25" s="86" t="n">
        <f aca="false">G24*$C$6</f>
        <v>83369000</v>
      </c>
      <c r="L25" s="84" t="n">
        <f aca="false">G24*$C$10</f>
        <v>121000</v>
      </c>
      <c r="M25" s="84" t="n">
        <f aca="false">G24*$C$11</f>
        <v>19360</v>
      </c>
      <c r="N25" s="86" t="n">
        <f aca="false">SUM(I25:K25)-L25-M25</f>
        <v>83228640</v>
      </c>
      <c r="O25" s="119"/>
      <c r="P25" s="57" t="n">
        <f aca="false">P24-R25</f>
        <v>108130000</v>
      </c>
      <c r="Q25" s="84" t="n">
        <f aca="false">SUM('Rockefeller_ Monthly CF'!W36:W47)</f>
        <v>6725686</v>
      </c>
      <c r="R25" s="84" t="n">
        <v>0</v>
      </c>
      <c r="S25" s="84" t="n">
        <f aca="false">SUM('Rockefeller_ Monthly CF'!Y36:Y47)</f>
        <v>6725686</v>
      </c>
      <c r="U25" s="57" t="n">
        <f aca="false">U24-W25</f>
        <v>492470000</v>
      </c>
      <c r="V25" s="84" t="n">
        <f aca="false">SUM('Rockefeller_ Monthly CF'!AB36:AB47)</f>
        <v>32621212.8</v>
      </c>
      <c r="W25" s="84" t="n">
        <v>0</v>
      </c>
      <c r="X25" s="84" t="n">
        <f aca="false">SUM('Rockefeller_ Monthly CF'!AD36:AD47)</f>
        <v>32621212.8</v>
      </c>
      <c r="Z25" s="57" t="n">
        <f aca="false">BX25</f>
        <v>1210000000</v>
      </c>
      <c r="AA25" s="84" t="n">
        <f aca="false">SUM('Rockefeller_ Monthly CF'!AG36:AG47)</f>
        <v>2728021.2</v>
      </c>
      <c r="AB25" s="84" t="n">
        <v>0</v>
      </c>
      <c r="AC25" s="84" t="n">
        <f aca="false">SUM('Rockefeller_ Monthly CF'!AI36:AI47)</f>
        <v>2728021.2</v>
      </c>
      <c r="AE25" s="57" t="n">
        <f aca="false">BX25</f>
        <v>1210000000</v>
      </c>
      <c r="AF25" s="84" t="n">
        <f aca="false">SUM('Rockefeller_ Monthly CF'!AL36:AL47)</f>
        <v>0</v>
      </c>
      <c r="AG25" s="84" t="n">
        <v>0</v>
      </c>
      <c r="AJ25" s="57" t="n">
        <f aca="false">AJ24-AL25</f>
        <v>115000000</v>
      </c>
      <c r="AK25" s="84" t="n">
        <f aca="false">SUM('Rockefeller_ Monthly CF'!AQ36:AQ47)</f>
        <v>7411635</v>
      </c>
      <c r="AL25" s="84" t="n">
        <v>0</v>
      </c>
      <c r="AM25" s="84" t="n">
        <f aca="false">SUM('Rockefeller_ Monthly CF'!AS36:AS47)</f>
        <v>7411635</v>
      </c>
      <c r="AO25" s="57" t="n">
        <f aca="false">AO24-AQ25</f>
        <v>102100000</v>
      </c>
      <c r="AP25" s="84" t="n">
        <f aca="false">SUM('Rockefeller_ Monthly CF'!AV36:AV47)</f>
        <v>6913191</v>
      </c>
      <c r="AQ25" s="84" t="n">
        <v>0</v>
      </c>
      <c r="AR25" s="84" t="n">
        <f aca="false">SUM('Rockefeller_ Monthly CF'!AX36:AX47)</f>
        <v>6913191</v>
      </c>
      <c r="AT25" s="57" t="n">
        <f aca="false">AT24-AV25</f>
        <v>50000000</v>
      </c>
      <c r="AU25" s="84" t="n">
        <f aca="false">SUM('Rockefeller_ Monthly CF'!BA36:BA47)</f>
        <v>3285500</v>
      </c>
      <c r="AV25" s="84" t="n">
        <v>0</v>
      </c>
      <c r="AW25" s="84" t="n">
        <f aca="false">SUM('Rockefeller_ Monthly CF'!BC36:BC47)</f>
        <v>3285500</v>
      </c>
      <c r="AY25" s="57" t="n">
        <f aca="false">AY24-BA25</f>
        <v>112300000</v>
      </c>
      <c r="AZ25" s="84" t="n">
        <f aca="false">SUM('Rockefeller_ Monthly CF'!BF36:BF47)</f>
        <v>7723994</v>
      </c>
      <c r="BA25" s="84" t="n">
        <v>0</v>
      </c>
      <c r="BB25" s="84" t="n">
        <f aca="false">SUM('Rockefeller_ Monthly CF'!BH36:BH47)</f>
        <v>7723994</v>
      </c>
      <c r="BD25" s="57" t="n">
        <f aca="false">BD24-BF25</f>
        <v>48700000</v>
      </c>
      <c r="BE25" s="84" t="n">
        <f aca="false">SUM('Rockefeller_ Monthly CF'!BK36:BK47)</f>
        <v>3349586</v>
      </c>
      <c r="BF25" s="84" t="n">
        <v>0</v>
      </c>
      <c r="BG25" s="84" t="n">
        <f aca="false">SUM('Rockefeller_ Monthly CF'!BM36:BM47)</f>
        <v>3349586</v>
      </c>
      <c r="BI25" s="57" t="n">
        <f aca="false">BI24-BK25</f>
        <v>89500000</v>
      </c>
      <c r="BJ25" s="84" t="n">
        <f aca="false">SUM('Rockefeller_ Monthly CF'!BP36:BP47)</f>
        <v>6155810</v>
      </c>
      <c r="BK25" s="84" t="n">
        <v>0</v>
      </c>
      <c r="BL25" s="84" t="n">
        <f aca="false">SUM('Rockefeller_ Monthly CF'!BR36:BR47)</f>
        <v>6155810</v>
      </c>
      <c r="BN25" s="57" t="n">
        <f aca="false">BN24-BP25</f>
        <v>44800000</v>
      </c>
      <c r="BO25" s="84" t="n">
        <f aca="false">SUM('Rockefeller_ Monthly CF'!BU36:BU47)</f>
        <v>3081344</v>
      </c>
      <c r="BP25" s="84" t="n">
        <v>0</v>
      </c>
      <c r="BQ25" s="84" t="n">
        <f aca="false">SUM('Rockefeller_ Monthly CF'!BW36:BW47)</f>
        <v>3081344</v>
      </c>
      <c r="BS25" s="57" t="n">
        <f aca="false">BS24-BU25</f>
        <v>47000000</v>
      </c>
      <c r="BT25" s="84" t="n">
        <f aca="false">SUM('Rockefeller_ Monthly CF'!BZ36:BZ47)</f>
        <v>3232660</v>
      </c>
      <c r="BU25" s="84" t="n">
        <v>0</v>
      </c>
      <c r="BV25" s="84" t="n">
        <f aca="false">SUM('Rockefeller_ Monthly CF'!CB36:CB47)</f>
        <v>3232660</v>
      </c>
      <c r="BX25" s="75" t="n">
        <f aca="false">P25+U25+AJ25+AO25+AT25+AY25+BD25+BI25+BN25+BS25</f>
        <v>1210000000</v>
      </c>
      <c r="BY25" s="75" t="n">
        <f aca="false">Q25+V25+AK25+AP25+AU25+AZ25+BE25+BJ25+BO25+BT25+AA25</f>
        <v>83228640</v>
      </c>
      <c r="BZ25" s="75" t="n">
        <f aca="false">R25+W25+AL25+AQ25+AV25+BA25+BF25+BK25+BP25+BU25</f>
        <v>0</v>
      </c>
      <c r="CA25" s="75" t="n">
        <f aca="false">BY25+BZ25</f>
        <v>83228640</v>
      </c>
      <c r="CB25" s="57" t="n">
        <f aca="false">N25-CA25</f>
        <v>0</v>
      </c>
    </row>
    <row r="26" customFormat="false" ht="15.75" hidden="false" customHeight="false" outlineLevel="0" collapsed="false">
      <c r="C26" s="72" t="n">
        <f aca="false">C25+1</f>
        <v>3</v>
      </c>
      <c r="D26" s="73"/>
      <c r="E26" s="73"/>
      <c r="F26" s="121" t="n">
        <f aca="false">0.0575*E1</f>
        <v>0</v>
      </c>
      <c r="G26" s="84" t="n">
        <f aca="false">G25-I26-J26</f>
        <v>1196485041.88146</v>
      </c>
      <c r="H26" s="84" t="n">
        <f aca="false">J26+K26</f>
        <v>96462460.8</v>
      </c>
      <c r="I26" s="84"/>
      <c r="J26" s="84" t="n">
        <f aca="false">SUM('Rockefeller_ Monthly CF'!O48:O59)</f>
        <v>13514958.1185356</v>
      </c>
      <c r="K26" s="84" t="n">
        <f aca="false">SUM('Rockefeller_ Monthly CF'!P48:P59)</f>
        <v>82947502.6814644</v>
      </c>
      <c r="L26" s="84" t="n">
        <f aca="false">SUM('Rockefeller_ Monthly CF'!Q48:Q59)</f>
        <v>120388.247723461</v>
      </c>
      <c r="M26" s="84" t="n">
        <f aca="false">SUM('Rockefeller_ Monthly CF'!R48:R59)</f>
        <v>19262.1196357537</v>
      </c>
      <c r="N26" s="84" t="n">
        <f aca="false">SUM(I26:K26)-L26-M26</f>
        <v>96322810.4326408</v>
      </c>
      <c r="O26" s="119"/>
      <c r="P26" s="57" t="n">
        <f aca="false">P25-R26</f>
        <v>94615041.8814644</v>
      </c>
      <c r="Q26" s="84" t="n">
        <f aca="false">SUM('Rockefeller_ Monthly CF'!W48:W59)</f>
        <v>6345176.08399252</v>
      </c>
      <c r="R26" s="84" t="n">
        <f aca="false">SUM('Rockefeller_ Monthly CF'!X48:X59)</f>
        <v>13514958.1185356</v>
      </c>
      <c r="S26" s="84" t="n">
        <f aca="false">SUM('Rockefeller_ Monthly CF'!Y48:Y59)</f>
        <v>19860134.2025281</v>
      </c>
      <c r="T26" s="84"/>
      <c r="U26" s="57" t="n">
        <f aca="false">U25-W26</f>
        <v>492470000</v>
      </c>
      <c r="V26" s="84" t="n">
        <f aca="false">SUM('Rockefeller_ Monthly CF'!AB48:AB59)</f>
        <v>32621212.8</v>
      </c>
      <c r="W26" s="84" t="n">
        <f aca="false">SUM('Rockefeller_ Monthly CF'!AC48:AC59)</f>
        <v>0</v>
      </c>
      <c r="X26" s="84" t="n">
        <f aca="false">SUM('Rockefeller_ Monthly CF'!AD48:AD59)</f>
        <v>32621212.8</v>
      </c>
      <c r="Y26" s="84"/>
      <c r="Z26" s="57" t="n">
        <f aca="false">BX26</f>
        <v>1196485041.88146</v>
      </c>
      <c r="AA26" s="84" t="n">
        <f aca="false">SUM('Rockefeller_ Monthly CF'!AG48:AG59)</f>
        <v>2687743.43011263</v>
      </c>
      <c r="AB26" s="84" t="n">
        <f aca="false">SUM('Rockefeller_ Monthly CF'!AH48:AH59)</f>
        <v>0</v>
      </c>
      <c r="AC26" s="84" t="n">
        <f aca="false">SUM('Rockefeller_ Monthly CF'!AI48:AI59)</f>
        <v>2687743.43011263</v>
      </c>
      <c r="AD26" s="84"/>
      <c r="AE26" s="57" t="n">
        <f aca="false">BX26</f>
        <v>1196485041.88146</v>
      </c>
      <c r="AF26" s="84" t="n">
        <f aca="false">SUM('Rockefeller_ Monthly CF'!AL48:AL59)</f>
        <v>0</v>
      </c>
      <c r="AG26" s="84" t="n">
        <f aca="false">SUM('Rockefeller_ Monthly CF'!AM48:AM59)</f>
        <v>0</v>
      </c>
      <c r="AH26" s="84"/>
      <c r="AI26" s="84"/>
      <c r="AJ26" s="57" t="n">
        <f aca="false">AJ25-AL26</f>
        <v>115000000</v>
      </c>
      <c r="AK26" s="84" t="n">
        <f aca="false">SUM('Rockefeller_ Monthly CF'!AQ48:AQ59)</f>
        <v>7411635</v>
      </c>
      <c r="AL26" s="84" t="n">
        <f aca="false">SUM('Rockefeller_ Monthly CF'!AR48:AR59)</f>
        <v>0</v>
      </c>
      <c r="AM26" s="84" t="n">
        <f aca="false">SUM('Rockefeller_ Monthly CF'!AS48:AS59)</f>
        <v>7411635</v>
      </c>
      <c r="AN26" s="84"/>
      <c r="AO26" s="57" t="n">
        <f aca="false">AO25-AQ26</f>
        <v>102100000</v>
      </c>
      <c r="AP26" s="84" t="n">
        <f aca="false">SUM('Rockefeller_ Monthly CF'!AV48:AV59)</f>
        <v>6913191</v>
      </c>
      <c r="AQ26" s="84" t="n">
        <f aca="false">SUM('Rockefeller_ Monthly CF'!AW48:AW59)</f>
        <v>0</v>
      </c>
      <c r="AR26" s="84" t="n">
        <f aca="false">SUM('Rockefeller_ Monthly CF'!AX48:AX59)</f>
        <v>6913191</v>
      </c>
      <c r="AS26" s="84"/>
      <c r="AT26" s="57" t="n">
        <f aca="false">AT25-AV26</f>
        <v>50000000</v>
      </c>
      <c r="AU26" s="84" t="n">
        <f aca="false">SUM('Rockefeller_ Monthly CF'!BA48:BA59)</f>
        <v>3285500</v>
      </c>
      <c r="AV26" s="84" t="n">
        <f aca="false">SUM('Rockefeller_ Monthly CF'!BB48:BB59)</f>
        <v>0</v>
      </c>
      <c r="AW26" s="84" t="n">
        <f aca="false">SUM('Rockefeller_ Monthly CF'!BC48:BC59)</f>
        <v>3285500</v>
      </c>
      <c r="AX26" s="84"/>
      <c r="AY26" s="57" t="n">
        <f aca="false">AY25-BA26</f>
        <v>112300000</v>
      </c>
      <c r="AZ26" s="84" t="n">
        <f aca="false">SUM('Rockefeller_ Monthly CF'!BF48:BF59)</f>
        <v>7723994</v>
      </c>
      <c r="BA26" s="84" t="n">
        <f aca="false">SUM('Rockefeller_ Monthly CF'!BG48:BG59)</f>
        <v>0</v>
      </c>
      <c r="BB26" s="84" t="n">
        <f aca="false">SUM('Rockefeller_ Monthly CF'!BH48:BH59)</f>
        <v>7723994</v>
      </c>
      <c r="BC26" s="84"/>
      <c r="BD26" s="57" t="n">
        <f aca="false">BD25-BF26</f>
        <v>48700000</v>
      </c>
      <c r="BE26" s="84" t="n">
        <f aca="false">SUM('Rockefeller_ Monthly CF'!BK48:BK59)</f>
        <v>3349586</v>
      </c>
      <c r="BF26" s="84" t="n">
        <f aca="false">SUM('Rockefeller_ Monthly CF'!BL48:BL59)</f>
        <v>0</v>
      </c>
      <c r="BG26" s="84" t="n">
        <f aca="false">SUM('Rockefeller_ Monthly CF'!BM48:BM59)</f>
        <v>3349586</v>
      </c>
      <c r="BH26" s="84"/>
      <c r="BI26" s="57" t="n">
        <f aca="false">BI25-BK26</f>
        <v>89500000</v>
      </c>
      <c r="BJ26" s="84" t="n">
        <f aca="false">SUM('Rockefeller_ Monthly CF'!BP48:BP59)</f>
        <v>6155810</v>
      </c>
      <c r="BK26" s="84" t="n">
        <f aca="false">SUM('Rockefeller_ Monthly CF'!BQ48:BQ59)</f>
        <v>0</v>
      </c>
      <c r="BL26" s="84" t="n">
        <f aca="false">SUM('Rockefeller_ Monthly CF'!BR48:BR59)</f>
        <v>6155810</v>
      </c>
      <c r="BM26" s="84"/>
      <c r="BN26" s="57" t="n">
        <f aca="false">BN25-BP26</f>
        <v>44800000</v>
      </c>
      <c r="BO26" s="84" t="n">
        <f aca="false">SUM('Rockefeller_ Monthly CF'!BU48:BU59)</f>
        <v>3081344</v>
      </c>
      <c r="BP26" s="84" t="n">
        <f aca="false">SUM('Rockefeller_ Monthly CF'!BV48:BV59)</f>
        <v>0</v>
      </c>
      <c r="BQ26" s="84" t="n">
        <f aca="false">SUM('Rockefeller_ Monthly CF'!BW48:BW59)</f>
        <v>3081344</v>
      </c>
      <c r="BR26" s="84"/>
      <c r="BS26" s="57" t="n">
        <f aca="false">BS25-BU26</f>
        <v>47000000</v>
      </c>
      <c r="BT26" s="84" t="n">
        <f aca="false">SUM('Rockefeller_ Monthly CF'!BZ48:BZ59)</f>
        <v>3232660</v>
      </c>
      <c r="BU26" s="84" t="n">
        <f aca="false">SUM('Rockefeller_ Monthly CF'!CA48:CA59)</f>
        <v>0</v>
      </c>
      <c r="BV26" s="84" t="n">
        <f aca="false">SUM('Rockefeller_ Monthly CF'!CB48:CB59)</f>
        <v>3232660</v>
      </c>
      <c r="BX26" s="75" t="n">
        <f aca="false">P26+U26+AJ26+AO26+AT26+AY26+BD26+BI26+BN26+BS26</f>
        <v>1196485041.88146</v>
      </c>
      <c r="BY26" s="75" t="n">
        <f aca="false">Q26+V26+AK26+AP26+AU26+AZ26+BE26+BJ26+BO26+BT26+AA26</f>
        <v>82807852.3141052</v>
      </c>
      <c r="BZ26" s="75" t="n">
        <f aca="false">R26+W26+AL26+AQ26+AV26+BA26+BF26+BK26+BP26+BU26</f>
        <v>13514958.1185356</v>
      </c>
      <c r="CA26" s="75" t="n">
        <f aca="false">BY26+BZ26</f>
        <v>96322810.4326408</v>
      </c>
      <c r="CB26" s="57" t="n">
        <f aca="false">N26-CA26</f>
        <v>0</v>
      </c>
    </row>
    <row r="27" customFormat="false" ht="15.75" hidden="false" customHeight="false" outlineLevel="0" collapsed="false">
      <c r="C27" s="72" t="n">
        <f aca="false">C26+1</f>
        <v>4</v>
      </c>
      <c r="D27" s="73"/>
      <c r="E27" s="73"/>
      <c r="F27" s="121" t="n">
        <f aca="false">0.06*$C$11</f>
        <v>9.6E-007</v>
      </c>
      <c r="G27" s="84" t="n">
        <f aca="false">G26-I27-J27</f>
        <v>1182008927.10647</v>
      </c>
      <c r="H27" s="84" t="n">
        <f aca="false">J27+K27</f>
        <v>96462460.8</v>
      </c>
      <c r="I27" s="84"/>
      <c r="J27" s="84" t="n">
        <f aca="false">SUM('Rockefeller_ Monthly CF'!O60:O71)</f>
        <v>14476114.7749915</v>
      </c>
      <c r="K27" s="84" t="n">
        <f aca="false">SUM('Rockefeller_ Monthly CF'!P60:P71)</f>
        <v>81986346.0250086</v>
      </c>
      <c r="L27" s="84" t="n">
        <f aca="false">SUM('Rockefeller_ Monthly CF'!Q60:Q71)</f>
        <v>118993.245319316</v>
      </c>
      <c r="M27" s="84" t="n">
        <f aca="false">SUM('Rockefeller_ Monthly CF'!R60:R71)</f>
        <v>19038.9192510905</v>
      </c>
      <c r="N27" s="84" t="n">
        <f aca="false">SUM(I27:K27)-L27-M27</f>
        <v>96324428.6354296</v>
      </c>
      <c r="O27" s="119"/>
      <c r="P27" s="57" t="n">
        <f aca="false">P26-R27</f>
        <v>80138927.1064729</v>
      </c>
      <c r="Q27" s="84" t="n">
        <f aca="false">SUM('Rockefeller_ Monthly CF'!W60:W71)</f>
        <v>5477484.58861438</v>
      </c>
      <c r="R27" s="84" t="n">
        <f aca="false">SUM('Rockefeller_ Monthly CF'!X60:X71)</f>
        <v>14476114.7749915</v>
      </c>
      <c r="S27" s="84" t="n">
        <f aca="false">SUM('Rockefeller_ Monthly CF'!Y60:Y71)</f>
        <v>19953599.3636058</v>
      </c>
      <c r="T27" s="84"/>
      <c r="U27" s="57" t="n">
        <f aca="false">U26-W27</f>
        <v>492470000</v>
      </c>
      <c r="V27" s="84" t="n">
        <f aca="false">SUM('Rockefeller_ Monthly CF'!AB60:AB71)</f>
        <v>32621212.8</v>
      </c>
      <c r="W27" s="84" t="n">
        <f aca="false">SUM('Rockefeller_ Monthly CF'!AC60:AC71)</f>
        <v>0</v>
      </c>
      <c r="X27" s="84" t="n">
        <f aca="false">SUM('Rockefeller_ Monthly CF'!AD60:AD71)</f>
        <v>32621212.8</v>
      </c>
      <c r="Y27" s="84"/>
      <c r="Z27" s="57" t="n">
        <f aca="false">BX27</f>
        <v>1182008927.10647</v>
      </c>
      <c r="AA27" s="84" t="n">
        <f aca="false">SUM('Rockefeller_ Monthly CF'!AG60:AG71)</f>
        <v>2595896.47182375</v>
      </c>
      <c r="AB27" s="84" t="n">
        <f aca="false">SUM('Rockefeller_ Monthly CF'!AH60:AH71)</f>
        <v>0</v>
      </c>
      <c r="AC27" s="84" t="n">
        <f aca="false">SUM('Rockefeller_ Monthly CF'!AI60:AI71)</f>
        <v>2595896.47182375</v>
      </c>
      <c r="AD27" s="84"/>
      <c r="AE27" s="57" t="n">
        <f aca="false">BX27</f>
        <v>1182008927.10647</v>
      </c>
      <c r="AF27" s="84" t="n">
        <f aca="false">SUM('Rockefeller_ Monthly CF'!AL60:AL71)</f>
        <v>0</v>
      </c>
      <c r="AG27" s="84" t="n">
        <f aca="false">SUM('Rockefeller_ Monthly CF'!AM60:AM71)</f>
        <v>0</v>
      </c>
      <c r="AH27" s="84"/>
      <c r="AI27" s="84"/>
      <c r="AJ27" s="57" t="n">
        <f aca="false">AJ26-AL27</f>
        <v>115000000</v>
      </c>
      <c r="AK27" s="84" t="n">
        <f aca="false">SUM('Rockefeller_ Monthly CF'!AQ60:AQ71)</f>
        <v>7411635</v>
      </c>
      <c r="AL27" s="84" t="n">
        <f aca="false">SUM('Rockefeller_ Monthly CF'!AR60:AR71)</f>
        <v>0</v>
      </c>
      <c r="AM27" s="84" t="n">
        <f aca="false">SUM('Rockefeller_ Monthly CF'!AS60:AS71)</f>
        <v>7411635</v>
      </c>
      <c r="AN27" s="84"/>
      <c r="AO27" s="57" t="n">
        <f aca="false">AO26-AQ27</f>
        <v>102100000</v>
      </c>
      <c r="AP27" s="84" t="n">
        <f aca="false">SUM('Rockefeller_ Monthly CF'!AV60:AV71)</f>
        <v>6913191</v>
      </c>
      <c r="AQ27" s="84" t="n">
        <f aca="false">SUM('Rockefeller_ Monthly CF'!AW60:AW71)</f>
        <v>0</v>
      </c>
      <c r="AR27" s="84" t="n">
        <f aca="false">SUM('Rockefeller_ Monthly CF'!AX60:AX71)</f>
        <v>6913191</v>
      </c>
      <c r="AS27" s="84"/>
      <c r="AT27" s="57" t="n">
        <f aca="false">AT26-AV27</f>
        <v>50000000</v>
      </c>
      <c r="AU27" s="84" t="n">
        <f aca="false">SUM('Rockefeller_ Monthly CF'!BA60:BA71)</f>
        <v>3285500</v>
      </c>
      <c r="AV27" s="84" t="n">
        <f aca="false">SUM('Rockefeller_ Monthly CF'!BB60:BB71)</f>
        <v>0</v>
      </c>
      <c r="AW27" s="84" t="n">
        <f aca="false">SUM('Rockefeller_ Monthly CF'!BC60:BC71)</f>
        <v>3285500</v>
      </c>
      <c r="AX27" s="84"/>
      <c r="AY27" s="57" t="n">
        <f aca="false">AY26-BA27</f>
        <v>112300000</v>
      </c>
      <c r="AZ27" s="84" t="n">
        <f aca="false">SUM('Rockefeller_ Monthly CF'!BF60:BF71)</f>
        <v>7723994</v>
      </c>
      <c r="BA27" s="84" t="n">
        <f aca="false">SUM('Rockefeller_ Monthly CF'!BG60:BG71)</f>
        <v>0</v>
      </c>
      <c r="BB27" s="84" t="n">
        <f aca="false">SUM('Rockefeller_ Monthly CF'!BH60:BH71)</f>
        <v>7723994</v>
      </c>
      <c r="BC27" s="84"/>
      <c r="BD27" s="57" t="n">
        <f aca="false">BD26-BF27</f>
        <v>48700000</v>
      </c>
      <c r="BE27" s="84" t="n">
        <f aca="false">SUM('Rockefeller_ Monthly CF'!BK60:BK71)</f>
        <v>3349586</v>
      </c>
      <c r="BF27" s="84" t="n">
        <f aca="false">SUM('Rockefeller_ Monthly CF'!BL60:BL71)</f>
        <v>0</v>
      </c>
      <c r="BG27" s="84" t="n">
        <f aca="false">SUM('Rockefeller_ Monthly CF'!BM60:BM71)</f>
        <v>3349586</v>
      </c>
      <c r="BH27" s="84"/>
      <c r="BI27" s="57" t="n">
        <f aca="false">BI26-BK27</f>
        <v>89500000</v>
      </c>
      <c r="BJ27" s="84" t="n">
        <f aca="false">SUM('Rockefeller_ Monthly CF'!BP60:BP71)</f>
        <v>6155810</v>
      </c>
      <c r="BK27" s="84" t="n">
        <f aca="false">SUM('Rockefeller_ Monthly CF'!BQ60:BQ71)</f>
        <v>0</v>
      </c>
      <c r="BL27" s="84" t="n">
        <f aca="false">SUM('Rockefeller_ Monthly CF'!BR60:BR71)</f>
        <v>6155810</v>
      </c>
      <c r="BM27" s="84"/>
      <c r="BN27" s="57" t="n">
        <f aca="false">BN26-BP27</f>
        <v>44800000</v>
      </c>
      <c r="BO27" s="84" t="n">
        <f aca="false">SUM('Rockefeller_ Monthly CF'!BU60:BU71)</f>
        <v>3081344</v>
      </c>
      <c r="BP27" s="84" t="n">
        <f aca="false">SUM('Rockefeller_ Monthly CF'!BV60:BV71)</f>
        <v>0</v>
      </c>
      <c r="BQ27" s="84" t="n">
        <f aca="false">SUM('Rockefeller_ Monthly CF'!BW60:BW71)</f>
        <v>3081344</v>
      </c>
      <c r="BR27" s="84"/>
      <c r="BS27" s="57" t="n">
        <f aca="false">BS26-BU27</f>
        <v>47000000</v>
      </c>
      <c r="BT27" s="84" t="n">
        <f aca="false">SUM('Rockefeller_ Monthly CF'!BZ60:BZ71)</f>
        <v>3232660</v>
      </c>
      <c r="BU27" s="84" t="n">
        <f aca="false">SUM('Rockefeller_ Monthly CF'!CA60:CA71)</f>
        <v>0</v>
      </c>
      <c r="BV27" s="84" t="n">
        <f aca="false">SUM('Rockefeller_ Monthly CF'!CB60:CB71)</f>
        <v>3232660</v>
      </c>
      <c r="BX27" s="75" t="n">
        <f aca="false">P27+U27+AJ27+AO27+AT27+AY27+BD27+BI27+BN27+BS27</f>
        <v>1182008927.10647</v>
      </c>
      <c r="BY27" s="75" t="n">
        <f aca="false">Q27+V27+AK27+AP27+AU27+AZ27+BE27+BJ27+BO27+BT27+AA27</f>
        <v>81848313.8604381</v>
      </c>
      <c r="BZ27" s="75" t="n">
        <f aca="false">R27+W27+AL27+AQ27+AV27+BA27+BF27+BK27+BP27+BU27</f>
        <v>14476114.7749915</v>
      </c>
      <c r="CA27" s="75" t="n">
        <f aca="false">BY27+BZ27</f>
        <v>96324428.6354296</v>
      </c>
      <c r="CB27" s="57" t="n">
        <f aca="false">N27-CA27</f>
        <v>0</v>
      </c>
    </row>
    <row r="28" customFormat="false" ht="15.75" hidden="false" customHeight="false" outlineLevel="0" collapsed="false">
      <c r="C28" s="72" t="n">
        <f aca="false">C27+1</f>
        <v>5</v>
      </c>
      <c r="D28" s="73"/>
      <c r="E28" s="73"/>
      <c r="F28" s="121" t="n">
        <f aca="false">0.06*$C$11</f>
        <v>9.6E-007</v>
      </c>
      <c r="G28" s="84" t="n">
        <f aca="false">G27-I28-J28</f>
        <v>1166503300.14553</v>
      </c>
      <c r="H28" s="84" t="n">
        <f aca="false">J28+K28</f>
        <v>96462460.8</v>
      </c>
      <c r="I28" s="84"/>
      <c r="J28" s="84" t="n">
        <f aca="false">SUM('Rockefeller_ Monthly CF'!O72:O83)</f>
        <v>15505626.9609389</v>
      </c>
      <c r="K28" s="84" t="n">
        <f aca="false">SUM('Rockefeller_ Monthly CF'!P72:P83)</f>
        <v>80956833.8390611</v>
      </c>
      <c r="L28" s="84" t="n">
        <f aca="false">SUM('Rockefeller_ Monthly CF'!Q72:Q83)</f>
        <v>117499.033148129</v>
      </c>
      <c r="M28" s="84" t="n">
        <f aca="false">SUM('Rockefeller_ Monthly CF'!R72:R83)</f>
        <v>18799.8453037007</v>
      </c>
      <c r="N28" s="84" t="n">
        <f aca="false">SUM(I28:K28)-L28-M28</f>
        <v>96326161.9215482</v>
      </c>
      <c r="O28" s="119"/>
      <c r="P28" s="57" t="n">
        <f aca="false">P27-R28</f>
        <v>64633300.145534</v>
      </c>
      <c r="Q28" s="84" t="n">
        <f aca="false">SUM('Rockefeller_ Monthly CF'!W72:W83)</f>
        <v>4548084.61813643</v>
      </c>
      <c r="R28" s="84" t="n">
        <f aca="false">SUM('Rockefeller_ Monthly CF'!X72:X83)</f>
        <v>15505626.9609389</v>
      </c>
      <c r="S28" s="84" t="n">
        <f aca="false">SUM('Rockefeller_ Monthly CF'!Y72:Y83)</f>
        <v>20053711.5790753</v>
      </c>
      <c r="T28" s="84"/>
      <c r="U28" s="57" t="n">
        <f aca="false">U27-W28</f>
        <v>492470000</v>
      </c>
      <c r="V28" s="84" t="n">
        <f aca="false">SUM('Rockefeller_ Monthly CF'!AB72:AB83)</f>
        <v>32621212.8</v>
      </c>
      <c r="W28" s="84" t="n">
        <f aca="false">SUM('Rockefeller_ Monthly CF'!AC72:AC83)</f>
        <v>0</v>
      </c>
      <c r="X28" s="84" t="n">
        <f aca="false">SUM('Rockefeller_ Monthly CF'!AD72:AD83)</f>
        <v>32621212.8</v>
      </c>
      <c r="Y28" s="84"/>
      <c r="Z28" s="57" t="n">
        <f aca="false">BX28</f>
        <v>1166503300.14553</v>
      </c>
      <c r="AA28" s="84" t="n">
        <f aca="false">SUM('Rockefeller_ Monthly CF'!AG72:AG83)</f>
        <v>2497517.54247286</v>
      </c>
      <c r="AB28" s="84" t="n">
        <f aca="false">SUM('Rockefeller_ Monthly CF'!AH72:AH83)</f>
        <v>0</v>
      </c>
      <c r="AC28" s="84" t="n">
        <f aca="false">SUM('Rockefeller_ Monthly CF'!AI72:AI83)</f>
        <v>2497517.54247286</v>
      </c>
      <c r="AD28" s="84"/>
      <c r="AE28" s="57" t="n">
        <f aca="false">BX28</f>
        <v>1166503300.14553</v>
      </c>
      <c r="AF28" s="84" t="n">
        <f aca="false">SUM('Rockefeller_ Monthly CF'!AL72:AL83)</f>
        <v>0</v>
      </c>
      <c r="AG28" s="84" t="n">
        <f aca="false">SUM('Rockefeller_ Monthly CF'!AM72:AM83)</f>
        <v>0</v>
      </c>
      <c r="AH28" s="84"/>
      <c r="AI28" s="84"/>
      <c r="AJ28" s="57" t="n">
        <f aca="false">AJ27-AL28</f>
        <v>115000000</v>
      </c>
      <c r="AK28" s="84" t="n">
        <f aca="false">SUM('Rockefeller_ Monthly CF'!AQ72:AQ83)</f>
        <v>7411635</v>
      </c>
      <c r="AL28" s="84" t="n">
        <f aca="false">SUM('Rockefeller_ Monthly CF'!AR72:AR83)</f>
        <v>0</v>
      </c>
      <c r="AM28" s="84" t="n">
        <f aca="false">SUM('Rockefeller_ Monthly CF'!AS72:AS83)</f>
        <v>7411635</v>
      </c>
      <c r="AN28" s="84"/>
      <c r="AO28" s="57" t="n">
        <f aca="false">AO27-AQ28</f>
        <v>102100000</v>
      </c>
      <c r="AP28" s="84" t="n">
        <f aca="false">SUM('Rockefeller_ Monthly CF'!AV72:AV83)</f>
        <v>6913191</v>
      </c>
      <c r="AQ28" s="84" t="n">
        <f aca="false">SUM('Rockefeller_ Monthly CF'!AW72:AW83)</f>
        <v>0</v>
      </c>
      <c r="AR28" s="84" t="n">
        <f aca="false">SUM('Rockefeller_ Monthly CF'!AX72:AX83)</f>
        <v>6913191</v>
      </c>
      <c r="AS28" s="84"/>
      <c r="AT28" s="57" t="n">
        <f aca="false">AT27-AV28</f>
        <v>50000000</v>
      </c>
      <c r="AU28" s="84" t="n">
        <f aca="false">SUM('Rockefeller_ Monthly CF'!BA72:BA83)</f>
        <v>3285500</v>
      </c>
      <c r="AV28" s="84" t="n">
        <f aca="false">SUM('Rockefeller_ Monthly CF'!BB72:BB83)</f>
        <v>0</v>
      </c>
      <c r="AW28" s="84" t="n">
        <f aca="false">SUM('Rockefeller_ Monthly CF'!BC72:BC83)</f>
        <v>3285500</v>
      </c>
      <c r="AX28" s="84"/>
      <c r="AY28" s="57" t="n">
        <f aca="false">AY27-BA28</f>
        <v>112300000</v>
      </c>
      <c r="AZ28" s="84" t="n">
        <f aca="false">SUM('Rockefeller_ Monthly CF'!BF72:BF83)</f>
        <v>7723994</v>
      </c>
      <c r="BA28" s="84" t="n">
        <f aca="false">SUM('Rockefeller_ Monthly CF'!BG72:BG83)</f>
        <v>0</v>
      </c>
      <c r="BB28" s="84" t="n">
        <f aca="false">SUM('Rockefeller_ Monthly CF'!BH72:BH83)</f>
        <v>7723994</v>
      </c>
      <c r="BC28" s="84"/>
      <c r="BD28" s="57" t="n">
        <f aca="false">BD27-BF28</f>
        <v>48700000</v>
      </c>
      <c r="BE28" s="84" t="n">
        <f aca="false">SUM('Rockefeller_ Monthly CF'!BK72:BK83)</f>
        <v>3349586</v>
      </c>
      <c r="BF28" s="84" t="n">
        <f aca="false">SUM('Rockefeller_ Monthly CF'!BL72:BL83)</f>
        <v>0</v>
      </c>
      <c r="BG28" s="84" t="n">
        <f aca="false">SUM('Rockefeller_ Monthly CF'!BM72:BM83)</f>
        <v>3349586</v>
      </c>
      <c r="BH28" s="84"/>
      <c r="BI28" s="57" t="n">
        <f aca="false">BI27-BK28</f>
        <v>89500000</v>
      </c>
      <c r="BJ28" s="84" t="n">
        <f aca="false">SUM('Rockefeller_ Monthly CF'!BP72:BP83)</f>
        <v>6155810</v>
      </c>
      <c r="BK28" s="84" t="n">
        <f aca="false">SUM('Rockefeller_ Monthly CF'!BQ72:BQ83)</f>
        <v>0</v>
      </c>
      <c r="BL28" s="84" t="n">
        <f aca="false">SUM('Rockefeller_ Monthly CF'!BR72:BR83)</f>
        <v>6155810</v>
      </c>
      <c r="BM28" s="84"/>
      <c r="BN28" s="57" t="n">
        <f aca="false">BN27-BP28</f>
        <v>44800000</v>
      </c>
      <c r="BO28" s="84" t="n">
        <f aca="false">SUM('Rockefeller_ Monthly CF'!BU72:BU83)</f>
        <v>3081344</v>
      </c>
      <c r="BP28" s="84" t="n">
        <f aca="false">SUM('Rockefeller_ Monthly CF'!BV72:BV83)</f>
        <v>0</v>
      </c>
      <c r="BQ28" s="84" t="n">
        <f aca="false">SUM('Rockefeller_ Monthly CF'!BW72:BW83)</f>
        <v>3081344</v>
      </c>
      <c r="BR28" s="84"/>
      <c r="BS28" s="57" t="n">
        <f aca="false">BS27-BU28</f>
        <v>47000000</v>
      </c>
      <c r="BT28" s="84" t="n">
        <f aca="false">SUM('Rockefeller_ Monthly CF'!BZ72:BZ83)</f>
        <v>3232660</v>
      </c>
      <c r="BU28" s="84" t="n">
        <f aca="false">SUM('Rockefeller_ Monthly CF'!CA72:CA83)</f>
        <v>0</v>
      </c>
      <c r="BV28" s="84" t="n">
        <f aca="false">SUM('Rockefeller_ Monthly CF'!CB72:CB83)</f>
        <v>3232660</v>
      </c>
      <c r="BX28" s="75" t="n">
        <f aca="false">P28+U28+AJ28+AO28+AT28+AY28+BD28+BI28+BN28+BS28</f>
        <v>1166503300.14553</v>
      </c>
      <c r="BY28" s="75" t="n">
        <f aca="false">Q28+V28+AK28+AP28+AU28+AZ28+BE28+BJ28+BO28+BT28+AA28</f>
        <v>80820534.9606093</v>
      </c>
      <c r="BZ28" s="75" t="n">
        <f aca="false">R28+W28+AL28+AQ28+AV28+BA28+BF28+BK28+BP28+BU28</f>
        <v>15505626.9609389</v>
      </c>
      <c r="CA28" s="75" t="n">
        <f aca="false">BY28+BZ28</f>
        <v>96326161.9215482</v>
      </c>
      <c r="CB28" s="57" t="n">
        <f aca="false">N28-CA28</f>
        <v>0</v>
      </c>
    </row>
    <row r="29" customFormat="false" ht="15.75" hidden="false" customHeight="false" outlineLevel="0" collapsed="false">
      <c r="C29" s="72" t="n">
        <f aca="false">C28+1</f>
        <v>6</v>
      </c>
      <c r="D29" s="73"/>
      <c r="E29" s="73"/>
      <c r="F29" s="121" t="n">
        <f aca="false">0.06*$C$11</f>
        <v>9.6E-007</v>
      </c>
      <c r="G29" s="84" t="n">
        <f aca="false">G28-I29-J29</f>
        <v>1149894944.16129</v>
      </c>
      <c r="H29" s="84" t="n">
        <f aca="false">J29+K29</f>
        <v>96462460.8</v>
      </c>
      <c r="I29" s="84"/>
      <c r="J29" s="84" t="n">
        <f aca="false">SUM('Rockefeller_ Monthly CF'!O84:O95)</f>
        <v>16608355.9842414</v>
      </c>
      <c r="K29" s="84" t="n">
        <f aca="false">SUM('Rockefeller_ Monthly CF'!P84:P95)</f>
        <v>79854104.8157586</v>
      </c>
      <c r="L29" s="84" t="n">
        <f aca="false">SUM('Rockefeller_ Monthly CF'!Q84:Q95)</f>
        <v>115898.55561068</v>
      </c>
      <c r="M29" s="84" t="n">
        <f aca="false">SUM('Rockefeller_ Monthly CF'!R84:R95)</f>
        <v>18543.7688977088</v>
      </c>
      <c r="N29" s="84" t="n">
        <f aca="false">SUM(I29:K29)-L29-M29</f>
        <v>96328018.4754916</v>
      </c>
      <c r="O29" s="119"/>
      <c r="P29" s="57" t="n">
        <f aca="false">P28-R29</f>
        <v>48024944.1612926</v>
      </c>
      <c r="Q29" s="84" t="n">
        <f aca="false">SUM('Rockefeller_ Monthly CF'!W84:W95)</f>
        <v>3552587.58984298</v>
      </c>
      <c r="R29" s="84" t="n">
        <f aca="false">SUM('Rockefeller_ Monthly CF'!X84:X95)</f>
        <v>16608355.9842414</v>
      </c>
      <c r="S29" s="84" t="n">
        <f aca="false">SUM('Rockefeller_ Monthly CF'!Y84:Y95)</f>
        <v>20160943.5740844</v>
      </c>
      <c r="T29" s="84"/>
      <c r="U29" s="57" t="n">
        <f aca="false">U28-W29</f>
        <v>492470000</v>
      </c>
      <c r="V29" s="84" t="n">
        <f aca="false">SUM('Rockefeller_ Monthly CF'!AB84:AB95)</f>
        <v>32621212.8</v>
      </c>
      <c r="W29" s="84" t="n">
        <f aca="false">SUM('Rockefeller_ Monthly CF'!AC84:AC95)</f>
        <v>0</v>
      </c>
      <c r="X29" s="84" t="n">
        <f aca="false">SUM('Rockefeller_ Monthly CF'!AD84:AD95)</f>
        <v>32621212.8</v>
      </c>
      <c r="Y29" s="84"/>
      <c r="Z29" s="57" t="n">
        <f aca="false">BX29</f>
        <v>1149894944.16129</v>
      </c>
      <c r="AA29" s="84" t="n">
        <f aca="false">SUM('Rockefeller_ Monthly CF'!AG84:AG95)</f>
        <v>2392142.10140721</v>
      </c>
      <c r="AB29" s="84" t="n">
        <f aca="false">SUM('Rockefeller_ Monthly CF'!AH84:AH95)</f>
        <v>0</v>
      </c>
      <c r="AC29" s="84" t="n">
        <f aca="false">SUM('Rockefeller_ Monthly CF'!AI84:AI95)</f>
        <v>2392142.10140721</v>
      </c>
      <c r="AD29" s="84"/>
      <c r="AE29" s="57" t="n">
        <f aca="false">BX29</f>
        <v>1149894944.16129</v>
      </c>
      <c r="AF29" s="84" t="n">
        <f aca="false">SUM('Rockefeller_ Monthly CF'!AL84:AL95)</f>
        <v>0</v>
      </c>
      <c r="AG29" s="84" t="n">
        <f aca="false">SUM('Rockefeller_ Monthly CF'!AM84:AM95)</f>
        <v>0</v>
      </c>
      <c r="AH29" s="84"/>
      <c r="AI29" s="84"/>
      <c r="AJ29" s="57" t="n">
        <f aca="false">AJ28-AL29</f>
        <v>115000000</v>
      </c>
      <c r="AK29" s="84" t="n">
        <f aca="false">SUM('Rockefeller_ Monthly CF'!AQ84:AQ95)</f>
        <v>7411635</v>
      </c>
      <c r="AL29" s="84" t="n">
        <f aca="false">SUM('Rockefeller_ Monthly CF'!AR84:AR95)</f>
        <v>0</v>
      </c>
      <c r="AM29" s="84" t="n">
        <f aca="false">SUM('Rockefeller_ Monthly CF'!AS84:AS95)</f>
        <v>7411635</v>
      </c>
      <c r="AN29" s="84"/>
      <c r="AO29" s="57" t="n">
        <f aca="false">AO28-AQ29</f>
        <v>102100000</v>
      </c>
      <c r="AP29" s="84" t="n">
        <f aca="false">SUM('Rockefeller_ Monthly CF'!AV84:AV95)</f>
        <v>6913191</v>
      </c>
      <c r="AQ29" s="84" t="n">
        <f aca="false">SUM('Rockefeller_ Monthly CF'!AW84:AW95)</f>
        <v>0</v>
      </c>
      <c r="AR29" s="84" t="n">
        <f aca="false">SUM('Rockefeller_ Monthly CF'!AX84:AX95)</f>
        <v>6913191</v>
      </c>
      <c r="AS29" s="84"/>
      <c r="AT29" s="57" t="n">
        <f aca="false">AT28-AV29</f>
        <v>50000000</v>
      </c>
      <c r="AU29" s="84" t="n">
        <f aca="false">SUM('Rockefeller_ Monthly CF'!BA84:BA95)</f>
        <v>3285500</v>
      </c>
      <c r="AV29" s="84" t="n">
        <f aca="false">SUM('Rockefeller_ Monthly CF'!BB84:BB95)</f>
        <v>0</v>
      </c>
      <c r="AW29" s="84" t="n">
        <f aca="false">SUM('Rockefeller_ Monthly CF'!BC84:BC95)</f>
        <v>3285500</v>
      </c>
      <c r="AX29" s="84"/>
      <c r="AY29" s="57" t="n">
        <f aca="false">AY28-BA29</f>
        <v>112300000</v>
      </c>
      <c r="AZ29" s="84" t="n">
        <f aca="false">SUM('Rockefeller_ Monthly CF'!BF84:BF95)</f>
        <v>7723994</v>
      </c>
      <c r="BA29" s="84" t="n">
        <f aca="false">SUM('Rockefeller_ Monthly CF'!BG84:BG95)</f>
        <v>0</v>
      </c>
      <c r="BB29" s="84" t="n">
        <f aca="false">SUM('Rockefeller_ Monthly CF'!BH84:BH95)</f>
        <v>7723994</v>
      </c>
      <c r="BC29" s="84"/>
      <c r="BD29" s="57" t="n">
        <f aca="false">BD28-BF29</f>
        <v>48700000</v>
      </c>
      <c r="BE29" s="84" t="n">
        <f aca="false">SUM('Rockefeller_ Monthly CF'!BK84:BK95)</f>
        <v>3349586</v>
      </c>
      <c r="BF29" s="84" t="n">
        <f aca="false">SUM('Rockefeller_ Monthly CF'!BL84:BL95)</f>
        <v>0</v>
      </c>
      <c r="BG29" s="84" t="n">
        <f aca="false">SUM('Rockefeller_ Monthly CF'!BM84:BM95)</f>
        <v>3349586</v>
      </c>
      <c r="BH29" s="84"/>
      <c r="BI29" s="57" t="n">
        <f aca="false">BI28-BK29</f>
        <v>89500000</v>
      </c>
      <c r="BJ29" s="84" t="n">
        <f aca="false">SUM('Rockefeller_ Monthly CF'!BP84:BP95)</f>
        <v>6155810</v>
      </c>
      <c r="BK29" s="84" t="n">
        <f aca="false">SUM('Rockefeller_ Monthly CF'!BQ84:BQ95)</f>
        <v>0</v>
      </c>
      <c r="BL29" s="84" t="n">
        <f aca="false">SUM('Rockefeller_ Monthly CF'!BR84:BR95)</f>
        <v>6155810</v>
      </c>
      <c r="BM29" s="84"/>
      <c r="BN29" s="57" t="n">
        <f aca="false">BN28-BP29</f>
        <v>44800000</v>
      </c>
      <c r="BO29" s="84" t="n">
        <f aca="false">SUM('Rockefeller_ Monthly CF'!BU84:BU95)</f>
        <v>3081344</v>
      </c>
      <c r="BP29" s="84" t="n">
        <f aca="false">SUM('Rockefeller_ Monthly CF'!BV84:BV95)</f>
        <v>0</v>
      </c>
      <c r="BQ29" s="84" t="n">
        <f aca="false">SUM('Rockefeller_ Monthly CF'!BW84:BW95)</f>
        <v>3081344</v>
      </c>
      <c r="BR29" s="84"/>
      <c r="BS29" s="57" t="n">
        <f aca="false">BS28-BU29</f>
        <v>47000000</v>
      </c>
      <c r="BT29" s="84" t="n">
        <f aca="false">SUM('Rockefeller_ Monthly CF'!BZ84:BZ95)</f>
        <v>3232660</v>
      </c>
      <c r="BU29" s="84" t="n">
        <f aca="false">SUM('Rockefeller_ Monthly CF'!CA84:CA95)</f>
        <v>0</v>
      </c>
      <c r="BV29" s="84" t="n">
        <f aca="false">SUM('Rockefeller_ Monthly CF'!CB84:CB95)</f>
        <v>3232660</v>
      </c>
      <c r="BX29" s="75" t="n">
        <f aca="false">P29+U29+AJ29+AO29+AT29+AY29+BD29+BI29+BN29+BS29</f>
        <v>1149894944.16129</v>
      </c>
      <c r="BY29" s="75" t="n">
        <f aca="false">Q29+V29+AK29+AP29+AU29+AZ29+BE29+BJ29+BO29+BT29+AA29</f>
        <v>79719662.4912502</v>
      </c>
      <c r="BZ29" s="75" t="n">
        <f aca="false">R29+W29+AL29+AQ29+AV29+BA29+BF29+BK29+BP29+BU29</f>
        <v>16608355.9842414</v>
      </c>
      <c r="CA29" s="75" t="n">
        <f aca="false">BY29+BZ29</f>
        <v>96328018.4754916</v>
      </c>
      <c r="CB29" s="57" t="n">
        <f aca="false">N29-CA29</f>
        <v>0</v>
      </c>
    </row>
    <row r="30" customFormat="false" ht="15.75" hidden="false" customHeight="false" outlineLevel="0" collapsed="false">
      <c r="C30" s="72" t="n">
        <f aca="false">C29+1</f>
        <v>7</v>
      </c>
      <c r="D30" s="73"/>
      <c r="E30" s="73"/>
      <c r="F30" s="121" t="n">
        <f aca="false">0.06*$C$11</f>
        <v>9.6E-007</v>
      </c>
      <c r="G30" s="84" t="n">
        <f aca="false">G29-I30-J30</f>
        <v>1132105435.28209</v>
      </c>
      <c r="H30" s="84" t="n">
        <f aca="false">J30+K30</f>
        <v>96462460.8</v>
      </c>
      <c r="I30" s="84"/>
      <c r="J30" s="84" t="n">
        <f aca="false">SUM('Rockefeller_ Monthly CF'!O96:O107)</f>
        <v>17789508.8792066</v>
      </c>
      <c r="K30" s="84" t="n">
        <f aca="false">SUM('Rockefeller_ Monthly CF'!P96:P107)</f>
        <v>78672951.9207934</v>
      </c>
      <c r="L30" s="84" t="n">
        <f aca="false">SUM('Rockefeller_ Monthly CF'!Q96:Q107)</f>
        <v>114184.255327712</v>
      </c>
      <c r="M30" s="84" t="n">
        <f aca="false">SUM('Rockefeller_ Monthly CF'!R96:R107)</f>
        <v>18269.4808524339</v>
      </c>
      <c r="N30" s="84" t="n">
        <f aca="false">SUM(I30:K30)-L30-M30</f>
        <v>96330007.0638199</v>
      </c>
      <c r="O30" s="119"/>
      <c r="P30" s="57" t="n">
        <f aca="false">P29-R30</f>
        <v>30235435.282086</v>
      </c>
      <c r="Q30" s="84" t="n">
        <f aca="false">SUM('Rockefeller_ Monthly CF'!W96:W107)</f>
        <v>2486292.81383665</v>
      </c>
      <c r="R30" s="84" t="n">
        <f aca="false">SUM('Rockefeller_ Monthly CF'!X96:X107)</f>
        <v>17789508.8792066</v>
      </c>
      <c r="S30" s="84" t="n">
        <f aca="false">SUM('Rockefeller_ Monthly CF'!Y96:Y107)</f>
        <v>20275801.6930433</v>
      </c>
      <c r="T30" s="84"/>
      <c r="U30" s="57" t="n">
        <f aca="false">U29-W30</f>
        <v>492470000</v>
      </c>
      <c r="V30" s="84" t="n">
        <f aca="false">SUM('Rockefeller_ Monthly CF'!AB96:AB107)</f>
        <v>32621212.8</v>
      </c>
      <c r="W30" s="84" t="n">
        <f aca="false">SUM('Rockefeller_ Monthly CF'!AC96:AC107)</f>
        <v>0</v>
      </c>
      <c r="X30" s="84" t="n">
        <f aca="false">SUM('Rockefeller_ Monthly CF'!AD96:AD107)</f>
        <v>32621212.8</v>
      </c>
      <c r="Y30" s="84"/>
      <c r="Z30" s="57" t="n">
        <f aca="false">BX30</f>
        <v>1132105435.28209</v>
      </c>
      <c r="AA30" s="84" t="n">
        <f aca="false">SUM('Rockefeller_ Monthly CF'!AG96:AG107)</f>
        <v>2279272.57077656</v>
      </c>
      <c r="AB30" s="84" t="n">
        <f aca="false">SUM('Rockefeller_ Monthly CF'!AH96:AH107)</f>
        <v>0</v>
      </c>
      <c r="AC30" s="84" t="n">
        <f aca="false">SUM('Rockefeller_ Monthly CF'!AI96:AI107)</f>
        <v>2279272.57077656</v>
      </c>
      <c r="AD30" s="84"/>
      <c r="AE30" s="57" t="n">
        <f aca="false">BX30</f>
        <v>1132105435.28209</v>
      </c>
      <c r="AF30" s="84" t="n">
        <f aca="false">SUM('Rockefeller_ Monthly CF'!AL96:AL107)</f>
        <v>0</v>
      </c>
      <c r="AG30" s="84" t="n">
        <f aca="false">SUM('Rockefeller_ Monthly CF'!AM96:AM107)</f>
        <v>0</v>
      </c>
      <c r="AH30" s="84"/>
      <c r="AI30" s="84"/>
      <c r="AJ30" s="57" t="n">
        <f aca="false">AJ29-AL30</f>
        <v>115000000</v>
      </c>
      <c r="AK30" s="84" t="n">
        <f aca="false">SUM('Rockefeller_ Monthly CF'!AQ96:AQ107)</f>
        <v>7411635</v>
      </c>
      <c r="AL30" s="84" t="n">
        <f aca="false">SUM('Rockefeller_ Monthly CF'!AR96:AR107)</f>
        <v>0</v>
      </c>
      <c r="AM30" s="84" t="n">
        <f aca="false">SUM('Rockefeller_ Monthly CF'!AS96:AS107)</f>
        <v>7411635</v>
      </c>
      <c r="AN30" s="84"/>
      <c r="AO30" s="57" t="n">
        <f aca="false">AO29-AQ30</f>
        <v>102100000</v>
      </c>
      <c r="AP30" s="84" t="n">
        <f aca="false">SUM('Rockefeller_ Monthly CF'!AV96:AV107)</f>
        <v>6913191</v>
      </c>
      <c r="AQ30" s="84" t="n">
        <f aca="false">SUM('Rockefeller_ Monthly CF'!AW96:AW107)</f>
        <v>0</v>
      </c>
      <c r="AR30" s="84" t="n">
        <f aca="false">SUM('Rockefeller_ Monthly CF'!AX96:AX107)</f>
        <v>6913191</v>
      </c>
      <c r="AS30" s="84"/>
      <c r="AT30" s="57" t="n">
        <f aca="false">AT29-AV30</f>
        <v>50000000</v>
      </c>
      <c r="AU30" s="84" t="n">
        <f aca="false">SUM('Rockefeller_ Monthly CF'!BA96:BA107)</f>
        <v>3285500</v>
      </c>
      <c r="AV30" s="84" t="n">
        <f aca="false">SUM('Rockefeller_ Monthly CF'!BB96:BB107)</f>
        <v>0</v>
      </c>
      <c r="AW30" s="84" t="n">
        <f aca="false">SUM('Rockefeller_ Monthly CF'!BC96:BC107)</f>
        <v>3285500</v>
      </c>
      <c r="AX30" s="84"/>
      <c r="AY30" s="57" t="n">
        <f aca="false">AY29-BA30</f>
        <v>112300000</v>
      </c>
      <c r="AZ30" s="84" t="n">
        <f aca="false">SUM('Rockefeller_ Monthly CF'!BF96:BF107)</f>
        <v>7723994</v>
      </c>
      <c r="BA30" s="84" t="n">
        <f aca="false">SUM('Rockefeller_ Monthly CF'!BG96:BG107)</f>
        <v>0</v>
      </c>
      <c r="BB30" s="84" t="n">
        <f aca="false">SUM('Rockefeller_ Monthly CF'!BH96:BH107)</f>
        <v>7723994</v>
      </c>
      <c r="BC30" s="84"/>
      <c r="BD30" s="57" t="n">
        <f aca="false">BD29-BF30</f>
        <v>48700000</v>
      </c>
      <c r="BE30" s="84" t="n">
        <f aca="false">SUM('Rockefeller_ Monthly CF'!BK96:BK107)</f>
        <v>3349586</v>
      </c>
      <c r="BF30" s="84" t="n">
        <f aca="false">SUM('Rockefeller_ Monthly CF'!BL96:BL107)</f>
        <v>0</v>
      </c>
      <c r="BG30" s="84" t="n">
        <f aca="false">SUM('Rockefeller_ Monthly CF'!BM96:BM107)</f>
        <v>3349586</v>
      </c>
      <c r="BH30" s="84"/>
      <c r="BI30" s="57" t="n">
        <f aca="false">BI29-BK30</f>
        <v>89500000</v>
      </c>
      <c r="BJ30" s="84" t="n">
        <f aca="false">SUM('Rockefeller_ Monthly CF'!BP96:BP107)</f>
        <v>6155810</v>
      </c>
      <c r="BK30" s="84" t="n">
        <f aca="false">SUM('Rockefeller_ Monthly CF'!BQ96:BQ107)</f>
        <v>0</v>
      </c>
      <c r="BL30" s="84" t="n">
        <f aca="false">SUM('Rockefeller_ Monthly CF'!BR96:BR107)</f>
        <v>6155810</v>
      </c>
      <c r="BM30" s="84"/>
      <c r="BN30" s="57" t="n">
        <f aca="false">BN29-BP30</f>
        <v>44800000</v>
      </c>
      <c r="BO30" s="84" t="n">
        <f aca="false">SUM('Rockefeller_ Monthly CF'!BU96:BU107)</f>
        <v>3081344</v>
      </c>
      <c r="BP30" s="84" t="n">
        <f aca="false">SUM('Rockefeller_ Monthly CF'!BV96:BV107)</f>
        <v>0</v>
      </c>
      <c r="BQ30" s="84" t="n">
        <f aca="false">SUM('Rockefeller_ Monthly CF'!BW96:BW107)</f>
        <v>3081344</v>
      </c>
      <c r="BR30" s="84"/>
      <c r="BS30" s="57" t="n">
        <f aca="false">BS29-BU30</f>
        <v>47000000</v>
      </c>
      <c r="BT30" s="84" t="n">
        <f aca="false">SUM('Rockefeller_ Monthly CF'!BZ96:BZ107)</f>
        <v>3232660</v>
      </c>
      <c r="BU30" s="84" t="n">
        <f aca="false">SUM('Rockefeller_ Monthly CF'!CA96:CA107)</f>
        <v>0</v>
      </c>
      <c r="BV30" s="84" t="n">
        <f aca="false">SUM('Rockefeller_ Monthly CF'!CB96:CB107)</f>
        <v>3232660</v>
      </c>
      <c r="BX30" s="75" t="n">
        <f aca="false">P30+U30+AJ30+AO30+AT30+AY30+BD30+BI30+BN30+BS30</f>
        <v>1132105435.28209</v>
      </c>
      <c r="BY30" s="75" t="n">
        <f aca="false">Q30+V30+AK30+AP30+AU30+AZ30+BE30+BJ30+BO30+BT30+AA30</f>
        <v>78540498.1846132</v>
      </c>
      <c r="BZ30" s="75" t="n">
        <f aca="false">R30+W30+AL30+AQ30+AV30+BA30+BF30+BK30+BP30+BU30</f>
        <v>17789508.8792066</v>
      </c>
      <c r="CA30" s="75" t="n">
        <f aca="false">BY30+BZ30</f>
        <v>96330007.0638199</v>
      </c>
      <c r="CB30" s="57" t="n">
        <f aca="false">N30-CA30</f>
        <v>0</v>
      </c>
    </row>
    <row r="31" customFormat="false" ht="15.75" hidden="false" customHeight="false" outlineLevel="0" collapsed="false">
      <c r="C31" s="72" t="n">
        <f aca="false">C30+1</f>
        <v>8</v>
      </c>
      <c r="D31" s="73"/>
      <c r="E31" s="73"/>
      <c r="F31" s="121" t="n">
        <f aca="false">0.06*$C$11</f>
        <v>9.6E-007</v>
      </c>
      <c r="G31" s="84" t="n">
        <f aca="false">G30-I31-J31</f>
        <v>1113050772.28813</v>
      </c>
      <c r="H31" s="84" t="n">
        <f aca="false">J31+K31</f>
        <v>96462460.8</v>
      </c>
      <c r="I31" s="84"/>
      <c r="J31" s="84" t="n">
        <f aca="false">SUM('Rockefeller_ Monthly CF'!O108:O119)</f>
        <v>19054662.993956</v>
      </c>
      <c r="K31" s="84" t="n">
        <f aca="false">SUM('Rockefeller_ Monthly CF'!P108:P119)</f>
        <v>77407797.806044</v>
      </c>
      <c r="L31" s="84" t="n">
        <f aca="false">SUM('Rockefeller_ Monthly CF'!Q108:Q119)</f>
        <v>112348.037454346</v>
      </c>
      <c r="M31" s="84" t="n">
        <f aca="false">SUM('Rockefeller_ Monthly CF'!R108:R119)</f>
        <v>17975.6859926953</v>
      </c>
      <c r="N31" s="84" t="n">
        <f aca="false">SUM(I31:K31)-L31-M31</f>
        <v>96332137.076553</v>
      </c>
      <c r="O31" s="119"/>
      <c r="P31" s="57" t="n">
        <f aca="false">P30-R31</f>
        <v>11180772.28813</v>
      </c>
      <c r="Q31" s="84" t="n">
        <f aca="false">SUM('Rockefeller_ Monthly CF'!W108:W119)</f>
        <v>1344165.29660288</v>
      </c>
      <c r="R31" s="84" t="n">
        <f aca="false">SUM('Rockefeller_ Monthly CF'!X108:X119)</f>
        <v>19054662.993956</v>
      </c>
      <c r="S31" s="84" t="n">
        <f aca="false">SUM('Rockefeller_ Monthly CF'!Y108:Y119)</f>
        <v>20398828.2905588</v>
      </c>
      <c r="T31" s="84"/>
      <c r="U31" s="57" t="n">
        <f aca="false">U30-W31</f>
        <v>492470000</v>
      </c>
      <c r="V31" s="84" t="n">
        <f aca="false">SUM('Rockefeller_ Monthly CF'!AB108:AB119)</f>
        <v>32621212.8</v>
      </c>
      <c r="W31" s="84" t="n">
        <f aca="false">SUM('Rockefeller_ Monthly CF'!AC108:AC119)</f>
        <v>0</v>
      </c>
      <c r="X31" s="84" t="n">
        <f aca="false">SUM('Rockefeller_ Monthly CF'!AD108:AD119)</f>
        <v>32621212.8</v>
      </c>
      <c r="Y31" s="84"/>
      <c r="Z31" s="57" t="n">
        <f aca="false">BX31</f>
        <v>1113050772.28813</v>
      </c>
      <c r="AA31" s="84" t="n">
        <f aca="false">SUM('Rockefeller_ Monthly CF'!AG108:AG119)</f>
        <v>2158375.98599411</v>
      </c>
      <c r="AB31" s="84" t="n">
        <f aca="false">SUM('Rockefeller_ Monthly CF'!AH108:AH119)</f>
        <v>0</v>
      </c>
      <c r="AC31" s="84" t="n">
        <f aca="false">SUM('Rockefeller_ Monthly CF'!AI108:AI119)</f>
        <v>2158375.98599411</v>
      </c>
      <c r="AD31" s="84"/>
      <c r="AE31" s="57" t="n">
        <f aca="false">BX31</f>
        <v>1113050772.28813</v>
      </c>
      <c r="AF31" s="84" t="n">
        <f aca="false">SUM('Rockefeller_ Monthly CF'!AL108:AL119)</f>
        <v>0</v>
      </c>
      <c r="AG31" s="84" t="n">
        <f aca="false">SUM('Rockefeller_ Monthly CF'!AM108:AM119)</f>
        <v>0</v>
      </c>
      <c r="AH31" s="84"/>
      <c r="AI31" s="84"/>
      <c r="AJ31" s="57" t="n">
        <f aca="false">AJ30-AL31</f>
        <v>115000000</v>
      </c>
      <c r="AK31" s="84" t="n">
        <f aca="false">SUM('Rockefeller_ Monthly CF'!AQ108:AQ119)</f>
        <v>7411635</v>
      </c>
      <c r="AL31" s="84" t="n">
        <f aca="false">SUM('Rockefeller_ Monthly CF'!AR108:AR119)</f>
        <v>0</v>
      </c>
      <c r="AM31" s="84" t="n">
        <f aca="false">SUM('Rockefeller_ Monthly CF'!AS108:AS119)</f>
        <v>7411635</v>
      </c>
      <c r="AN31" s="84"/>
      <c r="AO31" s="57" t="n">
        <f aca="false">AO30-AQ31</f>
        <v>102100000</v>
      </c>
      <c r="AP31" s="84" t="n">
        <f aca="false">SUM('Rockefeller_ Monthly CF'!AV108:AV119)</f>
        <v>6913191</v>
      </c>
      <c r="AQ31" s="84" t="n">
        <f aca="false">SUM('Rockefeller_ Monthly CF'!AW108:AW119)</f>
        <v>0</v>
      </c>
      <c r="AR31" s="84" t="n">
        <f aca="false">SUM('Rockefeller_ Monthly CF'!AX108:AX119)</f>
        <v>6913191</v>
      </c>
      <c r="AS31" s="84"/>
      <c r="AT31" s="57" t="n">
        <f aca="false">AT30-AV31</f>
        <v>50000000</v>
      </c>
      <c r="AU31" s="84" t="n">
        <f aca="false">SUM('Rockefeller_ Monthly CF'!BA108:BA119)</f>
        <v>3285500</v>
      </c>
      <c r="AV31" s="84" t="n">
        <f aca="false">SUM('Rockefeller_ Monthly CF'!BB108:BB119)</f>
        <v>0</v>
      </c>
      <c r="AW31" s="84" t="n">
        <f aca="false">SUM('Rockefeller_ Monthly CF'!BC108:BC119)</f>
        <v>3285500</v>
      </c>
      <c r="AX31" s="84"/>
      <c r="AY31" s="57" t="n">
        <f aca="false">AY30-BA31</f>
        <v>112300000</v>
      </c>
      <c r="AZ31" s="84" t="n">
        <f aca="false">SUM('Rockefeller_ Monthly CF'!BF108:BF119)</f>
        <v>7723994</v>
      </c>
      <c r="BA31" s="84" t="n">
        <f aca="false">SUM('Rockefeller_ Monthly CF'!BG108:BG119)</f>
        <v>0</v>
      </c>
      <c r="BB31" s="84" t="n">
        <f aca="false">SUM('Rockefeller_ Monthly CF'!BH108:BH119)</f>
        <v>7723994</v>
      </c>
      <c r="BC31" s="84"/>
      <c r="BD31" s="57" t="n">
        <f aca="false">BD30-BF31</f>
        <v>48700000</v>
      </c>
      <c r="BE31" s="84" t="n">
        <f aca="false">SUM('Rockefeller_ Monthly CF'!BK108:BK119)</f>
        <v>3349586</v>
      </c>
      <c r="BF31" s="84" t="n">
        <f aca="false">SUM('Rockefeller_ Monthly CF'!BL108:BL119)</f>
        <v>0</v>
      </c>
      <c r="BG31" s="84" t="n">
        <f aca="false">SUM('Rockefeller_ Monthly CF'!BM108:BM119)</f>
        <v>3349586</v>
      </c>
      <c r="BH31" s="84"/>
      <c r="BI31" s="57" t="n">
        <f aca="false">BI30-BK31</f>
        <v>89500000</v>
      </c>
      <c r="BJ31" s="84" t="n">
        <f aca="false">SUM('Rockefeller_ Monthly CF'!BP108:BP119)</f>
        <v>6155810</v>
      </c>
      <c r="BK31" s="84" t="n">
        <f aca="false">SUM('Rockefeller_ Monthly CF'!BQ108:BQ119)</f>
        <v>0</v>
      </c>
      <c r="BL31" s="84" t="n">
        <f aca="false">SUM('Rockefeller_ Monthly CF'!BR108:BR119)</f>
        <v>6155810</v>
      </c>
      <c r="BM31" s="84"/>
      <c r="BN31" s="57" t="n">
        <f aca="false">BN30-BP31</f>
        <v>44800000</v>
      </c>
      <c r="BO31" s="84" t="n">
        <f aca="false">SUM('Rockefeller_ Monthly CF'!BU108:BU119)</f>
        <v>3081344</v>
      </c>
      <c r="BP31" s="84" t="n">
        <f aca="false">SUM('Rockefeller_ Monthly CF'!BV108:BV119)</f>
        <v>0</v>
      </c>
      <c r="BQ31" s="84" t="n">
        <f aca="false">SUM('Rockefeller_ Monthly CF'!BW108:BW119)</f>
        <v>3081344</v>
      </c>
      <c r="BR31" s="84"/>
      <c r="BS31" s="57" t="n">
        <f aca="false">BS30-BU31</f>
        <v>47000000</v>
      </c>
      <c r="BT31" s="84" t="n">
        <f aca="false">SUM('Rockefeller_ Monthly CF'!BZ108:BZ119)</f>
        <v>3232660</v>
      </c>
      <c r="BU31" s="84" t="n">
        <f aca="false">SUM('Rockefeller_ Monthly CF'!CA108:CA119)</f>
        <v>0</v>
      </c>
      <c r="BV31" s="84" t="n">
        <f aca="false">SUM('Rockefeller_ Monthly CF'!CB108:CB119)</f>
        <v>3232660</v>
      </c>
      <c r="BX31" s="75" t="n">
        <f aca="false">P31+U31+AJ31+AO31+AT31+AY31+BD31+BI31+BN31+BS31</f>
        <v>1113050772.28813</v>
      </c>
      <c r="BY31" s="75" t="n">
        <f aca="false">Q31+V31+AK31+AP31+AU31+AZ31+BE31+BJ31+BO31+BT31+AA31</f>
        <v>77277474.082597</v>
      </c>
      <c r="BZ31" s="75" t="n">
        <f aca="false">R31+W31+AL31+AQ31+AV31+BA31+BF31+BK31+BP31+BU31</f>
        <v>19054662.993956</v>
      </c>
      <c r="CA31" s="75" t="n">
        <f aca="false">BY31+BZ31</f>
        <v>96332137.076553</v>
      </c>
      <c r="CB31" s="57" t="n">
        <f aca="false">N31-CA31</f>
        <v>0</v>
      </c>
    </row>
    <row r="32" customFormat="false" ht="15.75" hidden="false" customHeight="false" outlineLevel="0" collapsed="false">
      <c r="C32" s="72" t="n">
        <f aca="false">C31+1</f>
        <v>9</v>
      </c>
      <c r="D32" s="73"/>
      <c r="E32" s="73"/>
      <c r="F32" s="121" t="n">
        <f aca="false">0.06*$C$11</f>
        <v>9.6E-007</v>
      </c>
      <c r="G32" s="84" t="n">
        <f aca="false">G31-I32-J32</f>
        <v>1092640979.96173</v>
      </c>
      <c r="H32" s="84" t="n">
        <f aca="false">J32+K32</f>
        <v>96462460.8</v>
      </c>
      <c r="I32" s="84"/>
      <c r="J32" s="84" t="n">
        <f aca="false">SUM('Rockefeller_ Monthly CF'!O120:O131)</f>
        <v>20409792.3263988</v>
      </c>
      <c r="K32" s="84" t="n">
        <f aca="false">SUM('Rockefeller_ Monthly CF'!P120:P131)</f>
        <v>76052668.4736013</v>
      </c>
      <c r="L32" s="84" t="n">
        <f aca="false">SUM('Rockefeller_ Monthly CF'!Q120:Q131)</f>
        <v>110381.231456606</v>
      </c>
      <c r="M32" s="84" t="n">
        <f aca="false">SUM('Rockefeller_ Monthly CF'!R120:R131)</f>
        <v>17660.9970330569</v>
      </c>
      <c r="N32" s="84" t="n">
        <f aca="false">SUM(I32:K32)-L32-M32</f>
        <v>96334418.5715103</v>
      </c>
      <c r="O32" s="119"/>
      <c r="P32" s="57" t="n">
        <f aca="false">P31-R32</f>
        <v>0</v>
      </c>
      <c r="Q32" s="84" t="n">
        <f aca="false">SUM('Rockefeller_ Monthly CF'!W120:W131)</f>
        <v>224589.4543177</v>
      </c>
      <c r="R32" s="84" t="n">
        <f aca="false">SUM('Rockefeller_ Monthly CF'!X120:X131)</f>
        <v>11180772.28813</v>
      </c>
      <c r="S32" s="84" t="n">
        <f aca="false">SUM('Rockefeller_ Monthly CF'!Y120:Y131)</f>
        <v>11405361.7424477</v>
      </c>
      <c r="T32" s="84"/>
      <c r="U32" s="57" t="n">
        <f aca="false">U31-W32</f>
        <v>483240979.961731</v>
      </c>
      <c r="V32" s="84" t="n">
        <f aca="false">SUM('Rockefeller_ Monthly CF'!AB120:AB131)</f>
        <v>32510694.780296</v>
      </c>
      <c r="W32" s="84" t="n">
        <f aca="false">SUM('Rockefeller_ Monthly CF'!AC120:AC131)</f>
        <v>9229020.03826873</v>
      </c>
      <c r="X32" s="84" t="n">
        <f aca="false">SUM('Rockefeller_ Monthly CF'!AD120:AD131)</f>
        <v>41739714.8185647</v>
      </c>
      <c r="Y32" s="84"/>
      <c r="Z32" s="57" t="n">
        <f aca="false">BX32</f>
        <v>1092640979.96173</v>
      </c>
      <c r="AA32" s="84" t="n">
        <f aca="false">SUM('Rockefeller_ Monthly CF'!AG120:AG131)</f>
        <v>2035622.01049791</v>
      </c>
      <c r="AB32" s="84" t="n">
        <f aca="false">SUM('Rockefeller_ Monthly CF'!AH120:AH131)</f>
        <v>0</v>
      </c>
      <c r="AC32" s="84" t="n">
        <f aca="false">SUM('Rockefeller_ Monthly CF'!AI120:AI131)</f>
        <v>2035622.01049791</v>
      </c>
      <c r="AD32" s="84"/>
      <c r="AE32" s="57" t="n">
        <f aca="false">BX32</f>
        <v>1092640979.96173</v>
      </c>
      <c r="AF32" s="84" t="n">
        <f aca="false">SUM('Rockefeller_ Monthly CF'!AL120:AL131)</f>
        <v>0</v>
      </c>
      <c r="AG32" s="84" t="n">
        <f aca="false">SUM('Rockefeller_ Monthly CF'!AM120:AM131)</f>
        <v>0</v>
      </c>
      <c r="AH32" s="84"/>
      <c r="AI32" s="84"/>
      <c r="AJ32" s="57" t="n">
        <f aca="false">AJ31-AL32</f>
        <v>115000000</v>
      </c>
      <c r="AK32" s="84" t="n">
        <f aca="false">SUM('Rockefeller_ Monthly CF'!AQ120:AQ131)</f>
        <v>7411635</v>
      </c>
      <c r="AL32" s="84" t="n">
        <f aca="false">SUM('Rockefeller_ Monthly CF'!AR120:AR131)</f>
        <v>0</v>
      </c>
      <c r="AM32" s="84" t="n">
        <f aca="false">SUM('Rockefeller_ Monthly CF'!AS120:AS131)</f>
        <v>7411635</v>
      </c>
      <c r="AN32" s="84"/>
      <c r="AO32" s="57" t="n">
        <f aca="false">AO31-AQ32</f>
        <v>102100000</v>
      </c>
      <c r="AP32" s="84" t="n">
        <f aca="false">SUM('Rockefeller_ Monthly CF'!AV120:AV131)</f>
        <v>6913191</v>
      </c>
      <c r="AQ32" s="84" t="n">
        <f aca="false">SUM('Rockefeller_ Monthly CF'!AW120:AW131)</f>
        <v>0</v>
      </c>
      <c r="AR32" s="84" t="n">
        <f aca="false">SUM('Rockefeller_ Monthly CF'!AX120:AX131)</f>
        <v>6913191</v>
      </c>
      <c r="AS32" s="84"/>
      <c r="AT32" s="57" t="n">
        <f aca="false">AT31-AV32</f>
        <v>50000000</v>
      </c>
      <c r="AU32" s="84" t="n">
        <f aca="false">SUM('Rockefeller_ Monthly CF'!BA120:BA131)</f>
        <v>3285500</v>
      </c>
      <c r="AV32" s="84" t="n">
        <f aca="false">SUM('Rockefeller_ Monthly CF'!BB120:BB131)</f>
        <v>0</v>
      </c>
      <c r="AW32" s="84" t="n">
        <f aca="false">SUM('Rockefeller_ Monthly CF'!BC120:BC131)</f>
        <v>3285500</v>
      </c>
      <c r="AX32" s="84"/>
      <c r="AY32" s="57" t="n">
        <f aca="false">AY31-BA32</f>
        <v>112300000</v>
      </c>
      <c r="AZ32" s="84" t="n">
        <f aca="false">SUM('Rockefeller_ Monthly CF'!BF120:BF131)</f>
        <v>7723994</v>
      </c>
      <c r="BA32" s="84" t="n">
        <f aca="false">SUM('Rockefeller_ Monthly CF'!BG120:BG131)</f>
        <v>0</v>
      </c>
      <c r="BB32" s="84" t="n">
        <f aca="false">SUM('Rockefeller_ Monthly CF'!BH120:BH131)</f>
        <v>7723994</v>
      </c>
      <c r="BC32" s="84"/>
      <c r="BD32" s="57" t="n">
        <f aca="false">BD31-BF32</f>
        <v>48700000</v>
      </c>
      <c r="BE32" s="84" t="n">
        <f aca="false">SUM('Rockefeller_ Monthly CF'!BK120:BK131)</f>
        <v>3349586</v>
      </c>
      <c r="BF32" s="84" t="n">
        <f aca="false">SUM('Rockefeller_ Monthly CF'!BL120:BL131)</f>
        <v>0</v>
      </c>
      <c r="BG32" s="84" t="n">
        <f aca="false">SUM('Rockefeller_ Monthly CF'!BM120:BM131)</f>
        <v>3349586</v>
      </c>
      <c r="BH32" s="84"/>
      <c r="BI32" s="57" t="n">
        <f aca="false">BI31-BK32</f>
        <v>89500000</v>
      </c>
      <c r="BJ32" s="84" t="n">
        <f aca="false">SUM('Rockefeller_ Monthly CF'!BP120:BP131)</f>
        <v>6155810</v>
      </c>
      <c r="BK32" s="84" t="n">
        <f aca="false">SUM('Rockefeller_ Monthly CF'!BQ120:BQ131)</f>
        <v>0</v>
      </c>
      <c r="BL32" s="84" t="n">
        <f aca="false">SUM('Rockefeller_ Monthly CF'!BR120:BR131)</f>
        <v>6155810</v>
      </c>
      <c r="BM32" s="84"/>
      <c r="BN32" s="57" t="n">
        <f aca="false">BN31-BP32</f>
        <v>44800000</v>
      </c>
      <c r="BO32" s="84" t="n">
        <f aca="false">SUM('Rockefeller_ Monthly CF'!BU120:BU131)</f>
        <v>3081344</v>
      </c>
      <c r="BP32" s="84" t="n">
        <f aca="false">SUM('Rockefeller_ Monthly CF'!BV120:BV131)</f>
        <v>0</v>
      </c>
      <c r="BQ32" s="84" t="n">
        <f aca="false">SUM('Rockefeller_ Monthly CF'!BW120:BW131)</f>
        <v>3081344</v>
      </c>
      <c r="BR32" s="84"/>
      <c r="BS32" s="57" t="n">
        <f aca="false">BS31-BU32</f>
        <v>47000000</v>
      </c>
      <c r="BT32" s="84" t="n">
        <f aca="false">SUM('Rockefeller_ Monthly CF'!BZ120:BZ131)</f>
        <v>3232660</v>
      </c>
      <c r="BU32" s="84" t="n">
        <f aca="false">SUM('Rockefeller_ Monthly CF'!CA120:CA131)</f>
        <v>0</v>
      </c>
      <c r="BV32" s="84" t="n">
        <f aca="false">SUM('Rockefeller_ Monthly CF'!CB120:CB131)</f>
        <v>3232660</v>
      </c>
      <c r="BX32" s="75" t="n">
        <f aca="false">P32+U32+AJ32+AO32+AT32+AY32+BD32+BI32+BN32+BS32</f>
        <v>1092640979.96173</v>
      </c>
      <c r="BY32" s="75" t="n">
        <f aca="false">Q32+V32+AK32+AP32+AU32+AZ32+BE32+BJ32+BO32+BT32+AA32</f>
        <v>75924626.2451116</v>
      </c>
      <c r="BZ32" s="75" t="n">
        <f aca="false">R32+W32+AL32+AQ32+AV32+BA32+BF32+BK32+BP32+BU32</f>
        <v>20409792.3263988</v>
      </c>
      <c r="CA32" s="75" t="n">
        <f aca="false">BY32+BZ32</f>
        <v>96334418.5715103</v>
      </c>
      <c r="CB32" s="57" t="n">
        <f aca="false">N32-CA32</f>
        <v>0</v>
      </c>
    </row>
    <row r="33" customFormat="false" ht="15.75" hidden="false" customHeight="false" outlineLevel="0" collapsed="false">
      <c r="A33" s="123"/>
      <c r="B33" s="123"/>
      <c r="C33" s="124" t="n">
        <f aca="false">C32+1</f>
        <v>10</v>
      </c>
      <c r="D33" s="125"/>
      <c r="E33" s="125"/>
      <c r="F33" s="126" t="n">
        <f aca="false">0.06*$C$11</f>
        <v>9.6E-007</v>
      </c>
      <c r="G33" s="86" t="n">
        <f aca="false">G32-I33-J33</f>
        <v>1070779684.22856</v>
      </c>
      <c r="H33" s="127" t="n">
        <f aca="false">J33+K33</f>
        <v>96462460.8</v>
      </c>
      <c r="I33" s="127"/>
      <c r="J33" s="127" t="n">
        <f aca="false">SUM('Rockefeller_ Monthly CF'!O132:O143)</f>
        <v>21861295.7331681</v>
      </c>
      <c r="K33" s="127" t="n">
        <f aca="false">SUM('Rockefeller_ Monthly CF'!P132:P143)</f>
        <v>74601165.0668319</v>
      </c>
      <c r="L33" s="127" t="n">
        <f aca="false">SUM('Rockefeller_ Monthly CF'!Q132:Q143)</f>
        <v>108274.550169567</v>
      </c>
      <c r="M33" s="127" t="n">
        <f aca="false">SUM('Rockefeller_ Monthly CF'!R132:R143)</f>
        <v>17323.9280271308</v>
      </c>
      <c r="N33" s="127" t="n">
        <f aca="false">SUM(I33:K33)-L33-M33</f>
        <v>96336862.3218033</v>
      </c>
      <c r="O33" s="128"/>
      <c r="P33" s="129" t="n">
        <f aca="false">P32-R33</f>
        <v>0</v>
      </c>
      <c r="Q33" s="127" t="n">
        <f aca="false">SUM('Rockefeller_ Monthly CF'!V132:V143)</f>
        <v>0</v>
      </c>
      <c r="R33" s="127" t="n">
        <f aca="false">SUM('Rockefeller_ Monthly CF'!W132:W143)</f>
        <v>0</v>
      </c>
      <c r="S33" s="127" t="n">
        <f aca="false">SUM('Rockefeller_ Monthly CF'!X132:X143)</f>
        <v>0</v>
      </c>
      <c r="T33" s="127"/>
      <c r="U33" s="129" t="n">
        <f aca="false">U32-W33</f>
        <v>461379684.228563</v>
      </c>
      <c r="V33" s="130" t="n">
        <f aca="false">SUM('Rockefeller_ Monthly CF'!AB132:AB143)</f>
        <v>31354406.0323214</v>
      </c>
      <c r="W33" s="130" t="n">
        <f aca="false">SUM('Rockefeller_ Monthly CF'!AC132:AC143)</f>
        <v>21861295.7331681</v>
      </c>
      <c r="X33" s="130" t="n">
        <f aca="false">SUM('Rockefeller_ Monthly CF'!AD132:AD143)</f>
        <v>53215701.7654895</v>
      </c>
      <c r="Y33" s="130"/>
      <c r="Z33" s="57" t="n">
        <f aca="false">BX33</f>
        <v>1070779684.22856</v>
      </c>
      <c r="AA33" s="130" t="n">
        <f aca="false">SUM('Rockefeller_ Monthly CF'!AG132:AG143)</f>
        <v>1967440.55631382</v>
      </c>
      <c r="AB33" s="130" t="n">
        <f aca="false">SUM('Rockefeller_ Monthly CF'!AH132:AH143)</f>
        <v>0</v>
      </c>
      <c r="AC33" s="130" t="n">
        <f aca="false">SUM('Rockefeller_ Monthly CF'!AI132:AI143)</f>
        <v>1643414.09828779</v>
      </c>
      <c r="AD33" s="130"/>
      <c r="AE33" s="57" t="n">
        <f aca="false">BX33</f>
        <v>1070779684.22856</v>
      </c>
      <c r="AF33" s="130" t="n">
        <f aca="false">SUM('Rockefeller_ Monthly CF'!AL132:AL143)</f>
        <v>324026.458026024</v>
      </c>
      <c r="AG33" s="130" t="n">
        <f aca="false">SUM('Rockefeller_ Monthly CF'!AM132:AM143)</f>
        <v>0</v>
      </c>
      <c r="AH33" s="130" t="n">
        <f aca="false">SUM('Rockefeller_ Monthly CF'!AN132:AN143)</f>
        <v>0</v>
      </c>
      <c r="AI33" s="130"/>
      <c r="AJ33" s="129" t="n">
        <f aca="false">AJ32-AL33</f>
        <v>115000000</v>
      </c>
      <c r="AK33" s="130" t="n">
        <f aca="false">SUM('Rockefeller_ Monthly CF'!AQ132:AQ143)</f>
        <v>7411635</v>
      </c>
      <c r="AL33" s="130" t="n">
        <f aca="false">SUM('Rockefeller_ Monthly CF'!AR132:AR143)</f>
        <v>0</v>
      </c>
      <c r="AM33" s="130" t="n">
        <f aca="false">SUM('Rockefeller_ Monthly CF'!AS132:AS143)</f>
        <v>7411635</v>
      </c>
      <c r="AN33" s="130"/>
      <c r="AO33" s="129" t="n">
        <f aca="false">AO32-AQ33</f>
        <v>102100000</v>
      </c>
      <c r="AP33" s="130" t="n">
        <f aca="false">SUM('Rockefeller_ Monthly CF'!AV132:AV143)</f>
        <v>6913191</v>
      </c>
      <c r="AQ33" s="130" t="n">
        <f aca="false">SUM('Rockefeller_ Monthly CF'!AW132:AW143)</f>
        <v>0</v>
      </c>
      <c r="AR33" s="130" t="n">
        <f aca="false">SUM('Rockefeller_ Monthly CF'!AX132:AX143)</f>
        <v>6913191</v>
      </c>
      <c r="AS33" s="130"/>
      <c r="AT33" s="129" t="n">
        <f aca="false">AT32-AV33</f>
        <v>50000000</v>
      </c>
      <c r="AU33" s="130" t="n">
        <f aca="false">SUM('Rockefeller_ Monthly CF'!BA132:BA143)</f>
        <v>3285500</v>
      </c>
      <c r="AV33" s="130" t="n">
        <f aca="false">SUM('Rockefeller_ Monthly CF'!BB132:BB143)</f>
        <v>0</v>
      </c>
      <c r="AW33" s="130" t="n">
        <f aca="false">SUM('Rockefeller_ Monthly CF'!BC132:BC143)</f>
        <v>3285500</v>
      </c>
      <c r="AX33" s="130"/>
      <c r="AY33" s="129" t="n">
        <f aca="false">AY32-BA33</f>
        <v>112300000</v>
      </c>
      <c r="AZ33" s="130" t="n">
        <f aca="false">SUM('Rockefeller_ Monthly CF'!BF132:BF143)</f>
        <v>7723994</v>
      </c>
      <c r="BA33" s="130" t="n">
        <f aca="false">SUM('Rockefeller_ Monthly CF'!BG132:BG143)</f>
        <v>0</v>
      </c>
      <c r="BB33" s="130" t="n">
        <f aca="false">SUM('Rockefeller_ Monthly CF'!BH132:BH143)</f>
        <v>7723994</v>
      </c>
      <c r="BC33" s="130"/>
      <c r="BD33" s="129" t="n">
        <f aca="false">BD32-BF33</f>
        <v>48700000</v>
      </c>
      <c r="BE33" s="130" t="n">
        <f aca="false">SUM('Rockefeller_ Monthly CF'!BK132:BK143)</f>
        <v>3349586</v>
      </c>
      <c r="BF33" s="130" t="n">
        <f aca="false">SUM('Rockefeller_ Monthly CF'!BL132:BL143)</f>
        <v>0</v>
      </c>
      <c r="BG33" s="130" t="n">
        <f aca="false">SUM('Rockefeller_ Monthly CF'!BM132:BM143)</f>
        <v>3349586</v>
      </c>
      <c r="BH33" s="130"/>
      <c r="BI33" s="129" t="n">
        <f aca="false">BI32-BK33</f>
        <v>89500000</v>
      </c>
      <c r="BJ33" s="130" t="n">
        <f aca="false">SUM('Rockefeller_ Monthly CF'!BP132:BP143)</f>
        <v>6155810</v>
      </c>
      <c r="BK33" s="130" t="n">
        <f aca="false">SUM('Rockefeller_ Monthly CF'!BQ132:BQ143)</f>
        <v>0</v>
      </c>
      <c r="BL33" s="130" t="n">
        <f aca="false">SUM('Rockefeller_ Monthly CF'!BR132:BR143)</f>
        <v>6155810</v>
      </c>
      <c r="BM33" s="130"/>
      <c r="BN33" s="129" t="n">
        <f aca="false">BN32-BP33</f>
        <v>44800000</v>
      </c>
      <c r="BO33" s="130" t="n">
        <f aca="false">SUM('Rockefeller_ Monthly CF'!BU132:BU143)</f>
        <v>3081344</v>
      </c>
      <c r="BP33" s="130" t="n">
        <f aca="false">SUM('Rockefeller_ Monthly CF'!BV132:BV143)</f>
        <v>0</v>
      </c>
      <c r="BQ33" s="130" t="n">
        <f aca="false">SUM('Rockefeller_ Monthly CF'!BW132:BW143)</f>
        <v>3081344</v>
      </c>
      <c r="BR33" s="130"/>
      <c r="BS33" s="82" t="n">
        <f aca="false">BS32-BU33</f>
        <v>47000000</v>
      </c>
      <c r="BT33" s="84" t="n">
        <f aca="false">SUM('Rockefeller_ Monthly CF'!BZ132:BZ143)</f>
        <v>3232660</v>
      </c>
      <c r="BU33" s="84" t="n">
        <f aca="false">SUM('Rockefeller_ Monthly CF'!CA132:CA143)</f>
        <v>0</v>
      </c>
      <c r="BV33" s="84" t="n">
        <f aca="false">SUM('Rockefeller_ Monthly CF'!CB132:CB143)</f>
        <v>3232660</v>
      </c>
      <c r="BW33" s="131"/>
      <c r="BX33" s="75" t="n">
        <f aca="false">P33+U33+AJ33+AO33+AT33+AY33+BD33+BI33+BN33+BS33</f>
        <v>1070779684.22856</v>
      </c>
      <c r="BY33" s="75" t="n">
        <f aca="false">Q33+V33+AK33+AP33+AU33+AZ33+BE33+BJ33+BO33+BT33+AA33</f>
        <v>74475566.5886352</v>
      </c>
      <c r="BZ33" s="75" t="n">
        <f aca="false">R33+W33+AL33+AQ33+AV33+BA33+BF33+BK33+BP33+BU33</f>
        <v>21861295.7331681</v>
      </c>
      <c r="CA33" s="75" t="n">
        <f aca="false">BY33+BZ33</f>
        <v>96336862.3218033</v>
      </c>
      <c r="CB33" s="57" t="n">
        <f aca="false">N33-CA33</f>
        <v>0</v>
      </c>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1"/>
      <c r="DD33" s="131"/>
      <c r="DE33" s="131"/>
      <c r="DF33" s="131"/>
      <c r="DG33" s="131"/>
      <c r="DH33" s="131"/>
      <c r="DI33" s="131"/>
      <c r="DJ33" s="131"/>
      <c r="DK33" s="131"/>
      <c r="DL33" s="131"/>
      <c r="DM33" s="131"/>
      <c r="DN33" s="131"/>
      <c r="DO33" s="131"/>
      <c r="DP33" s="131"/>
      <c r="DQ33" s="131"/>
      <c r="DR33" s="131"/>
      <c r="DS33" s="131"/>
      <c r="DT33" s="131"/>
      <c r="DU33" s="131"/>
      <c r="DV33" s="131"/>
      <c r="DW33" s="131"/>
      <c r="DX33" s="131"/>
      <c r="DY33" s="131"/>
      <c r="DZ33" s="131"/>
      <c r="EA33" s="131"/>
      <c r="EB33" s="131"/>
      <c r="EC33" s="131"/>
      <c r="ED33" s="131"/>
      <c r="EE33" s="131"/>
      <c r="EF33" s="131"/>
      <c r="EG33" s="131"/>
      <c r="EH33" s="131"/>
      <c r="EI33" s="131"/>
      <c r="EJ33" s="131"/>
      <c r="EK33" s="131"/>
      <c r="EL33" s="131"/>
      <c r="EM33" s="131"/>
      <c r="EN33" s="131"/>
      <c r="EO33" s="131"/>
      <c r="EP33" s="131"/>
      <c r="EQ33" s="131"/>
      <c r="ER33" s="131"/>
      <c r="ES33" s="131"/>
      <c r="ET33" s="131"/>
      <c r="EU33" s="131"/>
      <c r="EV33" s="131"/>
      <c r="EW33" s="131"/>
      <c r="EX33" s="131"/>
      <c r="EY33" s="131"/>
      <c r="EZ33" s="131"/>
      <c r="FA33" s="131"/>
      <c r="FB33" s="131"/>
      <c r="FC33" s="131"/>
      <c r="FD33" s="131"/>
      <c r="FE33" s="131"/>
      <c r="FF33" s="131"/>
      <c r="FG33" s="131"/>
      <c r="FH33" s="131"/>
      <c r="FI33" s="131"/>
      <c r="FJ33" s="131"/>
      <c r="FK33" s="131"/>
      <c r="FL33" s="131"/>
      <c r="FM33" s="131"/>
      <c r="FN33" s="131"/>
      <c r="FO33" s="131"/>
      <c r="FP33" s="131"/>
      <c r="FQ33" s="131"/>
      <c r="FR33" s="131"/>
      <c r="FS33" s="131"/>
      <c r="FT33" s="131"/>
      <c r="FU33" s="131"/>
      <c r="FV33" s="131"/>
      <c r="FW33" s="131"/>
      <c r="FX33" s="131"/>
      <c r="FY33" s="131"/>
      <c r="FZ33" s="131"/>
      <c r="GA33" s="131"/>
      <c r="GB33" s="131"/>
      <c r="GC33" s="131"/>
      <c r="GD33" s="131"/>
      <c r="GE33" s="131"/>
      <c r="GF33" s="131"/>
      <c r="GG33" s="131"/>
      <c r="GH33" s="131"/>
      <c r="GI33" s="131"/>
      <c r="GJ33" s="131"/>
      <c r="GK33" s="131"/>
      <c r="GL33" s="131"/>
      <c r="GM33" s="131"/>
      <c r="GN33" s="131"/>
      <c r="GO33" s="131"/>
      <c r="GP33" s="131"/>
      <c r="GQ33" s="131"/>
      <c r="GR33" s="131"/>
      <c r="GS33" s="131"/>
      <c r="GT33" s="131"/>
      <c r="GU33" s="131"/>
      <c r="GV33" s="131"/>
      <c r="GW33" s="131"/>
      <c r="GX33" s="131"/>
      <c r="GY33" s="131"/>
      <c r="GZ33" s="131"/>
      <c r="HA33" s="131"/>
      <c r="HB33" s="131"/>
      <c r="HC33" s="131"/>
      <c r="HD33" s="131"/>
      <c r="HE33" s="131"/>
      <c r="HF33" s="131"/>
      <c r="HG33" s="131"/>
      <c r="HH33" s="131"/>
      <c r="HI33" s="131"/>
      <c r="HJ33" s="131"/>
      <c r="HK33" s="131"/>
      <c r="HL33" s="131"/>
      <c r="HM33" s="131"/>
      <c r="HN33" s="131"/>
      <c r="HO33" s="131"/>
      <c r="HP33" s="131"/>
      <c r="HQ33" s="131"/>
      <c r="HR33" s="131"/>
      <c r="HS33" s="131"/>
      <c r="HT33" s="131"/>
      <c r="HU33" s="131"/>
      <c r="HV33" s="131"/>
      <c r="HW33" s="131"/>
      <c r="HX33" s="131"/>
      <c r="HY33" s="131"/>
      <c r="HZ33" s="131"/>
      <c r="IA33" s="131"/>
      <c r="IB33" s="131"/>
      <c r="IC33" s="131"/>
      <c r="ID33" s="131"/>
      <c r="IE33" s="131"/>
      <c r="IF33" s="131"/>
      <c r="IG33" s="131"/>
      <c r="IH33" s="131"/>
      <c r="II33" s="131"/>
      <c r="IJ33" s="131"/>
      <c r="IK33" s="131"/>
      <c r="IL33" s="131"/>
      <c r="IM33" s="131"/>
      <c r="IN33" s="131"/>
      <c r="IO33" s="131"/>
      <c r="IP33" s="131"/>
      <c r="IQ33" s="131"/>
      <c r="IR33" s="131"/>
      <c r="IS33" s="131"/>
      <c r="IT33" s="131"/>
      <c r="IU33" s="131"/>
      <c r="IV33" s="131"/>
      <c r="IW33" s="131"/>
    </row>
    <row r="34" customFormat="false" ht="15.75" hidden="false" customHeight="false" outlineLevel="0" collapsed="false">
      <c r="A34" s="132"/>
      <c r="B34" s="132"/>
      <c r="C34" s="133" t="s">
        <v>94</v>
      </c>
      <c r="D34" s="125"/>
      <c r="E34" s="125"/>
      <c r="F34" s="126"/>
      <c r="G34" s="86" t="n">
        <f aca="false">G33-I34-J34</f>
        <v>0</v>
      </c>
      <c r="H34" s="127"/>
      <c r="I34" s="127"/>
      <c r="J34" s="92" t="n">
        <f aca="false">G33</f>
        <v>1070779684.22856</v>
      </c>
      <c r="K34" s="127"/>
      <c r="L34" s="127"/>
      <c r="M34" s="127"/>
      <c r="N34" s="92" t="n">
        <f aca="false">SUM(I34:K34)-L34-M34</f>
        <v>1070779684.22856</v>
      </c>
      <c r="O34" s="134"/>
      <c r="P34" s="132"/>
      <c r="Q34" s="132"/>
      <c r="R34" s="132"/>
      <c r="S34" s="132"/>
      <c r="T34" s="132"/>
      <c r="U34" s="132"/>
      <c r="V34" s="132"/>
      <c r="W34" s="135" t="n">
        <f aca="false">U33</f>
        <v>461379684.228563</v>
      </c>
      <c r="X34" s="130"/>
      <c r="Y34" s="132"/>
      <c r="Z34" s="132"/>
      <c r="AA34" s="132"/>
      <c r="AB34" s="132"/>
      <c r="AC34" s="132"/>
      <c r="AD34" s="132"/>
      <c r="AE34" s="132"/>
      <c r="AF34" s="132"/>
      <c r="AG34" s="132"/>
      <c r="AH34" s="132"/>
      <c r="AI34" s="132"/>
      <c r="AJ34" s="132"/>
      <c r="AK34" s="132"/>
      <c r="AL34" s="135" t="n">
        <f aca="false">AJ33</f>
        <v>115000000</v>
      </c>
      <c r="AM34" s="135"/>
      <c r="AN34" s="132"/>
      <c r="AO34" s="132"/>
      <c r="AP34" s="132"/>
      <c r="AQ34" s="135" t="n">
        <f aca="false">AO33</f>
        <v>102100000</v>
      </c>
      <c r="AR34" s="132"/>
      <c r="AS34" s="132"/>
      <c r="AT34" s="132"/>
      <c r="AU34" s="132"/>
      <c r="AV34" s="135" t="n">
        <f aca="false">AT33</f>
        <v>50000000</v>
      </c>
      <c r="AW34" s="132"/>
      <c r="AX34" s="132"/>
      <c r="AY34" s="132"/>
      <c r="AZ34" s="132"/>
      <c r="BA34" s="135" t="n">
        <f aca="false">AY33</f>
        <v>112300000</v>
      </c>
      <c r="BB34" s="132"/>
      <c r="BC34" s="132"/>
      <c r="BD34" s="132"/>
      <c r="BE34" s="132"/>
      <c r="BF34" s="135" t="n">
        <f aca="false">BD33</f>
        <v>48700000</v>
      </c>
      <c r="BG34" s="132"/>
      <c r="BH34" s="132"/>
      <c r="BI34" s="132"/>
      <c r="BJ34" s="132"/>
      <c r="BK34" s="135" t="n">
        <f aca="false">BI33</f>
        <v>89500000</v>
      </c>
      <c r="BL34" s="132"/>
      <c r="BM34" s="132"/>
      <c r="BN34" s="132"/>
      <c r="BO34" s="132"/>
      <c r="BP34" s="135" t="n">
        <f aca="false">BN33</f>
        <v>44800000</v>
      </c>
      <c r="BQ34" s="132"/>
      <c r="BR34" s="132"/>
      <c r="BS34" s="132"/>
      <c r="BT34" s="132"/>
      <c r="BU34" s="135" t="n">
        <f aca="false">BS33</f>
        <v>47000000</v>
      </c>
      <c r="BV34" s="131"/>
      <c r="BW34" s="131"/>
      <c r="BX34" s="131"/>
      <c r="BY34" s="131"/>
      <c r="BZ34" s="136"/>
      <c r="CA34" s="131"/>
      <c r="CB34" s="131"/>
      <c r="CC34" s="131"/>
      <c r="CD34" s="131"/>
      <c r="CE34" s="131"/>
      <c r="CF34" s="131"/>
      <c r="CG34" s="131"/>
      <c r="CH34" s="131"/>
      <c r="CI34" s="131"/>
      <c r="CJ34" s="131"/>
      <c r="CK34" s="131"/>
      <c r="CL34" s="131"/>
      <c r="CM34" s="131"/>
      <c r="CN34" s="131"/>
      <c r="CO34" s="131"/>
      <c r="CP34" s="131"/>
      <c r="CQ34" s="131"/>
      <c r="CR34" s="131"/>
      <c r="CS34" s="131"/>
      <c r="CT34" s="131"/>
      <c r="CU34" s="131"/>
      <c r="CV34" s="131"/>
      <c r="CW34" s="131"/>
      <c r="CX34" s="131"/>
      <c r="CY34" s="131"/>
      <c r="CZ34" s="131"/>
      <c r="DA34" s="131"/>
      <c r="DB34" s="131"/>
      <c r="DC34" s="131"/>
      <c r="DD34" s="131"/>
      <c r="DE34" s="131"/>
      <c r="DF34" s="131"/>
      <c r="DG34" s="131"/>
      <c r="DH34" s="131"/>
      <c r="DI34" s="131"/>
      <c r="DJ34" s="131"/>
      <c r="DK34" s="131"/>
      <c r="DL34" s="131"/>
      <c r="DM34" s="131"/>
      <c r="DN34" s="131"/>
      <c r="DO34" s="131"/>
      <c r="DP34" s="131"/>
      <c r="DQ34" s="131"/>
      <c r="DR34" s="131"/>
      <c r="DS34" s="131"/>
      <c r="DT34" s="131"/>
      <c r="DU34" s="131"/>
      <c r="DV34" s="131"/>
      <c r="DW34" s="131"/>
      <c r="DX34" s="131"/>
      <c r="DY34" s="131"/>
      <c r="DZ34" s="131"/>
      <c r="EA34" s="131"/>
      <c r="EB34" s="131"/>
      <c r="EC34" s="131"/>
      <c r="ED34" s="131"/>
      <c r="EE34" s="131"/>
      <c r="EF34" s="131"/>
      <c r="EG34" s="131"/>
      <c r="EH34" s="131"/>
      <c r="EI34" s="131"/>
      <c r="EJ34" s="131"/>
      <c r="EK34" s="131"/>
      <c r="EL34" s="131"/>
      <c r="EM34" s="131"/>
      <c r="EN34" s="131"/>
      <c r="EO34" s="131"/>
      <c r="EP34" s="131"/>
      <c r="EQ34" s="131"/>
      <c r="ER34" s="131"/>
      <c r="ES34" s="131"/>
      <c r="ET34" s="131"/>
      <c r="EU34" s="131"/>
      <c r="EV34" s="131"/>
      <c r="EW34" s="131"/>
      <c r="EX34" s="131"/>
      <c r="EY34" s="131"/>
      <c r="EZ34" s="131"/>
      <c r="FA34" s="131"/>
      <c r="FB34" s="131"/>
      <c r="FC34" s="131"/>
      <c r="FD34" s="131"/>
      <c r="FE34" s="131"/>
      <c r="FF34" s="131"/>
      <c r="FG34" s="131"/>
      <c r="FH34" s="131"/>
      <c r="FI34" s="131"/>
      <c r="FJ34" s="131"/>
      <c r="FK34" s="131"/>
      <c r="FL34" s="131"/>
      <c r="FM34" s="131"/>
      <c r="FN34" s="131"/>
      <c r="FO34" s="131"/>
      <c r="FP34" s="131"/>
      <c r="FQ34" s="131"/>
      <c r="FR34" s="131"/>
      <c r="FS34" s="131"/>
      <c r="FT34" s="131"/>
      <c r="FU34" s="131"/>
      <c r="FV34" s="131"/>
      <c r="FW34" s="131"/>
      <c r="FX34" s="131"/>
      <c r="FY34" s="131"/>
      <c r="FZ34" s="131"/>
      <c r="GA34" s="131"/>
      <c r="GB34" s="131"/>
      <c r="GC34" s="131"/>
      <c r="GD34" s="131"/>
      <c r="GE34" s="131"/>
      <c r="GF34" s="131"/>
      <c r="GG34" s="131"/>
      <c r="GH34" s="131"/>
      <c r="GI34" s="131"/>
      <c r="GJ34" s="131"/>
      <c r="GK34" s="131"/>
      <c r="GL34" s="131"/>
      <c r="GM34" s="131"/>
      <c r="GN34" s="131"/>
      <c r="GO34" s="131"/>
      <c r="GP34" s="131"/>
      <c r="GQ34" s="131"/>
      <c r="GR34" s="131"/>
      <c r="GS34" s="131"/>
      <c r="GT34" s="131"/>
      <c r="GU34" s="131"/>
      <c r="GV34" s="131"/>
      <c r="GW34" s="131"/>
      <c r="GX34" s="131"/>
      <c r="GY34" s="131"/>
      <c r="GZ34" s="131"/>
      <c r="HA34" s="131"/>
      <c r="HB34" s="131"/>
      <c r="HC34" s="131"/>
      <c r="HD34" s="131"/>
      <c r="HE34" s="131"/>
      <c r="HF34" s="131"/>
      <c r="HG34" s="131"/>
      <c r="HH34" s="131"/>
      <c r="HI34" s="131"/>
      <c r="HJ34" s="131"/>
      <c r="HK34" s="131"/>
      <c r="HL34" s="131"/>
      <c r="HM34" s="131"/>
      <c r="HN34" s="131"/>
      <c r="HO34" s="131"/>
      <c r="HP34" s="131"/>
      <c r="HQ34" s="131"/>
      <c r="HR34" s="131"/>
      <c r="HS34" s="131"/>
      <c r="HT34" s="131"/>
      <c r="HU34" s="131"/>
      <c r="HV34" s="131"/>
      <c r="HW34" s="131"/>
      <c r="HX34" s="131"/>
      <c r="HY34" s="131"/>
      <c r="HZ34" s="131"/>
      <c r="IA34" s="131"/>
      <c r="IB34" s="131"/>
      <c r="IC34" s="131"/>
      <c r="ID34" s="131"/>
      <c r="IE34" s="131"/>
      <c r="IF34" s="131"/>
      <c r="IG34" s="131"/>
      <c r="IH34" s="131"/>
      <c r="II34" s="131"/>
      <c r="IJ34" s="131"/>
      <c r="IK34" s="131"/>
      <c r="IL34" s="131"/>
      <c r="IM34" s="131"/>
      <c r="IN34" s="131"/>
      <c r="IO34" s="131"/>
      <c r="IP34" s="131"/>
      <c r="IQ34" s="131"/>
      <c r="IR34" s="131"/>
      <c r="IS34" s="131"/>
      <c r="IT34" s="131"/>
      <c r="IU34" s="131"/>
      <c r="IV34" s="131"/>
      <c r="IW34" s="131"/>
    </row>
    <row r="35" customFormat="false" ht="15.75" hidden="false" customHeight="false" outlineLevel="0" collapsed="false">
      <c r="A35" s="131"/>
      <c r="B35" s="131"/>
      <c r="C35" s="124" t="n">
        <v>10</v>
      </c>
      <c r="D35" s="125" t="s">
        <v>78</v>
      </c>
      <c r="E35" s="125"/>
      <c r="F35" s="126"/>
      <c r="G35" s="86" t="n">
        <v>0</v>
      </c>
      <c r="H35" s="127"/>
      <c r="I35" s="127"/>
      <c r="J35" s="127" t="n">
        <f aca="false">J33+J34</f>
        <v>1092640979.96173</v>
      </c>
      <c r="K35" s="127" t="n">
        <f aca="false">K33</f>
        <v>74601165.0668319</v>
      </c>
      <c r="L35" s="127" t="n">
        <f aca="false">L33</f>
        <v>108274.550169567</v>
      </c>
      <c r="M35" s="127" t="n">
        <f aca="false">M33</f>
        <v>17323.9280271308</v>
      </c>
      <c r="N35" s="127" t="n">
        <f aca="false">SUM(I35:K35)-L35-M35</f>
        <v>1167116546.55037</v>
      </c>
      <c r="O35" s="137"/>
      <c r="P35" s="131"/>
      <c r="Q35" s="131"/>
      <c r="R35" s="131"/>
      <c r="S35" s="131"/>
      <c r="T35" s="131"/>
      <c r="U35" s="131"/>
      <c r="V35" s="138" t="n">
        <f aca="false">V33</f>
        <v>31354406.0323214</v>
      </c>
      <c r="W35" s="138" t="n">
        <f aca="false">W33+W34</f>
        <v>483240979.961731</v>
      </c>
      <c r="X35" s="100" t="n">
        <f aca="false">SUM('Rockefeller_ Monthly CF'!AD134:AD145)</f>
        <v>510166975.702421</v>
      </c>
      <c r="Y35" s="131"/>
      <c r="Z35" s="131"/>
      <c r="AA35" s="138" t="n">
        <f aca="false">AA33</f>
        <v>1967440.55631382</v>
      </c>
      <c r="AB35" s="138" t="n">
        <f aca="false">AB33+AB34</f>
        <v>0</v>
      </c>
      <c r="AC35" s="100" t="n">
        <f aca="false">SUM('Rockefeller_ Monthly CF'!AI134:AI145)</f>
        <v>1311685.82723597</v>
      </c>
      <c r="AD35" s="131"/>
      <c r="AE35" s="131"/>
      <c r="AF35" s="138" t="n">
        <f aca="false">AF33</f>
        <v>324026.458026024</v>
      </c>
      <c r="AG35" s="138" t="n">
        <f aca="false">AG33+AG34</f>
        <v>0</v>
      </c>
      <c r="AH35" s="100" t="n">
        <f aca="false">SUM('Rockefeller_ Monthly CF'!AN134:AN145)</f>
        <v>0</v>
      </c>
      <c r="AI35" s="131"/>
      <c r="AJ35" s="131"/>
      <c r="AK35" s="138" t="n">
        <f aca="false">AK33</f>
        <v>7411635</v>
      </c>
      <c r="AL35" s="138" t="n">
        <f aca="false">AL33+AL34</f>
        <v>115000000</v>
      </c>
      <c r="AM35" s="100" t="n">
        <f aca="false">SUM('Rockefeller_ Monthly CF'!AS134:AS145)</f>
        <v>121793998.75</v>
      </c>
      <c r="AN35" s="131"/>
      <c r="AO35" s="131"/>
      <c r="AP35" s="138" t="n">
        <f aca="false">AP33</f>
        <v>6913191</v>
      </c>
      <c r="AQ35" s="138" t="n">
        <f aca="false">AQ33+AQ34</f>
        <v>102100000</v>
      </c>
      <c r="AR35" s="100" t="n">
        <f aca="false">SUM('Rockefeller_ Monthly CF'!AX134:AX145)</f>
        <v>108437091.75</v>
      </c>
      <c r="AS35" s="131"/>
      <c r="AT35" s="131"/>
      <c r="AU35" s="138" t="n">
        <f aca="false">AU33</f>
        <v>3285500</v>
      </c>
      <c r="AV35" s="138" t="n">
        <f aca="false">AV33+AV34</f>
        <v>50000000</v>
      </c>
      <c r="AW35" s="100" t="n">
        <f aca="false">SUM('Rockefeller_ Monthly CF'!BC134:BC145)</f>
        <v>53011708.3333333</v>
      </c>
      <c r="AX35" s="131"/>
      <c r="AY35" s="131"/>
      <c r="AZ35" s="138" t="n">
        <f aca="false">AZ33</f>
        <v>7723994</v>
      </c>
      <c r="BA35" s="138" t="n">
        <f aca="false">BA33+BA34</f>
        <v>112300000</v>
      </c>
      <c r="BB35" s="100" t="n">
        <f aca="false">SUM('Rockefeller_ Monthly CF'!BH134:BH145)</f>
        <v>119380327.833333</v>
      </c>
      <c r="BC35" s="131"/>
      <c r="BD35" s="131"/>
      <c r="BE35" s="138" t="n">
        <f aca="false">BE33</f>
        <v>3349586</v>
      </c>
      <c r="BF35" s="138" t="n">
        <f aca="false">BF33+BF34</f>
        <v>48700000</v>
      </c>
      <c r="BG35" s="100" t="n">
        <f aca="false">SUM('Rockefeller_ Monthly CF'!BM134:BM145)</f>
        <v>51770453.8333333</v>
      </c>
      <c r="BH35" s="131"/>
      <c r="BI35" s="131"/>
      <c r="BJ35" s="138" t="n">
        <f aca="false">BJ33</f>
        <v>6155810</v>
      </c>
      <c r="BK35" s="138" t="n">
        <f aca="false">BK33+BK34</f>
        <v>89500000</v>
      </c>
      <c r="BL35" s="100" t="n">
        <f aca="false">SUM('Rockefeller_ Monthly CF'!BR134:BR145)</f>
        <v>95142825.8333333</v>
      </c>
      <c r="BM35" s="131"/>
      <c r="BN35" s="131"/>
      <c r="BO35" s="138" t="n">
        <f aca="false">BO33</f>
        <v>3081344</v>
      </c>
      <c r="BP35" s="138" t="n">
        <f aca="false">BP33+BP34</f>
        <v>44800000</v>
      </c>
      <c r="BQ35" s="100" t="n">
        <f aca="false">SUM('Rockefeller_ Monthly CF'!BW134:BW145)</f>
        <v>47624565.3333333</v>
      </c>
      <c r="BR35" s="131"/>
      <c r="BS35" s="131"/>
      <c r="BT35" s="138" t="n">
        <f aca="false">BT33</f>
        <v>3232660</v>
      </c>
      <c r="BU35" s="138" t="n">
        <f aca="false">BU33+BU34</f>
        <v>47000000</v>
      </c>
      <c r="BV35" s="100" t="n">
        <f aca="false">SUM('Rockefeller_ Monthly CF'!CB134:CB145)</f>
        <v>49963271.6666667</v>
      </c>
      <c r="BW35" s="131"/>
      <c r="BX35" s="131"/>
      <c r="BY35" s="131"/>
      <c r="BZ35" s="131"/>
      <c r="CA35" s="131"/>
      <c r="CB35" s="131"/>
      <c r="CC35" s="131"/>
      <c r="CD35" s="131"/>
      <c r="CE35" s="131"/>
      <c r="CF35" s="131"/>
      <c r="CG35" s="131"/>
      <c r="CH35" s="131"/>
      <c r="CI35" s="131"/>
      <c r="CJ35" s="131"/>
      <c r="CK35" s="131"/>
      <c r="CL35" s="131"/>
      <c r="CM35" s="131"/>
      <c r="CN35" s="131"/>
      <c r="CO35" s="131"/>
      <c r="CP35" s="131"/>
      <c r="CQ35" s="131"/>
      <c r="CR35" s="131"/>
      <c r="CS35" s="131"/>
      <c r="CT35" s="131"/>
      <c r="CU35" s="131"/>
      <c r="CV35" s="131"/>
      <c r="CW35" s="131"/>
      <c r="CX35" s="131"/>
      <c r="CY35" s="131"/>
      <c r="CZ35" s="131"/>
      <c r="DA35" s="131"/>
      <c r="DB35" s="131"/>
      <c r="DC35" s="131"/>
      <c r="DD35" s="131"/>
      <c r="DE35" s="131"/>
      <c r="DF35" s="131"/>
      <c r="DG35" s="131"/>
      <c r="DH35" s="131"/>
      <c r="DI35" s="131"/>
      <c r="DJ35" s="131"/>
      <c r="DK35" s="131"/>
      <c r="DL35" s="131"/>
      <c r="DM35" s="131"/>
      <c r="DN35" s="131"/>
      <c r="DO35" s="131"/>
      <c r="DP35" s="131"/>
      <c r="DQ35" s="131"/>
      <c r="DR35" s="131"/>
      <c r="DS35" s="131"/>
      <c r="DT35" s="131"/>
      <c r="DU35" s="131"/>
      <c r="DV35" s="131"/>
      <c r="DW35" s="131"/>
      <c r="DX35" s="131"/>
      <c r="DY35" s="131"/>
      <c r="DZ35" s="131"/>
      <c r="EA35" s="131"/>
      <c r="EB35" s="131"/>
      <c r="EC35" s="131"/>
      <c r="ED35" s="131"/>
      <c r="EE35" s="131"/>
      <c r="EF35" s="131"/>
      <c r="EG35" s="131"/>
      <c r="EH35" s="131"/>
      <c r="EI35" s="131"/>
      <c r="EJ35" s="131"/>
      <c r="EK35" s="131"/>
      <c r="EL35" s="131"/>
      <c r="EM35" s="131"/>
      <c r="EN35" s="131"/>
      <c r="EO35" s="131"/>
      <c r="EP35" s="131"/>
      <c r="EQ35" s="131"/>
      <c r="ER35" s="131"/>
      <c r="ES35" s="131"/>
      <c r="ET35" s="131"/>
      <c r="EU35" s="131"/>
      <c r="EV35" s="131"/>
      <c r="EW35" s="131"/>
      <c r="EX35" s="131"/>
      <c r="EY35" s="131"/>
      <c r="EZ35" s="131"/>
      <c r="FA35" s="131"/>
      <c r="FB35" s="131"/>
      <c r="FC35" s="131"/>
      <c r="FD35" s="131"/>
      <c r="FE35" s="131"/>
      <c r="FF35" s="131"/>
      <c r="FG35" s="131"/>
      <c r="FH35" s="131"/>
      <c r="FI35" s="131"/>
      <c r="FJ35" s="131"/>
      <c r="FK35" s="131"/>
      <c r="FL35" s="131"/>
      <c r="FM35" s="131"/>
      <c r="FN35" s="131"/>
      <c r="FO35" s="131"/>
      <c r="FP35" s="131"/>
      <c r="FQ35" s="131"/>
      <c r="FR35" s="131"/>
      <c r="FS35" s="131"/>
      <c r="FT35" s="131"/>
      <c r="FU35" s="131"/>
      <c r="FV35" s="131"/>
      <c r="FW35" s="131"/>
      <c r="FX35" s="131"/>
      <c r="FY35" s="131"/>
      <c r="FZ35" s="131"/>
      <c r="GA35" s="131"/>
      <c r="GB35" s="131"/>
      <c r="GC35" s="131"/>
      <c r="GD35" s="131"/>
      <c r="GE35" s="131"/>
      <c r="GF35" s="131"/>
      <c r="GG35" s="131"/>
      <c r="GH35" s="131"/>
      <c r="GI35" s="131"/>
      <c r="GJ35" s="131"/>
      <c r="GK35" s="131"/>
      <c r="GL35" s="131"/>
      <c r="GM35" s="131"/>
      <c r="GN35" s="131"/>
      <c r="GO35" s="131"/>
      <c r="GP35" s="131"/>
      <c r="GQ35" s="131"/>
      <c r="GR35" s="131"/>
      <c r="GS35" s="131"/>
      <c r="GT35" s="131"/>
      <c r="GU35" s="131"/>
      <c r="GV35" s="131"/>
      <c r="GW35" s="131"/>
      <c r="GX35" s="131"/>
      <c r="GY35" s="131"/>
      <c r="GZ35" s="131"/>
      <c r="HA35" s="131"/>
      <c r="HB35" s="131"/>
      <c r="HC35" s="131"/>
      <c r="HD35" s="131"/>
      <c r="HE35" s="131"/>
      <c r="HF35" s="131"/>
      <c r="HG35" s="131"/>
      <c r="HH35" s="131"/>
      <c r="HI35" s="131"/>
      <c r="HJ35" s="131"/>
      <c r="HK35" s="131"/>
      <c r="HL35" s="131"/>
      <c r="HM35" s="131"/>
      <c r="HN35" s="131"/>
      <c r="HO35" s="131"/>
      <c r="HP35" s="131"/>
      <c r="HQ35" s="131"/>
      <c r="HR35" s="131"/>
      <c r="HS35" s="131"/>
      <c r="HT35" s="131"/>
      <c r="HU35" s="131"/>
      <c r="HV35" s="131"/>
      <c r="HW35" s="131"/>
      <c r="HX35" s="131"/>
      <c r="HY35" s="131"/>
      <c r="HZ35" s="131"/>
      <c r="IA35" s="131"/>
      <c r="IB35" s="131"/>
      <c r="IC35" s="131"/>
      <c r="ID35" s="131"/>
      <c r="IE35" s="131"/>
      <c r="IF35" s="131"/>
      <c r="IG35" s="131"/>
      <c r="IH35" s="131"/>
      <c r="II35" s="131"/>
      <c r="IJ35" s="131"/>
      <c r="IK35" s="131"/>
      <c r="IL35" s="131"/>
      <c r="IM35" s="131"/>
      <c r="IN35" s="131"/>
      <c r="IO35" s="131"/>
      <c r="IP35" s="131"/>
      <c r="IQ35" s="131"/>
      <c r="IR35" s="131"/>
      <c r="IS35" s="131"/>
      <c r="IT35" s="131"/>
      <c r="IU35" s="131"/>
      <c r="IV35" s="131"/>
      <c r="IW35" s="131"/>
    </row>
    <row r="36" customFormat="false" ht="15.75" hidden="false" customHeight="false" outlineLevel="0" collapsed="false">
      <c r="C36" s="72"/>
      <c r="D36" s="73"/>
      <c r="E36" s="73"/>
      <c r="G36" s="84"/>
      <c r="H36" s="74"/>
      <c r="I36" s="84"/>
      <c r="J36" s="74"/>
      <c r="K36" s="74"/>
      <c r="L36" s="74"/>
      <c r="M36" s="84"/>
      <c r="N36" s="84"/>
      <c r="O36" s="119"/>
    </row>
    <row r="37" customFormat="false" ht="15.75" hidden="false" customHeight="false" outlineLevel="0" collapsed="false">
      <c r="C37" s="72"/>
      <c r="D37" s="73"/>
      <c r="E37" s="73"/>
      <c r="G37" s="84"/>
      <c r="H37" s="74"/>
      <c r="I37" s="84"/>
      <c r="J37" s="74"/>
      <c r="K37" s="74"/>
      <c r="L37" s="74"/>
      <c r="M37" s="84"/>
      <c r="N37" s="84"/>
      <c r="O37" s="119"/>
    </row>
    <row r="38" customFormat="false" ht="15.75" hidden="false" customHeight="false" outlineLevel="0" collapsed="false">
      <c r="C38" s="72"/>
      <c r="D38" s="73"/>
      <c r="E38" s="73"/>
      <c r="G38" s="84"/>
      <c r="H38" s="74"/>
      <c r="I38" s="84"/>
      <c r="J38" s="74"/>
      <c r="K38" s="74"/>
      <c r="L38" s="74"/>
      <c r="M38" s="84"/>
      <c r="N38" s="84"/>
      <c r="O38" s="119"/>
    </row>
    <row r="39" customFormat="false" ht="15.75" hidden="false" customHeight="false" outlineLevel="0" collapsed="false">
      <c r="C39" s="72"/>
      <c r="D39" s="73"/>
      <c r="E39" s="73"/>
      <c r="G39" s="84"/>
      <c r="H39" s="74"/>
      <c r="I39" s="84"/>
      <c r="J39" s="74"/>
      <c r="K39" s="74"/>
      <c r="L39" s="74"/>
      <c r="M39" s="84"/>
      <c r="N39" s="84"/>
      <c r="O39" s="119"/>
    </row>
    <row r="40" customFormat="false" ht="15.75" hidden="false" customHeight="false" outlineLevel="0" collapsed="false">
      <c r="C40" s="139"/>
      <c r="E40" s="73"/>
      <c r="G40" s="84"/>
      <c r="H40" s="74"/>
      <c r="I40" s="84"/>
      <c r="J40" s="74"/>
      <c r="K40" s="74"/>
      <c r="L40" s="74"/>
      <c r="M40" s="74"/>
      <c r="N40" s="84"/>
      <c r="O40" s="119"/>
    </row>
    <row r="41" customFormat="false" ht="15.75" hidden="false" customHeight="false" outlineLevel="0" collapsed="false">
      <c r="C41" s="72"/>
      <c r="G41" s="84"/>
      <c r="H41" s="84"/>
      <c r="I41" s="84"/>
      <c r="J41" s="84"/>
      <c r="K41" s="84"/>
      <c r="L41" s="84"/>
      <c r="M41" s="84"/>
      <c r="N41" s="119"/>
      <c r="O41" s="119"/>
    </row>
    <row r="42" customFormat="false" ht="15.75" hidden="false" customHeight="false" outlineLevel="0" collapsed="false">
      <c r="G42" s="140"/>
      <c r="H42" s="140"/>
      <c r="I42" s="140"/>
      <c r="J42" s="140"/>
      <c r="K42" s="140"/>
      <c r="L42" s="140"/>
      <c r="M42" s="140"/>
    </row>
  </sheetData>
  <mergeCells count="3">
    <mergeCell ref="D7:E7"/>
    <mergeCell ref="BY21:CA21"/>
    <mergeCell ref="CB22:CE22"/>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E10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2" activeCellId="0" sqref="A12"/>
    </sheetView>
  </sheetViews>
  <sheetFormatPr defaultColWidth="8.90234375" defaultRowHeight="15.75" customHeight="true" zeroHeight="false" outlineLevelRow="0" outlineLevelCol="0"/>
  <cols>
    <col collapsed="false" customWidth="true" hidden="false" outlineLevel="0" max="1" min="1" style="0" width="14.99"/>
    <col collapsed="false" customWidth="true" hidden="false" outlineLevel="0" max="3" min="3" style="0" width="26.74"/>
    <col collapsed="false" customWidth="true" hidden="false" outlineLevel="0" max="4" min="4" style="0" width="10.49"/>
    <col collapsed="false" customWidth="true" hidden="false" outlineLevel="0" max="5" min="5" style="0" width="13.62"/>
    <col collapsed="false" customWidth="true" hidden="false" outlineLevel="0" max="6" min="6" style="0" width="12.12"/>
  </cols>
  <sheetData>
    <row r="2" customFormat="false" ht="15.75" hidden="false" customHeight="false" outlineLevel="0" collapsed="false">
      <c r="A2" s="30" t="s">
        <v>95</v>
      </c>
      <c r="B2" s="30"/>
      <c r="C2" s="30" t="s">
        <v>96</v>
      </c>
      <c r="E2" s="30" t="s">
        <v>97</v>
      </c>
    </row>
    <row r="3" customFormat="false" ht="15.75" hidden="false" customHeight="false" outlineLevel="0" collapsed="false">
      <c r="A3" s="84" t="n">
        <v>6725686</v>
      </c>
      <c r="B3" s="141"/>
      <c r="C3" s="141" t="n">
        <v>115259874.406617</v>
      </c>
      <c r="D3" s="141"/>
      <c r="E3" s="142" t="n">
        <v>104505221.12</v>
      </c>
    </row>
    <row r="4" customFormat="false" ht="15.75" hidden="false" customHeight="false" outlineLevel="0" collapsed="false">
      <c r="A4" s="86" t="n">
        <v>6725686</v>
      </c>
      <c r="B4" s="141"/>
      <c r="C4" s="141" t="n">
        <v>121484851.930891</v>
      </c>
      <c r="D4" s="141"/>
      <c r="E4" s="141"/>
    </row>
    <row r="5" customFormat="false" ht="15.75" hidden="false" customHeight="false" outlineLevel="0" collapsed="false">
      <c r="A5" s="84" t="n">
        <v>19860134.2025281</v>
      </c>
      <c r="B5" s="141"/>
      <c r="C5" s="141" t="n">
        <v>127168678.850943</v>
      </c>
      <c r="D5" s="141"/>
      <c r="E5" s="141"/>
    </row>
    <row r="6" customFormat="false" ht="15.75" hidden="false" customHeight="false" outlineLevel="0" collapsed="false">
      <c r="A6" s="84" t="n">
        <v>19953599.3636058</v>
      </c>
      <c r="B6" s="141"/>
      <c r="C6" s="141" t="n">
        <v>131884713.195554</v>
      </c>
      <c r="D6" s="141"/>
      <c r="E6" s="141"/>
    </row>
    <row r="7" customFormat="false" ht="15.75" hidden="false" customHeight="false" outlineLevel="0" collapsed="false">
      <c r="A7" s="84" t="n">
        <v>20053711.5790753</v>
      </c>
      <c r="B7" s="141"/>
      <c r="C7" s="141" t="n">
        <v>135920013.744339</v>
      </c>
      <c r="D7" s="141"/>
      <c r="E7" s="141"/>
    </row>
    <row r="8" customFormat="false" ht="15.75" hidden="false" customHeight="false" outlineLevel="0" collapsed="false">
      <c r="A8" s="84" t="n">
        <v>20160943.5740844</v>
      </c>
      <c r="B8" s="141"/>
      <c r="C8" s="141" t="n">
        <v>137954223.605682</v>
      </c>
      <c r="D8" s="141"/>
      <c r="E8" s="141"/>
    </row>
    <row r="9" customFormat="false" ht="15.75" hidden="false" customHeight="false" outlineLevel="0" collapsed="false">
      <c r="A9" s="84" t="n">
        <v>20275801.6930433</v>
      </c>
      <c r="B9" s="141"/>
      <c r="C9" s="141" t="n">
        <v>137954223.605682</v>
      </c>
      <c r="D9" s="141"/>
      <c r="E9" s="141"/>
    </row>
    <row r="10" customFormat="false" ht="15.75" hidden="false" customHeight="false" outlineLevel="0" collapsed="false">
      <c r="A10" s="84" t="n">
        <v>20398828.2905588</v>
      </c>
      <c r="B10" s="141"/>
      <c r="C10" s="141" t="n">
        <v>137954223.605682</v>
      </c>
      <c r="D10" s="141"/>
      <c r="E10" s="141"/>
    </row>
    <row r="11" customFormat="false" ht="15.75" hidden="false" customHeight="false" outlineLevel="0" collapsed="false">
      <c r="A11" s="84" t="n">
        <v>11405361.7424477</v>
      </c>
      <c r="B11" s="141"/>
      <c r="C11" s="141" t="n">
        <v>137954223.605682</v>
      </c>
      <c r="D11" s="141"/>
      <c r="E11" s="141"/>
    </row>
    <row r="12" customFormat="false" ht="15.75" hidden="false" customHeight="false" outlineLevel="0" collapsed="false">
      <c r="A12" s="127"/>
      <c r="B12" s="141"/>
      <c r="C12" s="141" t="n">
        <v>137954223.605682</v>
      </c>
      <c r="D12" s="141"/>
      <c r="E12" s="141"/>
    </row>
    <row r="13" customFormat="false" ht="15.75" hidden="false" customHeight="false" outlineLevel="0" collapsed="false">
      <c r="A13" s="141"/>
      <c r="B13" s="141"/>
      <c r="C13" s="141" t="n">
        <v>137954223.605682</v>
      </c>
      <c r="D13" s="141"/>
      <c r="E13" s="141"/>
    </row>
    <row r="14" customFormat="false" ht="15.75" hidden="false" customHeight="false" outlineLevel="0" collapsed="false">
      <c r="A14" s="141"/>
      <c r="B14" s="141"/>
      <c r="C14" s="141" t="n">
        <v>137954223.605682</v>
      </c>
      <c r="D14" s="141"/>
      <c r="E14" s="141"/>
    </row>
    <row r="15" customFormat="false" ht="15.75" hidden="false" customHeight="false" outlineLevel="0" collapsed="false">
      <c r="A15" s="141"/>
      <c r="B15" s="141"/>
      <c r="C15" s="141" t="n">
        <v>137954223.605682</v>
      </c>
      <c r="D15" s="141"/>
      <c r="E15" s="141"/>
    </row>
    <row r="16" customFormat="false" ht="15.75" hidden="false" customHeight="false" outlineLevel="0" collapsed="false">
      <c r="A16" s="141"/>
      <c r="B16" s="141"/>
      <c r="C16" s="141" t="n">
        <v>137954223.605682</v>
      </c>
      <c r="D16" s="141"/>
      <c r="E16" s="141"/>
    </row>
    <row r="17" customFormat="false" ht="15.75" hidden="false" customHeight="false" outlineLevel="0" collapsed="false">
      <c r="A17" s="141"/>
      <c r="B17" s="141"/>
      <c r="C17" s="141" t="n">
        <v>137954223.605682</v>
      </c>
      <c r="D17" s="141"/>
      <c r="E17" s="141"/>
    </row>
    <row r="18" customFormat="false" ht="15.75" hidden="false" customHeight="false" outlineLevel="0" collapsed="false">
      <c r="A18" s="141"/>
      <c r="B18" s="141"/>
      <c r="C18" s="141" t="n">
        <v>137954223.605682</v>
      </c>
      <c r="D18" s="141"/>
      <c r="E18" s="141"/>
    </row>
    <row r="19" customFormat="false" ht="15.75" hidden="false" customHeight="false" outlineLevel="0" collapsed="false">
      <c r="A19" s="141"/>
      <c r="B19" s="141"/>
      <c r="C19" s="141" t="n">
        <v>137954223.605682</v>
      </c>
      <c r="D19" s="141"/>
      <c r="E19" s="141"/>
    </row>
    <row r="20" customFormat="false" ht="15.75" hidden="false" customHeight="false" outlineLevel="0" collapsed="false">
      <c r="A20" s="141"/>
      <c r="B20" s="141"/>
      <c r="C20" s="141" t="n">
        <v>137954223.605682</v>
      </c>
      <c r="D20" s="141"/>
      <c r="E20" s="141"/>
    </row>
    <row r="21" customFormat="false" ht="15.75" hidden="false" customHeight="false" outlineLevel="0" collapsed="false">
      <c r="A21" s="141"/>
      <c r="B21" s="141"/>
      <c r="C21" s="141" t="n">
        <v>137954223.605682</v>
      </c>
      <c r="D21" s="141"/>
      <c r="E21" s="141"/>
    </row>
    <row r="22" customFormat="false" ht="15.75" hidden="false" customHeight="false" outlineLevel="0" collapsed="false">
      <c r="A22" s="141"/>
      <c r="B22" s="141"/>
      <c r="C22" s="141" t="n">
        <v>137954223.605682</v>
      </c>
      <c r="D22" s="141"/>
      <c r="E22" s="141"/>
    </row>
    <row r="23" customFormat="false" ht="15.75" hidden="false" customHeight="false" outlineLevel="0" collapsed="false">
      <c r="A23" s="141"/>
      <c r="B23" s="141"/>
      <c r="C23" s="141" t="n">
        <v>137954223.605682</v>
      </c>
      <c r="D23" s="141"/>
      <c r="E23" s="141"/>
    </row>
    <row r="24" customFormat="false" ht="15.75" hidden="false" customHeight="false" outlineLevel="0" collapsed="false">
      <c r="A24" s="141"/>
      <c r="B24" s="141"/>
      <c r="C24" s="141" t="n">
        <v>137954223.605682</v>
      </c>
      <c r="D24" s="141"/>
      <c r="E24" s="141"/>
    </row>
    <row r="25" customFormat="false" ht="15.75" hidden="false" customHeight="false" outlineLevel="0" collapsed="false">
      <c r="A25" s="141"/>
      <c r="B25" s="141"/>
      <c r="C25" s="141" t="n">
        <v>137954223.605682</v>
      </c>
      <c r="D25" s="141"/>
      <c r="E25" s="141"/>
    </row>
    <row r="26" customFormat="false" ht="15.75" hidden="false" customHeight="false" outlineLevel="0" collapsed="false">
      <c r="A26" s="141"/>
      <c r="B26" s="141"/>
      <c r="C26" s="141" t="n">
        <v>137954223.605682</v>
      </c>
      <c r="D26" s="141"/>
      <c r="E26" s="141"/>
    </row>
    <row r="27" customFormat="false" ht="15.75" hidden="false" customHeight="false" outlineLevel="0" collapsed="false">
      <c r="A27" s="141"/>
      <c r="B27" s="141"/>
      <c r="C27" s="141" t="n">
        <v>137954223.605682</v>
      </c>
      <c r="D27" s="141"/>
      <c r="E27" s="141"/>
    </row>
    <row r="28" customFormat="false" ht="15.75" hidden="false" customHeight="false" outlineLevel="0" collapsed="false">
      <c r="A28" s="141"/>
      <c r="B28" s="141"/>
      <c r="C28" s="141" t="n">
        <v>137954223.605682</v>
      </c>
      <c r="D28" s="141"/>
      <c r="E28" s="141"/>
    </row>
    <row r="29" customFormat="false" ht="15.75" hidden="false" customHeight="false" outlineLevel="0" collapsed="false">
      <c r="A29" s="141"/>
      <c r="B29" s="141"/>
      <c r="C29" s="141" t="n">
        <v>137954223.605682</v>
      </c>
      <c r="D29" s="141"/>
      <c r="E29" s="141"/>
    </row>
    <row r="30" customFormat="false" ht="15.75" hidden="false" customHeight="false" outlineLevel="0" collapsed="false">
      <c r="A30" s="141"/>
      <c r="B30" s="141"/>
      <c r="C30" s="141" t="n">
        <v>137954223.605682</v>
      </c>
      <c r="D30" s="141"/>
      <c r="E30" s="141"/>
    </row>
    <row r="31" customFormat="false" ht="15.75" hidden="false" customHeight="false" outlineLevel="0" collapsed="false">
      <c r="A31" s="141"/>
      <c r="B31" s="141"/>
      <c r="C31" s="141" t="n">
        <v>93548453.3153284</v>
      </c>
      <c r="D31" s="141"/>
      <c r="E31" s="141"/>
    </row>
    <row r="32" customFormat="false" ht="15.75" hidden="false" customHeight="false" outlineLevel="0" collapsed="false">
      <c r="A32" s="141"/>
      <c r="B32" s="141"/>
      <c r="C32" s="141" t="n">
        <v>90016536.9987077</v>
      </c>
      <c r="D32" s="141"/>
      <c r="E32" s="141"/>
    </row>
    <row r="33" customFormat="false" ht="15.75" hidden="false" customHeight="false" outlineLevel="0" collapsed="false">
      <c r="C33" s="0" t="n">
        <v>90793269.5201602</v>
      </c>
    </row>
    <row r="34" customFormat="false" ht="15.75" hidden="false" customHeight="false" outlineLevel="0" collapsed="false">
      <c r="A34" s="141"/>
      <c r="C34" s="0" t="n">
        <v>91903293.6479035</v>
      </c>
    </row>
    <row r="35" customFormat="false" ht="15.75" hidden="false" customHeight="false" outlineLevel="0" collapsed="false">
      <c r="C35" s="0" t="n">
        <v>89733957.6096348</v>
      </c>
    </row>
    <row r="36" customFormat="false" ht="15.75" hidden="false" customHeight="false" outlineLevel="0" collapsed="false">
      <c r="C36" s="0" t="n">
        <v>92191738.9784471</v>
      </c>
    </row>
    <row r="37" customFormat="false" ht="15.75" hidden="false" customHeight="false" outlineLevel="0" collapsed="false">
      <c r="C37" s="0" t="n">
        <v>91379601.6089018</v>
      </c>
    </row>
    <row r="38" customFormat="false" ht="15.75" hidden="false" customHeight="false" outlineLevel="0" collapsed="false">
      <c r="C38" s="0" t="n">
        <v>92680934.9266115</v>
      </c>
    </row>
    <row r="39" customFormat="false" ht="15.75" hidden="false" customHeight="false" outlineLevel="0" collapsed="false">
      <c r="C39" s="0" t="n">
        <v>91284614.5345639</v>
      </c>
    </row>
    <row r="40" customFormat="false" ht="15.75" hidden="false" customHeight="false" outlineLevel="0" collapsed="false">
      <c r="C40" s="0" t="n">
        <v>92167117.3408188</v>
      </c>
    </row>
    <row r="41" customFormat="false" ht="15.75" hidden="false" customHeight="false" outlineLevel="0" collapsed="false">
      <c r="C41" s="0" t="n">
        <v>91836093.4308191</v>
      </c>
    </row>
    <row r="42" customFormat="false" ht="15.75" hidden="false" customHeight="false" outlineLevel="0" collapsed="false">
      <c r="C42" s="0" t="n">
        <v>94072502.4559793</v>
      </c>
    </row>
    <row r="43" customFormat="false" ht="15.75" hidden="false" customHeight="false" outlineLevel="0" collapsed="false">
      <c r="C43" s="0" t="n">
        <v>93576956.234502</v>
      </c>
    </row>
    <row r="44" customFormat="false" ht="15.75" hidden="false" customHeight="false" outlineLevel="0" collapsed="false">
      <c r="C44" s="0" t="n">
        <v>90454757.4563094</v>
      </c>
    </row>
    <row r="45" customFormat="false" ht="15.75" hidden="false" customHeight="false" outlineLevel="0" collapsed="false">
      <c r="C45" s="0" t="n">
        <v>92438913.5194272</v>
      </c>
    </row>
    <row r="46" customFormat="false" ht="15.75" hidden="false" customHeight="false" outlineLevel="0" collapsed="false">
      <c r="C46" s="0" t="n">
        <v>90799619.7934731</v>
      </c>
    </row>
    <row r="47" customFormat="false" ht="15.75" hidden="false" customHeight="false" outlineLevel="0" collapsed="false">
      <c r="C47" s="0" t="n">
        <v>93412552.5530762</v>
      </c>
    </row>
    <row r="48" customFormat="false" ht="15.75" hidden="false" customHeight="false" outlineLevel="0" collapsed="false">
      <c r="C48" s="0" t="n">
        <v>92308878.6986457</v>
      </c>
    </row>
    <row r="49" customFormat="false" ht="15.75" hidden="false" customHeight="false" outlineLevel="0" collapsed="false">
      <c r="C49" s="0" t="n">
        <v>94072502.4559793</v>
      </c>
    </row>
    <row r="50" customFormat="false" ht="15.75" hidden="false" customHeight="false" outlineLevel="0" collapsed="false">
      <c r="C50" s="0" t="n">
        <v>92122554.1014372</v>
      </c>
    </row>
    <row r="51" customFormat="false" ht="15.75" hidden="false" customHeight="false" outlineLevel="0" collapsed="false">
      <c r="C51" s="0" t="n">
        <v>92111770.8909728</v>
      </c>
    </row>
    <row r="52" customFormat="false" ht="15.75" hidden="false" customHeight="false" outlineLevel="0" collapsed="false">
      <c r="C52" s="0" t="n">
        <v>94072502.4559793</v>
      </c>
    </row>
    <row r="53" customFormat="false" ht="15.75" hidden="false" customHeight="false" outlineLevel="0" collapsed="false">
      <c r="C53" s="0" t="n">
        <v>92033201.238492</v>
      </c>
    </row>
    <row r="54" customFormat="false" ht="15.75" hidden="false" customHeight="false" outlineLevel="0" collapsed="false">
      <c r="C54" s="0" t="n">
        <v>91317318.6608111</v>
      </c>
    </row>
    <row r="55" customFormat="false" ht="15.75" hidden="false" customHeight="false" outlineLevel="0" collapsed="false">
      <c r="C55" s="0" t="n">
        <v>90602511.9858001</v>
      </c>
    </row>
    <row r="56" customFormat="false" ht="15.75" hidden="false" customHeight="false" outlineLevel="0" collapsed="false">
      <c r="C56" s="0" t="n">
        <v>92067697.3293293</v>
      </c>
    </row>
    <row r="57" customFormat="false" ht="15.75" hidden="false" customHeight="false" outlineLevel="0" collapsed="false">
      <c r="C57" s="0" t="n">
        <v>93875394.6483063</v>
      </c>
    </row>
    <row r="58" customFormat="false" ht="15.75" hidden="false" customHeight="false" outlineLevel="0" collapsed="false">
      <c r="C58" s="0" t="n">
        <v>93492520.6405505</v>
      </c>
    </row>
    <row r="59" customFormat="false" ht="15.75" hidden="false" customHeight="false" outlineLevel="0" collapsed="false">
      <c r="C59" s="0" t="n">
        <v>93503890.0759468</v>
      </c>
    </row>
    <row r="60" customFormat="false" ht="15.75" hidden="false" customHeight="false" outlineLevel="0" collapsed="false">
      <c r="C60" s="0" t="n">
        <v>91385594.7805655</v>
      </c>
    </row>
    <row r="61" customFormat="false" ht="15.75" hidden="false" customHeight="false" outlineLevel="0" collapsed="false">
      <c r="C61" s="0" t="n">
        <v>93831032.7044013</v>
      </c>
    </row>
    <row r="62" customFormat="false" ht="15.75" hidden="false" customHeight="false" outlineLevel="0" collapsed="false">
      <c r="C62" s="0" t="n">
        <v>90596518.8141364</v>
      </c>
    </row>
    <row r="63" customFormat="false" ht="15.75" hidden="false" customHeight="false" outlineLevel="0" collapsed="false">
      <c r="C63" s="0" t="n">
        <v>89857999.2587526</v>
      </c>
    </row>
    <row r="64" customFormat="false" ht="15.75" hidden="false" customHeight="false" outlineLevel="0" collapsed="false">
      <c r="C64" s="0" t="n">
        <v>92556893.2774937</v>
      </c>
    </row>
    <row r="65" customFormat="false" ht="15.75" hidden="false" customHeight="false" outlineLevel="0" collapsed="false">
      <c r="C65" s="0" t="n">
        <v>92122554.1014372</v>
      </c>
    </row>
    <row r="66" customFormat="false" ht="15.75" hidden="false" customHeight="false" outlineLevel="0" collapsed="false">
      <c r="C66" s="0" t="n">
        <v>90799619.7934731</v>
      </c>
    </row>
    <row r="67" customFormat="false" ht="15.75" hidden="false" customHeight="false" outlineLevel="0" collapsed="false">
      <c r="C67" s="0" t="n">
        <v>92585396.1966673</v>
      </c>
    </row>
    <row r="68" customFormat="false" ht="15.75" hidden="false" customHeight="false" outlineLevel="0" collapsed="false">
      <c r="C68" s="0" t="n">
        <v>92191738.9784471</v>
      </c>
    </row>
    <row r="69" customFormat="false" ht="15.75" hidden="false" customHeight="false" outlineLevel="0" collapsed="false">
      <c r="C69" s="0" t="n">
        <v>91126076.7946089</v>
      </c>
    </row>
    <row r="70" customFormat="false" ht="15.75" hidden="false" customHeight="false" outlineLevel="0" collapsed="false">
      <c r="C70" s="0" t="n">
        <v>92111770.8909728</v>
      </c>
    </row>
    <row r="71" customFormat="false" ht="15.75" hidden="false" customHeight="false" outlineLevel="0" collapsed="false">
      <c r="C71" s="0" t="n">
        <v>92877133.977029</v>
      </c>
    </row>
    <row r="72" customFormat="false" ht="15.75" hidden="false" customHeight="false" outlineLevel="0" collapsed="false">
      <c r="C72" s="0" t="n">
        <v>92680383.2710052</v>
      </c>
    </row>
    <row r="73" customFormat="false" ht="15.75" hidden="false" customHeight="false" outlineLevel="0" collapsed="false">
      <c r="C73" s="0" t="n">
        <v>94658477.4430717</v>
      </c>
    </row>
    <row r="74" customFormat="false" ht="15.75" hidden="false" customHeight="false" outlineLevel="0" collapsed="false">
      <c r="C74" s="0" t="n">
        <v>92962478.3282359</v>
      </c>
    </row>
    <row r="75" customFormat="false" ht="15.75" hidden="false" customHeight="false" outlineLevel="0" collapsed="false">
      <c r="C75" s="0" t="n">
        <v>90670136.6282979</v>
      </c>
    </row>
    <row r="76" customFormat="false" ht="15.75" hidden="false" customHeight="false" outlineLevel="0" collapsed="false">
      <c r="C76" s="0" t="n">
        <v>90472477.1650186</v>
      </c>
    </row>
    <row r="77" customFormat="false" ht="15.75" hidden="false" customHeight="false" outlineLevel="0" collapsed="false">
      <c r="C77" s="0" t="n">
        <v>94658477.4430717</v>
      </c>
    </row>
    <row r="78" customFormat="false" ht="15.75" hidden="false" customHeight="false" outlineLevel="0" collapsed="false">
      <c r="C78" s="0" t="n">
        <v>90207294.5330678</v>
      </c>
    </row>
    <row r="79" customFormat="false" ht="15.75" hidden="false" customHeight="false" outlineLevel="0" collapsed="false">
      <c r="C79" s="0" t="n">
        <v>92698654.6353207</v>
      </c>
    </row>
    <row r="80" customFormat="false" ht="15.75" hidden="false" customHeight="false" outlineLevel="0" collapsed="false">
      <c r="C80" s="0" t="n">
        <v>93683278.1749106</v>
      </c>
    </row>
    <row r="81" customFormat="false" ht="15.75" hidden="false" customHeight="false" outlineLevel="0" collapsed="false">
      <c r="C81" s="0" t="n">
        <v>92094051.1822636</v>
      </c>
    </row>
    <row r="82" customFormat="false" ht="15.75" hidden="false" customHeight="false" outlineLevel="0" collapsed="false">
      <c r="C82" s="0" t="n">
        <v>93289419.6612139</v>
      </c>
    </row>
    <row r="83" customFormat="false" ht="15.75" hidden="false" customHeight="false" outlineLevel="0" collapsed="false">
      <c r="C83" s="0" t="n">
        <v>92962478.3282359</v>
      </c>
    </row>
    <row r="84" customFormat="false" ht="15.75" hidden="false" customHeight="false" outlineLevel="0" collapsed="false">
      <c r="C84" s="0" t="n">
        <v>92793873.4397366</v>
      </c>
    </row>
    <row r="85" customFormat="false" ht="15.75" hidden="false" customHeight="false" outlineLevel="0" collapsed="false">
      <c r="C85" s="0" t="n">
        <v>92235812.5400906</v>
      </c>
    </row>
    <row r="86" customFormat="false" ht="15.75" hidden="false" customHeight="false" outlineLevel="0" collapsed="false">
      <c r="C86" s="0" t="n">
        <v>91576352.3149256</v>
      </c>
    </row>
    <row r="87" customFormat="false" ht="15.75" hidden="false" customHeight="false" outlineLevel="0" collapsed="false">
      <c r="C87" s="0" t="n">
        <v>89863992.4304163</v>
      </c>
    </row>
    <row r="88" customFormat="false" ht="15.75" hidden="false" customHeight="false" outlineLevel="0" collapsed="false">
      <c r="C88" s="0" t="n">
        <v>92810418.0917867</v>
      </c>
    </row>
    <row r="89" customFormat="false" ht="15.75" hidden="false" customHeight="false" outlineLevel="0" collapsed="false">
      <c r="C89" s="0" t="n">
        <v>93333982.9005954</v>
      </c>
    </row>
    <row r="90" customFormat="false" ht="15.75" hidden="false" customHeight="false" outlineLevel="0" collapsed="false">
      <c r="C90" s="0" t="n">
        <v>92798074.6468101</v>
      </c>
    </row>
    <row r="91" customFormat="false" ht="15.75" hidden="false" customHeight="false" outlineLevel="0" collapsed="false">
      <c r="C91" s="0" t="n">
        <v>91846876.6412835</v>
      </c>
    </row>
    <row r="92" customFormat="false" ht="15.75" hidden="false" customHeight="false" outlineLevel="0" collapsed="false">
      <c r="C92" s="0" t="n">
        <v>91408656.1836817</v>
      </c>
    </row>
    <row r="93" customFormat="false" ht="15.75" hidden="false" customHeight="false" outlineLevel="0" collapsed="false">
      <c r="C93" s="0" t="n">
        <v>94043999.5368056</v>
      </c>
    </row>
    <row r="94" customFormat="false" ht="15.75" hidden="false" customHeight="false" outlineLevel="0" collapsed="false">
      <c r="C94" s="0" t="n">
        <v>93480177.1955739</v>
      </c>
    </row>
    <row r="95" customFormat="false" ht="15.75" hidden="false" customHeight="false" outlineLevel="0" collapsed="false">
      <c r="C95" s="0" t="n">
        <v>92776153.7310274</v>
      </c>
    </row>
    <row r="96" customFormat="false" ht="15.75" hidden="false" customHeight="false" outlineLevel="0" collapsed="false">
      <c r="C96" s="0" t="n">
        <v>92213891.6243079</v>
      </c>
    </row>
    <row r="97" customFormat="false" ht="15.75" hidden="false" customHeight="false" outlineLevel="0" collapsed="false">
      <c r="C97" s="0" t="n">
        <v>94218696.7509578</v>
      </c>
    </row>
    <row r="98" customFormat="false" ht="15.75" hidden="false" customHeight="false" outlineLevel="0" collapsed="false">
      <c r="C98" s="0" t="n">
        <v>93609660.3607491</v>
      </c>
    </row>
    <row r="99" customFormat="false" ht="15.75" hidden="false" customHeight="false" outlineLevel="0" collapsed="false">
      <c r="C99" s="0" t="n">
        <v>92917915.0888544</v>
      </c>
    </row>
    <row r="100" customFormat="false" ht="15.75" hidden="false" customHeight="false" outlineLevel="0" collapsed="false">
      <c r="C100" s="0" t="n">
        <v>92088058.0105999</v>
      </c>
    </row>
    <row r="101" customFormat="false" ht="15.75" hidden="false" customHeight="false" outlineLevel="0" collapsed="false">
      <c r="C101" s="0" t="n">
        <v>91988637.9991105</v>
      </c>
    </row>
    <row r="102" customFormat="false" ht="15.75" hidden="false" customHeight="false" outlineLevel="0" collapsed="false">
      <c r="C102" s="0" t="n">
        <v>92901755.6146573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3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1" activeCellId="0" sqref="C21"/>
    </sheetView>
  </sheetViews>
  <sheetFormatPr defaultColWidth="8.90234375" defaultRowHeight="15.75" customHeight="true" zeroHeight="false" outlineLevelRow="0" outlineLevelCol="0"/>
  <cols>
    <col collapsed="false" customWidth="true" hidden="false" outlineLevel="0" max="1" min="1" style="0" width="22.49"/>
  </cols>
  <sheetData>
    <row r="1" customFormat="false" ht="15.75" hidden="false" customHeight="false" outlineLevel="0" collapsed="false">
      <c r="B1" s="30" t="s">
        <v>98</v>
      </c>
    </row>
    <row r="2" customFormat="false" ht="15.75" hidden="false" customHeight="false" outlineLevel="0" collapsed="false">
      <c r="A2" s="30" t="s">
        <v>99</v>
      </c>
    </row>
    <row r="3" customFormat="false" ht="15.75" hidden="false" customHeight="false" outlineLevel="0" collapsed="false">
      <c r="A3" s="143" t="n">
        <f aca="false">Data!A14</f>
        <v>100</v>
      </c>
    </row>
    <row r="40" customFormat="false" ht="15.75" hidden="false" customHeight="false" outlineLevel="0" collapsed="false">
      <c r="B40" s="0" t="n">
        <f aca="true">RAND()</f>
        <v>0.589631355386042</v>
      </c>
      <c r="C40" s="0" t="n">
        <f aca="true">RAND()</f>
        <v>0.575906727394067</v>
      </c>
      <c r="D40" s="0" t="n">
        <f aca="true">RAND()</f>
        <v>0.0767017232152846</v>
      </c>
      <c r="E40" s="0" t="n">
        <f aca="true">RAND()</f>
        <v>0.41764897710603</v>
      </c>
      <c r="F40" s="0" t="n">
        <f aca="true">RAND()</f>
        <v>0.637365811995667</v>
      </c>
      <c r="G40" s="0" t="n">
        <f aca="true">RAND()</f>
        <v>0.681243419708079</v>
      </c>
      <c r="H40" s="0" t="n">
        <f aca="true">RAND()</f>
        <v>0.680931515766601</v>
      </c>
      <c r="I40" s="0" t="n">
        <f aca="true">RAND()</f>
        <v>0.765878268328667</v>
      </c>
      <c r="J40" s="0" t="n">
        <f aca="true">RAND()</f>
        <v>0.902886989546393</v>
      </c>
      <c r="K40" s="0" t="n">
        <f aca="true">RAND()</f>
        <v>0.854555529937899</v>
      </c>
      <c r="L40" s="0" t="n">
        <f aca="true">RAND()</f>
        <v>0.102340532624883</v>
      </c>
      <c r="M40" s="0" t="n">
        <f aca="true">RAND()</f>
        <v>0.413050900109209</v>
      </c>
      <c r="N40" s="0" t="n">
        <f aca="true">RAND()</f>
        <v>0.85743153668901</v>
      </c>
      <c r="O40" s="0" t="n">
        <f aca="true">RAND()</f>
        <v>0.384062994859761</v>
      </c>
      <c r="P40" s="0" t="n">
        <f aca="true">RAND()</f>
        <v>0.223189001430421</v>
      </c>
      <c r="Q40" s="0" t="n">
        <f aca="true">RAND()</f>
        <v>0.0451357093291803</v>
      </c>
      <c r="R40" s="0" t="n">
        <f aca="true">RAND()</f>
        <v>0.755567275558406</v>
      </c>
      <c r="S40" s="0" t="n">
        <f aca="true">RAND()</f>
        <v>0.109972679726553</v>
      </c>
      <c r="T40" s="0" t="n">
        <f aca="true">RAND()</f>
        <v>0.151877007610296</v>
      </c>
      <c r="U40" s="0" t="n">
        <f aca="true">RAND()</f>
        <v>0.606689167621618</v>
      </c>
      <c r="V40" s="0" t="n">
        <f aca="true">RAND()</f>
        <v>0.262438559002142</v>
      </c>
      <c r="W40" s="0" t="n">
        <f aca="true">RAND()</f>
        <v>0.734053198254109</v>
      </c>
      <c r="X40" s="0" t="n">
        <f aca="true">RAND()</f>
        <v>0.146039013853716</v>
      </c>
      <c r="Y40" s="0" t="n">
        <f aca="true">RAND()</f>
        <v>0.359757420865818</v>
      </c>
      <c r="Z40" s="0" t="n">
        <f aca="true">RAND()</f>
        <v>0.826177411610113</v>
      </c>
      <c r="AA40" s="0" t="n">
        <f aca="true">RAND()</f>
        <v>0.508894298037485</v>
      </c>
      <c r="AB40" s="0" t="n">
        <f aca="true">RAND()</f>
        <v>0.679766067434284</v>
      </c>
      <c r="AC40" s="0" t="n">
        <f aca="true">RAND()</f>
        <v>0.989337192503783</v>
      </c>
      <c r="AD40" s="0" t="n">
        <f aca="true">RAND()</f>
        <v>0.647711564646283</v>
      </c>
      <c r="AE40" s="0" t="n">
        <f aca="true">RAND()</f>
        <v>0.361137469466294</v>
      </c>
    </row>
    <row r="41" customFormat="false" ht="15.75" hidden="false" customHeight="false" outlineLevel="0" collapsed="false">
      <c r="B41" s="0" t="n">
        <f aca="true">RAND()</f>
        <v>0.209398788594733</v>
      </c>
      <c r="C41" s="0" t="n">
        <f aca="true">RAND()</f>
        <v>0.253701924575242</v>
      </c>
      <c r="D41" s="0" t="n">
        <f aca="true">RAND()</f>
        <v>0.393195037662973</v>
      </c>
      <c r="E41" s="0" t="n">
        <f aca="true">RAND()</f>
        <v>0.36182368933433</v>
      </c>
      <c r="F41" s="0" t="n">
        <f aca="true">RAND()</f>
        <v>0.683022125176718</v>
      </c>
      <c r="G41" s="0" t="n">
        <f aca="true">RAND()</f>
        <v>0.60643653646239</v>
      </c>
      <c r="H41" s="0" t="n">
        <f aca="true">RAND()</f>
        <v>0.173059259412574</v>
      </c>
      <c r="I41" s="0" t="n">
        <f aca="true">RAND()</f>
        <v>0.936765393710914</v>
      </c>
      <c r="J41" s="0" t="n">
        <f aca="true">RAND()</f>
        <v>0.217080948333932</v>
      </c>
      <c r="K41" s="0" t="n">
        <f aca="true">RAND()</f>
        <v>0.902582742494852</v>
      </c>
      <c r="L41" s="0" t="n">
        <f aca="true">RAND()</f>
        <v>0.678197772357508</v>
      </c>
      <c r="M41" s="0" t="n">
        <f aca="true">RAND()</f>
        <v>0.299074025723608</v>
      </c>
      <c r="N41" s="0" t="n">
        <f aca="true">RAND()</f>
        <v>0.642633572290382</v>
      </c>
      <c r="O41" s="0" t="n">
        <f aca="true">RAND()</f>
        <v>0.278986496155836</v>
      </c>
      <c r="P41" s="0" t="n">
        <f aca="true">RAND()</f>
        <v>0.852361086959943</v>
      </c>
      <c r="Q41" s="0" t="n">
        <f aca="true">RAND()</f>
        <v>0.432925754789897</v>
      </c>
      <c r="R41" s="0" t="n">
        <f aca="true">RAND()</f>
        <v>0.439094636803834</v>
      </c>
      <c r="S41" s="0" t="n">
        <f aca="true">RAND()</f>
        <v>0.726926491336286</v>
      </c>
      <c r="T41" s="0" t="n">
        <f aca="true">RAND()</f>
        <v>0.584796439804661</v>
      </c>
      <c r="U41" s="0" t="n">
        <f aca="true">RAND()</f>
        <v>0.364054623576366</v>
      </c>
      <c r="V41" s="0" t="n">
        <f aca="true">RAND()</f>
        <v>0.750787728285769</v>
      </c>
      <c r="W41" s="0" t="n">
        <f aca="true">RAND()</f>
        <v>0.195966003476483</v>
      </c>
      <c r="X41" s="0" t="n">
        <f aca="true">RAND()</f>
        <v>0.733551682292345</v>
      </c>
      <c r="Y41" s="0" t="n">
        <f aca="true">RAND()</f>
        <v>0.550979039877899</v>
      </c>
      <c r="Z41" s="0" t="n">
        <f aca="true">RAND()</f>
        <v>0.0614839884179875</v>
      </c>
      <c r="AA41" s="0" t="n">
        <f aca="true">RAND()</f>
        <v>0.84178107089488</v>
      </c>
      <c r="AB41" s="0" t="n">
        <f aca="true">RAND()</f>
        <v>0.176006672778008</v>
      </c>
      <c r="AC41" s="0" t="n">
        <f aca="true">RAND()</f>
        <v>0.690058562572557</v>
      </c>
      <c r="AD41" s="0" t="n">
        <f aca="true">RAND()</f>
        <v>0.0331632796815002</v>
      </c>
      <c r="AE41" s="0" t="n">
        <f aca="true">RAND()</f>
        <v>0.726932756403757</v>
      </c>
    </row>
    <row r="42" customFormat="false" ht="15.75" hidden="false" customHeight="false" outlineLevel="0" collapsed="false">
      <c r="B42" s="0" t="n">
        <f aca="true">RAND()</f>
        <v>0.10712968795687</v>
      </c>
      <c r="C42" s="0" t="n">
        <f aca="true">RAND()</f>
        <v>0.781388089070879</v>
      </c>
      <c r="D42" s="0" t="n">
        <f aca="true">RAND()</f>
        <v>0.791550465466925</v>
      </c>
      <c r="E42" s="0" t="n">
        <f aca="true">RAND()</f>
        <v>0.460882832108208</v>
      </c>
      <c r="F42" s="0" t="n">
        <f aca="true">RAND()</f>
        <v>0.35614164680236</v>
      </c>
      <c r="G42" s="0" t="n">
        <f aca="true">RAND()</f>
        <v>0.223589398682228</v>
      </c>
      <c r="H42" s="0" t="n">
        <f aca="true">RAND()</f>
        <v>0.174523115085186</v>
      </c>
      <c r="I42" s="0" t="n">
        <f aca="true">RAND()</f>
        <v>0.984380501448445</v>
      </c>
      <c r="J42" s="0" t="n">
        <f aca="true">RAND()</f>
        <v>0.764838286611593</v>
      </c>
      <c r="K42" s="0" t="n">
        <f aca="true">RAND()</f>
        <v>0.276681250283203</v>
      </c>
      <c r="L42" s="0" t="n">
        <f aca="true">RAND()</f>
        <v>0.532755504323718</v>
      </c>
      <c r="M42" s="0" t="n">
        <f aca="true">RAND()</f>
        <v>0.147509370290758</v>
      </c>
      <c r="N42" s="0" t="n">
        <f aca="true">RAND()</f>
        <v>0.981666809849332</v>
      </c>
      <c r="O42" s="0" t="n">
        <f aca="true">RAND()</f>
        <v>0.948621414522282</v>
      </c>
      <c r="P42" s="0" t="n">
        <f aca="true">RAND()</f>
        <v>0.671044747600875</v>
      </c>
      <c r="Q42" s="0" t="n">
        <f aca="true">RAND()</f>
        <v>0.479492930784279</v>
      </c>
      <c r="R42" s="0" t="n">
        <f aca="true">RAND()</f>
        <v>0.519061247451147</v>
      </c>
      <c r="S42" s="0" t="n">
        <f aca="true">RAND()</f>
        <v>0.540181877068651</v>
      </c>
      <c r="T42" s="0" t="n">
        <f aca="true">RAND()</f>
        <v>0.581330109394626</v>
      </c>
      <c r="U42" s="0" t="n">
        <f aca="true">RAND()</f>
        <v>0.491862786358889</v>
      </c>
      <c r="V42" s="0" t="n">
        <f aca="true">RAND()</f>
        <v>0.753984164288575</v>
      </c>
      <c r="W42" s="0" t="n">
        <f aca="true">RAND()</f>
        <v>0.521924314772355</v>
      </c>
      <c r="X42" s="0" t="n">
        <f aca="true">RAND()</f>
        <v>0.266413258715377</v>
      </c>
      <c r="Y42" s="0" t="n">
        <f aca="true">RAND()</f>
        <v>0.504600304699098</v>
      </c>
      <c r="Z42" s="0" t="n">
        <f aca="true">RAND()</f>
        <v>0.487478770196684</v>
      </c>
      <c r="AA42" s="0" t="n">
        <f aca="true">RAND()</f>
        <v>0.536787140416933</v>
      </c>
      <c r="AB42" s="0" t="n">
        <f aca="true">RAND()</f>
        <v>0.358525967883469</v>
      </c>
      <c r="AC42" s="0" t="n">
        <f aca="true">RAND()</f>
        <v>0.904185054550734</v>
      </c>
      <c r="AD42" s="0" t="n">
        <f aca="true">RAND()</f>
        <v>0.377980791060945</v>
      </c>
      <c r="AE42" s="0" t="n">
        <f aca="true">RAND()</f>
        <v>0.945915889781691</v>
      </c>
    </row>
    <row r="43" customFormat="false" ht="15.75" hidden="false" customHeight="false" outlineLevel="0" collapsed="false">
      <c r="B43" s="0" t="n">
        <f aca="true">RAND()</f>
        <v>0.612342342062015</v>
      </c>
      <c r="C43" s="0" t="n">
        <f aca="true">RAND()</f>
        <v>0.0329873867340418</v>
      </c>
      <c r="D43" s="0" t="n">
        <f aca="true">RAND()</f>
        <v>0.380704242200955</v>
      </c>
      <c r="E43" s="0" t="n">
        <f aca="true">RAND()</f>
        <v>0.936709248441001</v>
      </c>
      <c r="F43" s="0" t="n">
        <f aca="true">RAND()</f>
        <v>0.954020484673316</v>
      </c>
      <c r="G43" s="0" t="n">
        <f aca="true">RAND()</f>
        <v>0.907340163424032</v>
      </c>
      <c r="H43" s="0" t="n">
        <f aca="true">RAND()</f>
        <v>0.933953527248029</v>
      </c>
      <c r="I43" s="0" t="n">
        <f aca="true">RAND()</f>
        <v>0.714626297479275</v>
      </c>
      <c r="J43" s="0" t="n">
        <f aca="true">RAND()</f>
        <v>0.617501247220115</v>
      </c>
      <c r="K43" s="0" t="n">
        <f aca="true">RAND()</f>
        <v>0.632826353677923</v>
      </c>
      <c r="L43" s="0" t="n">
        <f aca="true">RAND()</f>
        <v>0.430738512431307</v>
      </c>
      <c r="M43" s="0" t="n">
        <f aca="true">RAND()</f>
        <v>0.396083366431449</v>
      </c>
      <c r="N43" s="0" t="n">
        <f aca="true">RAND()</f>
        <v>0.74215678196522</v>
      </c>
      <c r="O43" s="0" t="n">
        <f aca="true">RAND()</f>
        <v>0.202892098607968</v>
      </c>
      <c r="P43" s="0" t="n">
        <f aca="true">RAND()</f>
        <v>0.247744721776747</v>
      </c>
      <c r="Q43" s="0" t="n">
        <f aca="true">RAND()</f>
        <v>0.437107485226708</v>
      </c>
      <c r="R43" s="0" t="n">
        <f aca="true">RAND()</f>
        <v>0.436993594526481</v>
      </c>
      <c r="S43" s="0" t="n">
        <f aca="true">RAND()</f>
        <v>0.913993484108215</v>
      </c>
      <c r="T43" s="0" t="n">
        <f aca="true">RAND()</f>
        <v>0.3571351771982</v>
      </c>
      <c r="U43" s="0" t="n">
        <f aca="true">RAND()</f>
        <v>0.0237032415151088</v>
      </c>
      <c r="V43" s="0" t="n">
        <f aca="true">RAND()</f>
        <v>0.228297647514917</v>
      </c>
      <c r="W43" s="0" t="n">
        <f aca="true">RAND()</f>
        <v>0.723939153252591</v>
      </c>
      <c r="X43" s="0" t="n">
        <f aca="true">RAND()</f>
        <v>0.469705898936752</v>
      </c>
      <c r="Y43" s="0" t="n">
        <f aca="true">RAND()</f>
        <v>0.649440811378087</v>
      </c>
      <c r="Z43" s="0" t="n">
        <f aca="true">RAND()</f>
        <v>0.975156042920448</v>
      </c>
      <c r="AA43" s="0" t="n">
        <f aca="true">RAND()</f>
        <v>0.31496916945551</v>
      </c>
      <c r="AB43" s="0" t="n">
        <f aca="true">RAND()</f>
        <v>0.0375671267932963</v>
      </c>
      <c r="AC43" s="0" t="n">
        <f aca="true">RAND()</f>
        <v>0.0247156942667874</v>
      </c>
      <c r="AD43" s="0" t="n">
        <f aca="true">RAND()</f>
        <v>0.94863114512564</v>
      </c>
      <c r="AE43" s="0" t="n">
        <f aca="true">RAND()</f>
        <v>0.244226334111461</v>
      </c>
    </row>
    <row r="44" customFormat="false" ht="15.75" hidden="false" customHeight="false" outlineLevel="0" collapsed="false">
      <c r="B44" s="0" t="n">
        <f aca="true">RAND()</f>
        <v>0.534775304444421</v>
      </c>
      <c r="C44" s="0" t="n">
        <f aca="true">RAND()</f>
        <v>0.531420330166538</v>
      </c>
      <c r="D44" s="0" t="n">
        <f aca="true">RAND()</f>
        <v>0.131027863255245</v>
      </c>
      <c r="E44" s="0" t="n">
        <f aca="true">RAND()</f>
        <v>0.686519499466974</v>
      </c>
      <c r="F44" s="0" t="n">
        <f aca="true">RAND()</f>
        <v>0.838525316448211</v>
      </c>
      <c r="G44" s="0" t="n">
        <f aca="true">RAND()</f>
        <v>0.0959181811653202</v>
      </c>
      <c r="H44" s="0" t="n">
        <f aca="true">RAND()</f>
        <v>0.0739412835822924</v>
      </c>
      <c r="I44" s="0" t="n">
        <f aca="true">RAND()</f>
        <v>0.97832673075752</v>
      </c>
      <c r="J44" s="0" t="n">
        <f aca="true">RAND()</f>
        <v>0.917419086276567</v>
      </c>
      <c r="K44" s="0" t="n">
        <f aca="true">RAND()</f>
        <v>0.846717613925179</v>
      </c>
      <c r="L44" s="0" t="n">
        <f aca="true">RAND()</f>
        <v>0.288605744056965</v>
      </c>
      <c r="M44" s="0" t="n">
        <f aca="true">RAND()</f>
        <v>0.367119065280594</v>
      </c>
      <c r="N44" s="0" t="n">
        <f aca="true">RAND()</f>
        <v>0.0325441750146481</v>
      </c>
      <c r="O44" s="0" t="n">
        <f aca="true">RAND()</f>
        <v>0.138638124868624</v>
      </c>
      <c r="P44" s="0" t="n">
        <f aca="true">RAND()</f>
        <v>0.746983527135067</v>
      </c>
      <c r="Q44" s="0" t="n">
        <f aca="true">RAND()</f>
        <v>0.568078461025004</v>
      </c>
      <c r="R44" s="0" t="n">
        <f aca="true">RAND()</f>
        <v>0.173846200652729</v>
      </c>
      <c r="S44" s="0" t="n">
        <f aca="true">RAND()</f>
        <v>0.00813117888721422</v>
      </c>
      <c r="T44" s="0" t="n">
        <f aca="true">RAND()</f>
        <v>0.396446016164098</v>
      </c>
      <c r="U44" s="0" t="n">
        <f aca="true">RAND()</f>
        <v>0.0983711132439026</v>
      </c>
      <c r="V44" s="0" t="n">
        <f aca="true">RAND()</f>
        <v>0.426231301575054</v>
      </c>
      <c r="W44" s="0" t="n">
        <f aca="true">RAND()</f>
        <v>0.643258589440922</v>
      </c>
      <c r="X44" s="0" t="n">
        <f aca="true">RAND()</f>
        <v>0.896355708646352</v>
      </c>
      <c r="Y44" s="0" t="n">
        <f aca="true">RAND()</f>
        <v>0.362239727255085</v>
      </c>
      <c r="Z44" s="0" t="n">
        <f aca="true">RAND()</f>
        <v>0.127956284188387</v>
      </c>
      <c r="AA44" s="0" t="n">
        <f aca="true">RAND()</f>
        <v>0.395639893780671</v>
      </c>
      <c r="AB44" s="0" t="n">
        <f aca="true">RAND()</f>
        <v>0.854533038535305</v>
      </c>
      <c r="AC44" s="0" t="n">
        <f aca="true">RAND()</f>
        <v>0.404397228561037</v>
      </c>
      <c r="AD44" s="0" t="n">
        <f aca="true">RAND()</f>
        <v>0.120951083443808</v>
      </c>
      <c r="AE44" s="0" t="n">
        <f aca="true">RAND()</f>
        <v>0.396316392552312</v>
      </c>
    </row>
    <row r="45" customFormat="false" ht="15.75" hidden="false" customHeight="false" outlineLevel="0" collapsed="false">
      <c r="B45" s="0" t="n">
        <f aca="true">RAND()</f>
        <v>0.0347780105759293</v>
      </c>
      <c r="C45" s="0" t="n">
        <f aca="true">RAND()</f>
        <v>0.757925583832661</v>
      </c>
      <c r="D45" s="0" t="n">
        <f aca="true">RAND()</f>
        <v>0.961508308294128</v>
      </c>
      <c r="E45" s="0" t="n">
        <f aca="true">RAND()</f>
        <v>0.944906880799565</v>
      </c>
      <c r="F45" s="0" t="n">
        <f aca="true">RAND()</f>
        <v>0.516245999084531</v>
      </c>
      <c r="G45" s="0" t="n">
        <f aca="true">RAND()</f>
        <v>0.42494724556045</v>
      </c>
      <c r="H45" s="0" t="n">
        <f aca="true">RAND()</f>
        <v>0.583247989081857</v>
      </c>
      <c r="I45" s="0" t="n">
        <f aca="true">RAND()</f>
        <v>0.135856143528044</v>
      </c>
      <c r="J45" s="0" t="n">
        <f aca="true">RAND()</f>
        <v>0.602213152496448</v>
      </c>
      <c r="K45" s="0" t="n">
        <f aca="true">RAND()</f>
        <v>0.887737348572662</v>
      </c>
      <c r="L45" s="0" t="n">
        <f aca="true">RAND()</f>
        <v>0.665493875045462</v>
      </c>
      <c r="M45" s="0" t="n">
        <f aca="true">RAND()</f>
        <v>0.118504131999228</v>
      </c>
      <c r="N45" s="0" t="n">
        <f aca="true">RAND()</f>
        <v>0.213651132631629</v>
      </c>
      <c r="O45" s="0" t="n">
        <f aca="true">RAND()</f>
        <v>0.809075989890168</v>
      </c>
      <c r="P45" s="0" t="n">
        <f aca="true">RAND()</f>
        <v>0.575870876718933</v>
      </c>
      <c r="Q45" s="0" t="n">
        <f aca="true">RAND()</f>
        <v>0.519568156341595</v>
      </c>
      <c r="R45" s="0" t="n">
        <f aca="true">RAND()</f>
        <v>0.128659642484421</v>
      </c>
      <c r="S45" s="0" t="n">
        <f aca="true">RAND()</f>
        <v>0.419186665105711</v>
      </c>
      <c r="T45" s="0" t="n">
        <f aca="true">RAND()</f>
        <v>0.259522573808145</v>
      </c>
      <c r="U45" s="0" t="n">
        <f aca="true">RAND()</f>
        <v>0.378802123546856</v>
      </c>
      <c r="V45" s="0" t="n">
        <f aca="true">RAND()</f>
        <v>0.774458115425897</v>
      </c>
      <c r="W45" s="0" t="n">
        <f aca="true">RAND()</f>
        <v>0.270236840137046</v>
      </c>
      <c r="X45" s="0" t="n">
        <f aca="true">RAND()</f>
        <v>0.157388658259436</v>
      </c>
      <c r="Y45" s="0" t="n">
        <f aca="true">RAND()</f>
        <v>0.912174209965176</v>
      </c>
      <c r="Z45" s="0" t="n">
        <f aca="true">RAND()</f>
        <v>0.266765118193283</v>
      </c>
      <c r="AA45" s="0" t="n">
        <f aca="true">RAND()</f>
        <v>0.0542821794452016</v>
      </c>
      <c r="AB45" s="0" t="n">
        <f aca="true">RAND()</f>
        <v>0.421663675163808</v>
      </c>
      <c r="AC45" s="0" t="n">
        <f aca="true">RAND()</f>
        <v>0.236072638389926</v>
      </c>
      <c r="AD45" s="0" t="n">
        <f aca="true">RAND()</f>
        <v>0.0994141602265385</v>
      </c>
      <c r="AE45" s="0" t="n">
        <f aca="true">RAND()</f>
        <v>0.689494738431731</v>
      </c>
    </row>
    <row r="46" customFormat="false" ht="15.75" hidden="false" customHeight="false" outlineLevel="0" collapsed="false">
      <c r="B46" s="0" t="n">
        <f aca="true">RAND()</f>
        <v>0.623329253756351</v>
      </c>
      <c r="C46" s="0" t="n">
        <f aca="true">RAND()</f>
        <v>0.631387750487378</v>
      </c>
      <c r="D46" s="0" t="n">
        <f aca="true">RAND()</f>
        <v>0.659717315614915</v>
      </c>
      <c r="E46" s="0" t="n">
        <f aca="true">RAND()</f>
        <v>0.578639513369388</v>
      </c>
      <c r="F46" s="0" t="n">
        <f aca="true">RAND()</f>
        <v>0.518457862436906</v>
      </c>
      <c r="G46" s="0" t="n">
        <f aca="true">RAND()</f>
        <v>0.878564668752163</v>
      </c>
      <c r="H46" s="0" t="n">
        <f aca="true">RAND()</f>
        <v>0.713631788707743</v>
      </c>
      <c r="I46" s="0" t="n">
        <f aca="true">RAND()</f>
        <v>0.712019457730516</v>
      </c>
      <c r="J46" s="0" t="n">
        <f aca="true">RAND()</f>
        <v>0.330598838280839</v>
      </c>
      <c r="K46" s="0" t="n">
        <f aca="true">RAND()</f>
        <v>0.603458468679032</v>
      </c>
      <c r="L46" s="0" t="n">
        <f aca="true">RAND()</f>
        <v>0.284439995587973</v>
      </c>
      <c r="M46" s="0" t="n">
        <f aca="true">RAND()</f>
        <v>0.416286701049059</v>
      </c>
      <c r="N46" s="0" t="n">
        <f aca="true">RAND()</f>
        <v>0.830827674124534</v>
      </c>
      <c r="O46" s="0" t="n">
        <f aca="true">RAND()</f>
        <v>0.367585793122395</v>
      </c>
      <c r="P46" s="0" t="n">
        <f aca="true">RAND()</f>
        <v>0.860886714975278</v>
      </c>
      <c r="Q46" s="0" t="n">
        <f aca="true">RAND()</f>
        <v>0.600088880233864</v>
      </c>
      <c r="R46" s="0" t="n">
        <f aca="true">RAND()</f>
        <v>0.83932784776654</v>
      </c>
      <c r="S46" s="0" t="n">
        <f aca="true">RAND()</f>
        <v>0.242214406243901</v>
      </c>
      <c r="T46" s="0" t="n">
        <f aca="true">RAND()</f>
        <v>0.793622488804444</v>
      </c>
      <c r="U46" s="0" t="n">
        <f aca="true">RAND()</f>
        <v>0.770523574229499</v>
      </c>
      <c r="V46" s="0" t="n">
        <f aca="true">RAND()</f>
        <v>0.0804443897420929</v>
      </c>
      <c r="W46" s="0" t="n">
        <f aca="true">RAND()</f>
        <v>0.931413744558402</v>
      </c>
      <c r="X46" s="0" t="n">
        <f aca="true">RAND()</f>
        <v>0.682380455961188</v>
      </c>
      <c r="Y46" s="0" t="n">
        <f aca="true">RAND()</f>
        <v>0.416296589930424</v>
      </c>
      <c r="Z46" s="0" t="n">
        <f aca="true">RAND()</f>
        <v>0.451778374756835</v>
      </c>
      <c r="AA46" s="0" t="n">
        <f aca="true">RAND()</f>
        <v>0.874222493191957</v>
      </c>
      <c r="AB46" s="0" t="n">
        <f aca="true">RAND()</f>
        <v>0.115816477736415</v>
      </c>
      <c r="AC46" s="0" t="n">
        <f aca="true">RAND()</f>
        <v>0.874074653189285</v>
      </c>
      <c r="AD46" s="0" t="n">
        <f aca="true">RAND()</f>
        <v>0.462724071735937</v>
      </c>
      <c r="AE46" s="0" t="n">
        <f aca="true">RAND()</f>
        <v>0.524096127902737</v>
      </c>
    </row>
    <row r="47" customFormat="false" ht="15.75" hidden="false" customHeight="false" outlineLevel="0" collapsed="false">
      <c r="B47" s="0" t="n">
        <f aca="true">RAND()</f>
        <v>0.965848817724802</v>
      </c>
      <c r="C47" s="0" t="n">
        <f aca="true">RAND()</f>
        <v>0.0709329154745409</v>
      </c>
      <c r="D47" s="0" t="n">
        <f aca="true">RAND()</f>
        <v>0.25397822709979</v>
      </c>
      <c r="E47" s="0" t="n">
        <f aca="true">RAND()</f>
        <v>0.0788803084076294</v>
      </c>
      <c r="F47" s="0" t="n">
        <f aca="true">RAND()</f>
        <v>0.423349525739328</v>
      </c>
      <c r="G47" s="0" t="n">
        <f aca="true">RAND()</f>
        <v>0.43488806170484</v>
      </c>
      <c r="H47" s="0" t="n">
        <f aca="true">RAND()</f>
        <v>0.413301228446556</v>
      </c>
      <c r="I47" s="0" t="n">
        <f aca="true">RAND()</f>
        <v>0.358566226512109</v>
      </c>
      <c r="J47" s="0" t="n">
        <f aca="true">RAND()</f>
        <v>0.0620345257111112</v>
      </c>
      <c r="K47" s="0" t="n">
        <f aca="true">RAND()</f>
        <v>0.72304948675329</v>
      </c>
      <c r="L47" s="0" t="n">
        <f aca="true">RAND()</f>
        <v>0.253015411010431</v>
      </c>
      <c r="M47" s="0" t="n">
        <f aca="true">RAND()</f>
        <v>0.391225823780787</v>
      </c>
      <c r="N47" s="0" t="n">
        <f aca="true">RAND()</f>
        <v>0.604433122961423</v>
      </c>
      <c r="O47" s="0" t="n">
        <f aca="true">RAND()</f>
        <v>0.81171398732438</v>
      </c>
      <c r="P47" s="0" t="n">
        <f aca="true">RAND()</f>
        <v>0.0259337735652462</v>
      </c>
      <c r="Q47" s="0" t="n">
        <f aca="true">RAND()</f>
        <v>0.376419969878558</v>
      </c>
      <c r="R47" s="0" t="n">
        <f aca="true">RAND()</f>
        <v>0.95457518639194</v>
      </c>
      <c r="S47" s="0" t="n">
        <f aca="true">RAND()</f>
        <v>0.628070588882914</v>
      </c>
      <c r="T47" s="0" t="n">
        <f aca="true">RAND()</f>
        <v>0.72610614992077</v>
      </c>
      <c r="U47" s="0" t="n">
        <f aca="true">RAND()</f>
        <v>0.594363272878795</v>
      </c>
      <c r="V47" s="0" t="n">
        <f aca="true">RAND()</f>
        <v>0.748726536209268</v>
      </c>
      <c r="W47" s="0" t="n">
        <f aca="true">RAND()</f>
        <v>0.604361007625512</v>
      </c>
      <c r="X47" s="0" t="n">
        <f aca="true">RAND()</f>
        <v>0.498885188197838</v>
      </c>
      <c r="Y47" s="0" t="n">
        <f aca="true">RAND()</f>
        <v>0.515589197492483</v>
      </c>
      <c r="Z47" s="0" t="n">
        <f aca="true">RAND()</f>
        <v>0.6027582451687</v>
      </c>
      <c r="AA47" s="0" t="n">
        <f aca="true">RAND()</f>
        <v>0.593390272852535</v>
      </c>
      <c r="AB47" s="0" t="n">
        <f aca="true">RAND()</f>
        <v>0.815470253833227</v>
      </c>
      <c r="AC47" s="0" t="n">
        <f aca="true">RAND()</f>
        <v>0.599030316952847</v>
      </c>
      <c r="AD47" s="0" t="n">
        <f aca="true">RAND()</f>
        <v>0.417490921921359</v>
      </c>
      <c r="AE47" s="0" t="n">
        <f aca="true">RAND()</f>
        <v>0.921714956063815</v>
      </c>
    </row>
    <row r="48" customFormat="false" ht="15.75" hidden="false" customHeight="false" outlineLevel="0" collapsed="false">
      <c r="B48" s="0" t="n">
        <f aca="true">RAND()</f>
        <v>0.450809662720901</v>
      </c>
      <c r="C48" s="0" t="n">
        <f aca="true">RAND()</f>
        <v>0.493711252112099</v>
      </c>
      <c r="D48" s="0" t="n">
        <f aca="true">RAND()</f>
        <v>0.557007663509345</v>
      </c>
      <c r="E48" s="0" t="n">
        <f aca="true">RAND()</f>
        <v>0.0899571384864025</v>
      </c>
      <c r="F48" s="0" t="n">
        <f aca="true">RAND()</f>
        <v>0.893676974216134</v>
      </c>
      <c r="G48" s="0" t="n">
        <f aca="true">RAND()</f>
        <v>0.853757985232901</v>
      </c>
      <c r="H48" s="0" t="n">
        <f aca="true">RAND()</f>
        <v>0.0161330141366444</v>
      </c>
      <c r="I48" s="0" t="n">
        <f aca="true">RAND()</f>
        <v>0.838296617501329</v>
      </c>
      <c r="J48" s="0" t="n">
        <f aca="true">RAND()</f>
        <v>0.805381299395897</v>
      </c>
      <c r="K48" s="0" t="n">
        <f aca="true">RAND()</f>
        <v>0.860767392465086</v>
      </c>
      <c r="L48" s="0" t="n">
        <f aca="true">RAND()</f>
        <v>0.676839977795611</v>
      </c>
      <c r="M48" s="0" t="n">
        <f aca="true">RAND()</f>
        <v>0.453003592651844</v>
      </c>
      <c r="N48" s="0" t="n">
        <f aca="true">RAND()</f>
        <v>0.0537413130787654</v>
      </c>
      <c r="O48" s="0" t="n">
        <f aca="true">RAND()</f>
        <v>0.859880192020106</v>
      </c>
      <c r="P48" s="0" t="n">
        <f aca="true">RAND()</f>
        <v>0.893264553861735</v>
      </c>
      <c r="Q48" s="0" t="n">
        <f aca="true">RAND()</f>
        <v>0.494914469926531</v>
      </c>
      <c r="R48" s="0" t="n">
        <f aca="true">RAND()</f>
        <v>0.838854066732135</v>
      </c>
      <c r="S48" s="0" t="n">
        <f aca="true">RAND()</f>
        <v>0.152604681662581</v>
      </c>
      <c r="T48" s="0" t="n">
        <f aca="true">RAND()</f>
        <v>0.301275996346056</v>
      </c>
      <c r="U48" s="0" t="n">
        <f aca="true">RAND()</f>
        <v>0.864456028167556</v>
      </c>
      <c r="V48" s="0" t="n">
        <f aca="true">RAND()</f>
        <v>0.52481740539556</v>
      </c>
      <c r="W48" s="0" t="n">
        <f aca="true">RAND()</f>
        <v>0.0341725967650712</v>
      </c>
      <c r="X48" s="0" t="n">
        <f aca="true">RAND()</f>
        <v>0.0411630371699635</v>
      </c>
      <c r="Y48" s="0" t="n">
        <f aca="true">RAND()</f>
        <v>0.263712229212446</v>
      </c>
      <c r="Z48" s="0" t="n">
        <f aca="true">RAND()</f>
        <v>0.227088868752638</v>
      </c>
      <c r="AA48" s="0" t="n">
        <f aca="true">RAND()</f>
        <v>0.944863310535705</v>
      </c>
      <c r="AB48" s="0" t="n">
        <f aca="true">RAND()</f>
        <v>0.966494930957351</v>
      </c>
      <c r="AC48" s="0" t="n">
        <f aca="true">RAND()</f>
        <v>0.215968681711123</v>
      </c>
      <c r="AD48" s="0" t="n">
        <f aca="true">RAND()</f>
        <v>0.732466653327143</v>
      </c>
      <c r="AE48" s="0" t="n">
        <f aca="true">RAND()</f>
        <v>0.364595708124749</v>
      </c>
    </row>
    <row r="49" customFormat="false" ht="15.75" hidden="false" customHeight="false" outlineLevel="0" collapsed="false">
      <c r="B49" s="0" t="n">
        <f aca="true">RAND()</f>
        <v>0.225414158520945</v>
      </c>
      <c r="C49" s="0" t="n">
        <f aca="true">RAND()</f>
        <v>0.598193706073044</v>
      </c>
      <c r="D49" s="0" t="n">
        <f aca="true">RAND()</f>
        <v>0.100864621415209</v>
      </c>
      <c r="E49" s="0" t="n">
        <f aca="true">RAND()</f>
        <v>0.0150518049189592</v>
      </c>
      <c r="F49" s="0" t="n">
        <f aca="true">RAND()</f>
        <v>0.932791517030326</v>
      </c>
      <c r="G49" s="0" t="n">
        <f aca="true">RAND()</f>
        <v>0.243023566416339</v>
      </c>
      <c r="H49" s="0" t="n">
        <f aca="true">RAND()</f>
        <v>0.197499405391008</v>
      </c>
      <c r="I49" s="0" t="n">
        <f aca="true">RAND()</f>
        <v>0.436137331908195</v>
      </c>
      <c r="J49" s="0" t="n">
        <f aca="true">RAND()</f>
        <v>0.228415786195989</v>
      </c>
      <c r="K49" s="0" t="n">
        <f aca="true">RAND()</f>
        <v>0.750408092202773</v>
      </c>
      <c r="L49" s="0" t="n">
        <f aca="true">RAND()</f>
        <v>0.830323326251234</v>
      </c>
      <c r="M49" s="0" t="n">
        <f aca="true">RAND()</f>
        <v>0.390463555550735</v>
      </c>
      <c r="N49" s="0" t="n">
        <f aca="true">RAND()</f>
        <v>0.789326253509558</v>
      </c>
      <c r="O49" s="0" t="n">
        <f aca="true">RAND()</f>
        <v>0.780684691904778</v>
      </c>
      <c r="P49" s="0" t="n">
        <f aca="true">RAND()</f>
        <v>0.981438847996216</v>
      </c>
      <c r="Q49" s="0" t="n">
        <f aca="true">RAND()</f>
        <v>0.96798681673346</v>
      </c>
      <c r="R49" s="0" t="n">
        <f aca="true">RAND()</f>
        <v>0.45002483093381</v>
      </c>
      <c r="S49" s="0" t="n">
        <f aca="true">RAND()</f>
        <v>0.213264330143589</v>
      </c>
      <c r="T49" s="0" t="n">
        <f aca="true">RAND()</f>
        <v>0.327497086565865</v>
      </c>
      <c r="U49" s="0" t="n">
        <f aca="true">RAND()</f>
        <v>0.410804878592182</v>
      </c>
      <c r="V49" s="0" t="n">
        <f aca="true">RAND()</f>
        <v>0.282621863796892</v>
      </c>
      <c r="W49" s="0" t="n">
        <f aca="true">RAND()</f>
        <v>0.603001832956401</v>
      </c>
      <c r="X49" s="0" t="n">
        <f aca="true">RAND()</f>
        <v>0.359902598260105</v>
      </c>
      <c r="Y49" s="0" t="n">
        <f aca="true">RAND()</f>
        <v>0.610202953631213</v>
      </c>
      <c r="Z49" s="0" t="n">
        <f aca="true">RAND()</f>
        <v>0.373151278169757</v>
      </c>
      <c r="AA49" s="0" t="n">
        <f aca="true">RAND()</f>
        <v>0.179749911630001</v>
      </c>
      <c r="AB49" s="0" t="n">
        <f aca="true">RAND()</f>
        <v>0.415899466873449</v>
      </c>
      <c r="AC49" s="0" t="n">
        <f aca="true">RAND()</f>
        <v>0.564933275271187</v>
      </c>
      <c r="AD49" s="0" t="n">
        <f aca="true">RAND()</f>
        <v>0.669701296006249</v>
      </c>
      <c r="AE49" s="0" t="n">
        <f aca="true">RAND()</f>
        <v>0.1788460578175</v>
      </c>
    </row>
    <row r="50" customFormat="false" ht="15.75" hidden="false" customHeight="false" outlineLevel="0" collapsed="false">
      <c r="B50" s="0" t="n">
        <f aca="true">RAND()</f>
        <v>0.44485832615624</v>
      </c>
      <c r="C50" s="0" t="n">
        <f aca="true">RAND()</f>
        <v>0.200062726857908</v>
      </c>
      <c r="D50" s="0" t="n">
        <f aca="true">RAND()</f>
        <v>0.506833659030362</v>
      </c>
      <c r="E50" s="0" t="n">
        <f aca="true">RAND()</f>
        <v>0.419138758925929</v>
      </c>
      <c r="F50" s="0" t="n">
        <f aca="true">RAND()</f>
        <v>0.698798144771553</v>
      </c>
      <c r="G50" s="0" t="n">
        <f aca="true">RAND()</f>
        <v>0.479138424211345</v>
      </c>
      <c r="H50" s="0" t="n">
        <f aca="true">RAND()</f>
        <v>0.780525791146346</v>
      </c>
      <c r="I50" s="0" t="n">
        <f aca="true">RAND()</f>
        <v>0.964583216050324</v>
      </c>
      <c r="J50" s="0" t="n">
        <f aca="true">RAND()</f>
        <v>0.320717852585174</v>
      </c>
      <c r="K50" s="0" t="n">
        <f aca="true">RAND()</f>
        <v>0.281033811036679</v>
      </c>
      <c r="L50" s="0" t="n">
        <f aca="true">RAND()</f>
        <v>0.611854383444431</v>
      </c>
      <c r="M50" s="0" t="n">
        <f aca="true">RAND()</f>
        <v>0.222129285521591</v>
      </c>
      <c r="N50" s="0" t="n">
        <f aca="true">RAND()</f>
        <v>0.82858042092014</v>
      </c>
      <c r="O50" s="0" t="n">
        <f aca="true">RAND()</f>
        <v>0.597793635034189</v>
      </c>
      <c r="P50" s="0" t="n">
        <f aca="true">RAND()</f>
        <v>0.00595289573778698</v>
      </c>
      <c r="Q50" s="0" t="n">
        <f aca="true">RAND()</f>
        <v>0.408570267078204</v>
      </c>
      <c r="R50" s="0" t="n">
        <f aca="true">RAND()</f>
        <v>0.944936852419729</v>
      </c>
      <c r="S50" s="0" t="n">
        <f aca="true">RAND()</f>
        <v>0.214627771189856</v>
      </c>
      <c r="T50" s="0" t="n">
        <f aca="true">RAND()</f>
        <v>0.318724348217166</v>
      </c>
      <c r="U50" s="0" t="n">
        <f aca="true">RAND()</f>
        <v>0.079156601513843</v>
      </c>
      <c r="V50" s="0" t="n">
        <f aca="true">RAND()</f>
        <v>0.668986794949434</v>
      </c>
      <c r="W50" s="0" t="n">
        <f aca="true">RAND()</f>
        <v>0.952327241482325</v>
      </c>
      <c r="X50" s="0" t="n">
        <f aca="true">RAND()</f>
        <v>0.35248864025811</v>
      </c>
      <c r="Y50" s="0" t="n">
        <f aca="true">RAND()</f>
        <v>0.930353212133564</v>
      </c>
      <c r="Z50" s="0" t="n">
        <f aca="true">RAND()</f>
        <v>0.126893216156291</v>
      </c>
      <c r="AA50" s="0" t="n">
        <f aca="true">RAND()</f>
        <v>0.057846143037407</v>
      </c>
      <c r="AB50" s="0" t="n">
        <f aca="true">RAND()</f>
        <v>0.964359650738288</v>
      </c>
      <c r="AC50" s="0" t="n">
        <f aca="true">RAND()</f>
        <v>0.8926021388772</v>
      </c>
      <c r="AD50" s="0" t="n">
        <f aca="true">RAND()</f>
        <v>0.656462112301299</v>
      </c>
      <c r="AE50" s="0" t="n">
        <f aca="true">RAND()</f>
        <v>0.880146883757347</v>
      </c>
    </row>
    <row r="51" customFormat="false" ht="15.75" hidden="false" customHeight="false" outlineLevel="0" collapsed="false">
      <c r="B51" s="0" t="n">
        <f aca="true">RAND()</f>
        <v>0.991854252104386</v>
      </c>
      <c r="C51" s="0" t="n">
        <f aca="true">RAND()</f>
        <v>0.708014917123073</v>
      </c>
      <c r="D51" s="0" t="n">
        <f aca="true">RAND()</f>
        <v>0.150800646477032</v>
      </c>
      <c r="E51" s="0" t="n">
        <f aca="true">RAND()</f>
        <v>0.379556851451626</v>
      </c>
      <c r="F51" s="0" t="n">
        <f aca="true">RAND()</f>
        <v>0.158387553577998</v>
      </c>
      <c r="G51" s="0" t="n">
        <f aca="true">RAND()</f>
        <v>0.235948920224367</v>
      </c>
      <c r="H51" s="0" t="n">
        <f aca="true">RAND()</f>
        <v>0.320745444823293</v>
      </c>
      <c r="I51" s="0" t="n">
        <f aca="true">RAND()</f>
        <v>0.454040158385001</v>
      </c>
      <c r="J51" s="0" t="n">
        <f aca="true">RAND()</f>
        <v>0.967666654111214</v>
      </c>
      <c r="K51" s="0" t="n">
        <f aca="true">RAND()</f>
        <v>0.705949688300149</v>
      </c>
      <c r="L51" s="0" t="n">
        <f aca="true">RAND()</f>
        <v>0.766388372149657</v>
      </c>
      <c r="M51" s="0" t="n">
        <f aca="true">RAND()</f>
        <v>0.619744122138777</v>
      </c>
      <c r="N51" s="0" t="n">
        <f aca="true">RAND()</f>
        <v>0.237493307693332</v>
      </c>
      <c r="O51" s="0" t="n">
        <f aca="true">RAND()</f>
        <v>0.696403526403005</v>
      </c>
      <c r="P51" s="0" t="n">
        <f aca="true">RAND()</f>
        <v>0.65420721153854</v>
      </c>
      <c r="Q51" s="0" t="n">
        <f aca="true">RAND()</f>
        <v>0.895219519893971</v>
      </c>
      <c r="R51" s="0" t="n">
        <f aca="true">RAND()</f>
        <v>0.662494230935417</v>
      </c>
      <c r="S51" s="0" t="n">
        <f aca="true">RAND()</f>
        <v>0.870192724106102</v>
      </c>
      <c r="T51" s="0" t="n">
        <f aca="true">RAND()</f>
        <v>0.704763708786358</v>
      </c>
      <c r="U51" s="0" t="n">
        <f aca="true">RAND()</f>
        <v>0.0529500030693233</v>
      </c>
      <c r="V51" s="0" t="n">
        <f aca="true">RAND()</f>
        <v>0.905895407380231</v>
      </c>
      <c r="W51" s="0" t="n">
        <f aca="true">RAND()</f>
        <v>0.116053566497263</v>
      </c>
      <c r="X51" s="0" t="n">
        <f aca="true">RAND()</f>
        <v>0.0993794688259473</v>
      </c>
      <c r="Y51" s="0" t="n">
        <f aca="true">RAND()</f>
        <v>0.876608531347962</v>
      </c>
      <c r="Z51" s="0" t="n">
        <f aca="true">RAND()</f>
        <v>0.130300141793544</v>
      </c>
      <c r="AA51" s="0" t="n">
        <f aca="true">RAND()</f>
        <v>0.548320703485777</v>
      </c>
      <c r="AB51" s="0" t="n">
        <f aca="true">RAND()</f>
        <v>0.858763295525382</v>
      </c>
      <c r="AC51" s="0" t="n">
        <f aca="true">RAND()</f>
        <v>0.638340823952641</v>
      </c>
      <c r="AD51" s="0" t="n">
        <f aca="true">RAND()</f>
        <v>0.064045557606892</v>
      </c>
      <c r="AE51" s="0" t="n">
        <f aca="true">RAND()</f>
        <v>0.655675162784713</v>
      </c>
    </row>
    <row r="52" customFormat="false" ht="15.75" hidden="false" customHeight="false" outlineLevel="0" collapsed="false">
      <c r="B52" s="0" t="n">
        <f aca="true">RAND()</f>
        <v>0.297431532171194</v>
      </c>
      <c r="C52" s="0" t="n">
        <f aca="true">RAND()</f>
        <v>0.507220912938674</v>
      </c>
      <c r="D52" s="0" t="n">
        <f aca="true">RAND()</f>
        <v>0.0127840057336027</v>
      </c>
      <c r="E52" s="0" t="n">
        <f aca="true">RAND()</f>
        <v>0.598080375646789</v>
      </c>
      <c r="F52" s="0" t="n">
        <f aca="true">RAND()</f>
        <v>0.953070954471819</v>
      </c>
      <c r="G52" s="0" t="n">
        <f aca="true">RAND()</f>
        <v>0.100400426905042</v>
      </c>
      <c r="H52" s="0" t="n">
        <f aca="true">RAND()</f>
        <v>0.533728654163266</v>
      </c>
      <c r="I52" s="0" t="n">
        <f aca="true">RAND()</f>
        <v>0.396615117613734</v>
      </c>
      <c r="J52" s="0" t="n">
        <f aca="true">RAND()</f>
        <v>0.294367437263186</v>
      </c>
      <c r="K52" s="0" t="n">
        <f aca="true">RAND()</f>
        <v>0.294856202737617</v>
      </c>
      <c r="L52" s="0" t="n">
        <f aca="true">RAND()</f>
        <v>0.965010456690968</v>
      </c>
      <c r="M52" s="0" t="n">
        <f aca="true">RAND()</f>
        <v>0.863012674999431</v>
      </c>
      <c r="N52" s="0" t="n">
        <f aca="true">RAND()</f>
        <v>0.471651601367668</v>
      </c>
      <c r="O52" s="0" t="n">
        <f aca="true">RAND()</f>
        <v>0.434105063644117</v>
      </c>
      <c r="P52" s="0" t="n">
        <f aca="true">RAND()</f>
        <v>0.378657810677542</v>
      </c>
      <c r="Q52" s="0" t="n">
        <f aca="true">RAND()</f>
        <v>0.0112385695557001</v>
      </c>
      <c r="R52" s="0" t="n">
        <f aca="true">RAND()</f>
        <v>0.227580746229962</v>
      </c>
      <c r="S52" s="0" t="n">
        <f aca="true">RAND()</f>
        <v>0.54691226355823</v>
      </c>
      <c r="T52" s="0" t="n">
        <f aca="true">RAND()</f>
        <v>0.196685061947881</v>
      </c>
      <c r="U52" s="0" t="n">
        <f aca="true">RAND()</f>
        <v>0.954865418194192</v>
      </c>
      <c r="V52" s="0" t="n">
        <f aca="true">RAND()</f>
        <v>0.742692370125446</v>
      </c>
      <c r="W52" s="0" t="n">
        <f aca="true">RAND()</f>
        <v>0.668438659557791</v>
      </c>
      <c r="X52" s="0" t="n">
        <f aca="true">RAND()</f>
        <v>0.721218913158832</v>
      </c>
      <c r="Y52" s="0" t="n">
        <f aca="true">RAND()</f>
        <v>0.436231120928703</v>
      </c>
      <c r="Z52" s="0" t="n">
        <f aca="true">RAND()</f>
        <v>0.333552899850987</v>
      </c>
      <c r="AA52" s="0" t="n">
        <f aca="true">RAND()</f>
        <v>0.622279360599275</v>
      </c>
      <c r="AB52" s="0" t="n">
        <f aca="true">RAND()</f>
        <v>0.163397424319868</v>
      </c>
      <c r="AC52" s="0" t="n">
        <f aca="true">RAND()</f>
        <v>0.646732406306801</v>
      </c>
      <c r="AD52" s="0" t="n">
        <f aca="true">RAND()</f>
        <v>0.0510290416224897</v>
      </c>
      <c r="AE52" s="0" t="n">
        <f aca="true">RAND()</f>
        <v>0.469047215489781</v>
      </c>
    </row>
    <row r="53" customFormat="false" ht="15.75" hidden="false" customHeight="false" outlineLevel="0" collapsed="false">
      <c r="B53" s="0" t="n">
        <f aca="true">RAND()</f>
        <v>0.529894589199633</v>
      </c>
      <c r="C53" s="0" t="n">
        <f aca="true">RAND()</f>
        <v>0.590946230909842</v>
      </c>
      <c r="D53" s="0" t="n">
        <f aca="true">RAND()</f>
        <v>0.660554856243042</v>
      </c>
      <c r="E53" s="0" t="n">
        <f aca="true">RAND()</f>
        <v>0.656888841756449</v>
      </c>
      <c r="F53" s="0" t="n">
        <f aca="true">RAND()</f>
        <v>0.96868006385535</v>
      </c>
      <c r="G53" s="0" t="n">
        <f aca="true">RAND()</f>
        <v>0.750841375796497</v>
      </c>
      <c r="H53" s="0" t="n">
        <f aca="true">RAND()</f>
        <v>0.913968819469431</v>
      </c>
      <c r="I53" s="0" t="n">
        <f aca="true">RAND()</f>
        <v>0.246509244558299</v>
      </c>
      <c r="J53" s="0" t="n">
        <f aca="true">RAND()</f>
        <v>0.292594434475242</v>
      </c>
      <c r="K53" s="0" t="n">
        <f aca="true">RAND()</f>
        <v>0.271359882409311</v>
      </c>
      <c r="L53" s="0" t="n">
        <f aca="true">RAND()</f>
        <v>0.233370060048118</v>
      </c>
      <c r="M53" s="0" t="n">
        <f aca="true">RAND()</f>
        <v>0.662437562819408</v>
      </c>
      <c r="N53" s="0" t="n">
        <f aca="true">RAND()</f>
        <v>0.563851653678733</v>
      </c>
      <c r="O53" s="0" t="n">
        <f aca="true">RAND()</f>
        <v>0.0909952146862084</v>
      </c>
      <c r="P53" s="0" t="n">
        <f aca="true">RAND()</f>
        <v>0.823126351307614</v>
      </c>
      <c r="Q53" s="0" t="n">
        <f aca="true">RAND()</f>
        <v>0.164482255772746</v>
      </c>
      <c r="R53" s="0" t="n">
        <f aca="true">RAND()</f>
        <v>0.40141637446666</v>
      </c>
      <c r="S53" s="0" t="n">
        <f aca="true">RAND()</f>
        <v>0.423890305756392</v>
      </c>
      <c r="T53" s="0" t="n">
        <f aca="true">RAND()</f>
        <v>0.158605028664352</v>
      </c>
      <c r="U53" s="0" t="n">
        <f aca="true">RAND()</f>
        <v>0.462509165558802</v>
      </c>
      <c r="V53" s="0" t="n">
        <f aca="true">RAND()</f>
        <v>0.964659971097157</v>
      </c>
      <c r="W53" s="0" t="n">
        <f aca="true">RAND()</f>
        <v>0.92726206845578</v>
      </c>
      <c r="X53" s="0" t="n">
        <f aca="true">RAND()</f>
        <v>0.978212006077565</v>
      </c>
      <c r="Y53" s="0" t="n">
        <f aca="true">RAND()</f>
        <v>0.0891418687196762</v>
      </c>
      <c r="Z53" s="0" t="n">
        <f aca="true">RAND()</f>
        <v>0.65326290267451</v>
      </c>
      <c r="AA53" s="0" t="n">
        <f aca="true">RAND()</f>
        <v>0.503434336430007</v>
      </c>
      <c r="AB53" s="0" t="n">
        <f aca="true">RAND()</f>
        <v>0.492396030046655</v>
      </c>
      <c r="AC53" s="0" t="n">
        <f aca="true">RAND()</f>
        <v>0.82963706079147</v>
      </c>
      <c r="AD53" s="0" t="n">
        <f aca="true">RAND()</f>
        <v>0.086757327750923</v>
      </c>
      <c r="AE53" s="0" t="n">
        <f aca="true">RAND()</f>
        <v>0.293783460811824</v>
      </c>
    </row>
    <row r="54" customFormat="false" ht="15.75" hidden="false" customHeight="false" outlineLevel="0" collapsed="false">
      <c r="B54" s="0" t="n">
        <f aca="true">RAND()</f>
        <v>0.0806047699547517</v>
      </c>
      <c r="C54" s="0" t="n">
        <f aca="true">RAND()</f>
        <v>0.303327286983542</v>
      </c>
      <c r="D54" s="0" t="n">
        <f aca="true">RAND()</f>
        <v>0.717079445196528</v>
      </c>
      <c r="E54" s="0" t="n">
        <f aca="true">RAND()</f>
        <v>0.347132490256723</v>
      </c>
      <c r="F54" s="0" t="n">
        <f aca="true">RAND()</f>
        <v>0.736738958289116</v>
      </c>
      <c r="G54" s="0" t="n">
        <f aca="true">RAND()</f>
        <v>0.510922106711487</v>
      </c>
      <c r="H54" s="0" t="n">
        <f aca="true">RAND()</f>
        <v>0.186966383989502</v>
      </c>
      <c r="I54" s="0" t="n">
        <f aca="true">RAND()</f>
        <v>0.132294514155353</v>
      </c>
      <c r="J54" s="0" t="n">
        <f aca="true">RAND()</f>
        <v>0.910347724117987</v>
      </c>
      <c r="K54" s="0" t="n">
        <f aca="true">RAND()</f>
        <v>0.323148503990028</v>
      </c>
      <c r="L54" s="0" t="n">
        <f aca="true">RAND()</f>
        <v>0.754412970201746</v>
      </c>
      <c r="M54" s="0" t="n">
        <f aca="true">RAND()</f>
        <v>0.357516621919999</v>
      </c>
      <c r="N54" s="0" t="n">
        <f aca="true">RAND()</f>
        <v>0.403102618615311</v>
      </c>
      <c r="O54" s="0" t="n">
        <f aca="true">RAND()</f>
        <v>0.353384066590825</v>
      </c>
      <c r="P54" s="0" t="n">
        <f aca="true">RAND()</f>
        <v>0.926806566429075</v>
      </c>
      <c r="Q54" s="0" t="n">
        <f aca="true">RAND()</f>
        <v>0.973458814585536</v>
      </c>
      <c r="R54" s="0" t="n">
        <f aca="true">RAND()</f>
        <v>0.377895572708569</v>
      </c>
      <c r="S54" s="0" t="n">
        <f aca="true">RAND()</f>
        <v>0.791176789265488</v>
      </c>
      <c r="T54" s="0" t="n">
        <f aca="true">RAND()</f>
        <v>0.766546745323652</v>
      </c>
      <c r="U54" s="0" t="n">
        <f aca="true">RAND()</f>
        <v>0.529833205143193</v>
      </c>
      <c r="V54" s="0" t="n">
        <f aca="true">RAND()</f>
        <v>0.0626388770233592</v>
      </c>
      <c r="W54" s="0" t="n">
        <f aca="true">RAND()</f>
        <v>0.458186214426439</v>
      </c>
      <c r="X54" s="0" t="n">
        <f aca="true">RAND()</f>
        <v>0.948909191918682</v>
      </c>
      <c r="Y54" s="0" t="n">
        <f aca="true">RAND()</f>
        <v>0.205091057711466</v>
      </c>
      <c r="Z54" s="0" t="n">
        <f aca="true">RAND()</f>
        <v>0.437585565190196</v>
      </c>
      <c r="AA54" s="0" t="n">
        <f aca="true">RAND()</f>
        <v>0.445832193052835</v>
      </c>
      <c r="AB54" s="0" t="n">
        <f aca="true">RAND()</f>
        <v>0.668455489042813</v>
      </c>
      <c r="AC54" s="0" t="n">
        <f aca="true">RAND()</f>
        <v>0.185506815592872</v>
      </c>
      <c r="AD54" s="0" t="n">
        <f aca="true">RAND()</f>
        <v>0.540525774353534</v>
      </c>
      <c r="AE54" s="0" t="n">
        <f aca="true">RAND()</f>
        <v>0.608414816431852</v>
      </c>
    </row>
    <row r="55" customFormat="false" ht="15.75" hidden="false" customHeight="false" outlineLevel="0" collapsed="false">
      <c r="B55" s="0" t="n">
        <f aca="true">RAND()</f>
        <v>0.82870925870985</v>
      </c>
      <c r="C55" s="0" t="n">
        <f aca="true">RAND()</f>
        <v>0.0991502657994213</v>
      </c>
      <c r="D55" s="0" t="n">
        <f aca="true">RAND()</f>
        <v>0.168902544645023</v>
      </c>
      <c r="E55" s="0" t="n">
        <f aca="true">RAND()</f>
        <v>0.951195594780744</v>
      </c>
      <c r="F55" s="0" t="n">
        <f aca="true">RAND()</f>
        <v>0.675639836770981</v>
      </c>
      <c r="G55" s="0" t="n">
        <f aca="true">RAND()</f>
        <v>0.772711163489196</v>
      </c>
      <c r="H55" s="0" t="n">
        <f aca="true">RAND()</f>
        <v>0.0968567911966779</v>
      </c>
      <c r="I55" s="0" t="n">
        <f aca="true">RAND()</f>
        <v>0.11652979478155</v>
      </c>
      <c r="J55" s="0" t="n">
        <f aca="true">RAND()</f>
        <v>0.151127383012349</v>
      </c>
      <c r="K55" s="0" t="n">
        <f aca="true">RAND()</f>
        <v>0.774416493847197</v>
      </c>
      <c r="L55" s="0" t="n">
        <f aca="true">RAND()</f>
        <v>0.454695584938087</v>
      </c>
      <c r="M55" s="0" t="n">
        <f aca="true">RAND()</f>
        <v>0.263866535917692</v>
      </c>
      <c r="N55" s="0" t="n">
        <f aca="true">RAND()</f>
        <v>0.657162731479373</v>
      </c>
      <c r="O55" s="0" t="n">
        <f aca="true">RAND()</f>
        <v>0.317590781193552</v>
      </c>
      <c r="P55" s="0" t="n">
        <f aca="true">RAND()</f>
        <v>0.979742018878789</v>
      </c>
      <c r="Q55" s="0" t="n">
        <f aca="true">RAND()</f>
        <v>0.957546420662642</v>
      </c>
      <c r="R55" s="0" t="n">
        <f aca="true">RAND()</f>
        <v>0.598530586997418</v>
      </c>
      <c r="S55" s="0" t="n">
        <f aca="true">RAND()</f>
        <v>0.140113889815999</v>
      </c>
      <c r="T55" s="0" t="n">
        <f aca="true">RAND()</f>
        <v>0.844860959387968</v>
      </c>
      <c r="U55" s="0" t="n">
        <f aca="true">RAND()</f>
        <v>0.67141609992657</v>
      </c>
      <c r="V55" s="0" t="n">
        <f aca="true">RAND()</f>
        <v>0.652168164117848</v>
      </c>
      <c r="W55" s="0" t="n">
        <f aca="true">RAND()</f>
        <v>0.796182149780144</v>
      </c>
      <c r="X55" s="0" t="n">
        <f aca="true">RAND()</f>
        <v>0.588551190747553</v>
      </c>
      <c r="Y55" s="0" t="n">
        <f aca="true">RAND()</f>
        <v>0.234912665602708</v>
      </c>
      <c r="Z55" s="0" t="n">
        <f aca="true">RAND()</f>
        <v>0.762107098385523</v>
      </c>
      <c r="AA55" s="0" t="n">
        <f aca="true">RAND()</f>
        <v>0.152933742978776</v>
      </c>
      <c r="AB55" s="0" t="n">
        <f aca="true">RAND()</f>
        <v>0.448760183236694</v>
      </c>
      <c r="AC55" s="0" t="n">
        <f aca="true">RAND()</f>
        <v>0.549194072863757</v>
      </c>
      <c r="AD55" s="0" t="n">
        <f aca="true">RAND()</f>
        <v>0.650148376167273</v>
      </c>
      <c r="AE55" s="0" t="n">
        <f aca="true">RAND()</f>
        <v>0.180505126252025</v>
      </c>
    </row>
    <row r="56" customFormat="false" ht="15.75" hidden="false" customHeight="false" outlineLevel="0" collapsed="false">
      <c r="B56" s="0" t="n">
        <f aca="true">RAND()</f>
        <v>0.388007054924517</v>
      </c>
      <c r="C56" s="0" t="n">
        <f aca="true">RAND()</f>
        <v>0.347060167511337</v>
      </c>
      <c r="D56" s="0" t="n">
        <f aca="true">RAND()</f>
        <v>0.950368873475044</v>
      </c>
      <c r="E56" s="0" t="n">
        <f aca="true">RAND()</f>
        <v>0.386146164516101</v>
      </c>
      <c r="F56" s="0" t="n">
        <f aca="true">RAND()</f>
        <v>0.590543169899638</v>
      </c>
      <c r="G56" s="0" t="n">
        <f aca="true">RAND()</f>
        <v>0.0658728866210436</v>
      </c>
      <c r="H56" s="0" t="n">
        <f aca="true">RAND()</f>
        <v>0.690852532044426</v>
      </c>
      <c r="I56" s="0" t="n">
        <f aca="true">RAND()</f>
        <v>0.536117104982727</v>
      </c>
      <c r="J56" s="0" t="n">
        <f aca="true">RAND()</f>
        <v>0.796497453252346</v>
      </c>
      <c r="K56" s="0" t="n">
        <f aca="true">RAND()</f>
        <v>0.586228688586095</v>
      </c>
      <c r="L56" s="0" t="n">
        <f aca="true">RAND()</f>
        <v>0.0752199977183816</v>
      </c>
      <c r="M56" s="0" t="n">
        <f aca="true">RAND()</f>
        <v>0.816886658679544</v>
      </c>
      <c r="N56" s="0" t="n">
        <f aca="true">RAND()</f>
        <v>0.420707617627435</v>
      </c>
      <c r="O56" s="0" t="n">
        <f aca="true">RAND()</f>
        <v>0.482514361522415</v>
      </c>
      <c r="P56" s="0" t="n">
        <f aca="true">RAND()</f>
        <v>0.0790855496743877</v>
      </c>
      <c r="Q56" s="0" t="n">
        <f aca="true">RAND()</f>
        <v>0.0397590123486758</v>
      </c>
      <c r="R56" s="0" t="n">
        <f aca="true">RAND()</f>
        <v>0.804231761327049</v>
      </c>
      <c r="S56" s="0" t="n">
        <f aca="true">RAND()</f>
        <v>0.040979218169336</v>
      </c>
      <c r="T56" s="0" t="n">
        <f aca="true">RAND()</f>
        <v>0.0692774437365046</v>
      </c>
      <c r="U56" s="0" t="n">
        <f aca="true">RAND()</f>
        <v>0.75336750264142</v>
      </c>
      <c r="V56" s="0" t="n">
        <f aca="true">RAND()</f>
        <v>0.385394793565009</v>
      </c>
      <c r="W56" s="0" t="n">
        <f aca="true">RAND()</f>
        <v>0.240769036143834</v>
      </c>
      <c r="X56" s="0" t="n">
        <f aca="true">RAND()</f>
        <v>0.521402832107693</v>
      </c>
      <c r="Y56" s="0" t="n">
        <f aca="true">RAND()</f>
        <v>0.20605057208817</v>
      </c>
      <c r="Z56" s="0" t="n">
        <f aca="true">RAND()</f>
        <v>0.0362769194996649</v>
      </c>
      <c r="AA56" s="0" t="n">
        <f aca="true">RAND()</f>
        <v>0.123986125048038</v>
      </c>
      <c r="AB56" s="0" t="n">
        <f aca="true">RAND()</f>
        <v>0.412653864753877</v>
      </c>
      <c r="AC56" s="0" t="n">
        <f aca="true">RAND()</f>
        <v>0.671694963316857</v>
      </c>
      <c r="AD56" s="0" t="n">
        <f aca="true">RAND()</f>
        <v>0.430745361355362</v>
      </c>
      <c r="AE56" s="0" t="n">
        <f aca="true">RAND()</f>
        <v>0.210660402735698</v>
      </c>
    </row>
    <row r="57" customFormat="false" ht="15.75" hidden="false" customHeight="false" outlineLevel="0" collapsed="false">
      <c r="B57" s="0" t="n">
        <f aca="true">RAND()</f>
        <v>0.799421658097299</v>
      </c>
      <c r="C57" s="0" t="n">
        <f aca="true">RAND()</f>
        <v>0.261945680927393</v>
      </c>
      <c r="D57" s="0" t="n">
        <f aca="true">RAND()</f>
        <v>0.0479210530051664</v>
      </c>
      <c r="E57" s="0" t="n">
        <f aca="true">RAND()</f>
        <v>0.626192633418336</v>
      </c>
      <c r="F57" s="0" t="n">
        <f aca="true">RAND()</f>
        <v>0.736909637208384</v>
      </c>
      <c r="G57" s="0" t="n">
        <f aca="true">RAND()</f>
        <v>0.0600599921740628</v>
      </c>
      <c r="H57" s="0" t="n">
        <f aca="true">RAND()</f>
        <v>0.562381844223559</v>
      </c>
      <c r="I57" s="0" t="n">
        <f aca="true">RAND()</f>
        <v>0.106899179594545</v>
      </c>
      <c r="J57" s="0" t="n">
        <f aca="true">RAND()</f>
        <v>0.0345864751172944</v>
      </c>
      <c r="K57" s="0" t="n">
        <f aca="true">RAND()</f>
        <v>0.141841519872355</v>
      </c>
      <c r="L57" s="0" t="n">
        <f aca="true">RAND()</f>
        <v>0.986983013036122</v>
      </c>
      <c r="M57" s="0" t="n">
        <f aca="true">RAND()</f>
        <v>0.00901066516546705</v>
      </c>
      <c r="N57" s="0" t="n">
        <f aca="true">RAND()</f>
        <v>0.804529008921023</v>
      </c>
      <c r="O57" s="0" t="n">
        <f aca="true">RAND()</f>
        <v>0.239874587284626</v>
      </c>
      <c r="P57" s="0" t="n">
        <f aca="true">RAND()</f>
        <v>0.706668469095838</v>
      </c>
      <c r="Q57" s="0" t="n">
        <f aca="true">RAND()</f>
        <v>0.745743587610939</v>
      </c>
      <c r="R57" s="0" t="n">
        <f aca="true">RAND()</f>
        <v>0.962015466451801</v>
      </c>
      <c r="S57" s="0" t="n">
        <f aca="true">RAND()</f>
        <v>0.616197992759149</v>
      </c>
      <c r="T57" s="0" t="n">
        <f aca="true">RAND()</f>
        <v>0.73559258710035</v>
      </c>
      <c r="U57" s="0" t="n">
        <f aca="true">RAND()</f>
        <v>0.910889971351751</v>
      </c>
      <c r="V57" s="0" t="n">
        <f aca="true">RAND()</f>
        <v>0.851546772345661</v>
      </c>
      <c r="W57" s="0" t="n">
        <f aca="true">RAND()</f>
        <v>0.100853805429514</v>
      </c>
      <c r="X57" s="0" t="n">
        <f aca="true">RAND()</f>
        <v>0.521850120464423</v>
      </c>
      <c r="Y57" s="0" t="n">
        <f aca="true">RAND()</f>
        <v>0.908611684380916</v>
      </c>
      <c r="Z57" s="0" t="n">
        <f aca="true">RAND()</f>
        <v>0.314193282380428</v>
      </c>
      <c r="AA57" s="0" t="n">
        <f aca="true">RAND()</f>
        <v>0.302075024843203</v>
      </c>
      <c r="AB57" s="0" t="n">
        <f aca="true">RAND()</f>
        <v>0.793123738692185</v>
      </c>
      <c r="AC57" s="0" t="n">
        <f aca="true">RAND()</f>
        <v>0.921427618160015</v>
      </c>
      <c r="AD57" s="0" t="n">
        <f aca="true">RAND()</f>
        <v>0.641421041050886</v>
      </c>
      <c r="AE57" s="0" t="n">
        <f aca="true">RAND()</f>
        <v>0.162554034122376</v>
      </c>
    </row>
    <row r="58" customFormat="false" ht="15.75" hidden="false" customHeight="false" outlineLevel="0" collapsed="false">
      <c r="B58" s="0" t="n">
        <f aca="true">RAND()</f>
        <v>0.106964578975346</v>
      </c>
      <c r="C58" s="0" t="n">
        <f aca="true">RAND()</f>
        <v>0.430961063024028</v>
      </c>
      <c r="D58" s="0" t="n">
        <f aca="true">RAND()</f>
        <v>0.962042028990931</v>
      </c>
      <c r="E58" s="0" t="n">
        <f aca="true">RAND()</f>
        <v>0.735156300433383</v>
      </c>
      <c r="F58" s="0" t="n">
        <f aca="true">RAND()</f>
        <v>0.279992136331279</v>
      </c>
      <c r="G58" s="0" t="n">
        <f aca="true">RAND()</f>
        <v>0.241137761750473</v>
      </c>
      <c r="H58" s="0" t="n">
        <f aca="true">RAND()</f>
        <v>0.452975899238514</v>
      </c>
      <c r="I58" s="0" t="n">
        <f aca="true">RAND()</f>
        <v>0.259637750210441</v>
      </c>
      <c r="J58" s="0" t="n">
        <f aca="true">RAND()</f>
        <v>0.921749227726087</v>
      </c>
      <c r="K58" s="0" t="n">
        <f aca="true">RAND()</f>
        <v>0.12048540031514</v>
      </c>
      <c r="L58" s="0" t="n">
        <f aca="true">RAND()</f>
        <v>0.566713250492079</v>
      </c>
      <c r="M58" s="0" t="n">
        <f aca="true">RAND()</f>
        <v>0.431628894750538</v>
      </c>
      <c r="N58" s="0" t="n">
        <f aca="true">RAND()</f>
        <v>0.461674270485296</v>
      </c>
      <c r="O58" s="0" t="n">
        <f aca="true">RAND()</f>
        <v>0.0149205369046634</v>
      </c>
      <c r="P58" s="0" t="n">
        <f aca="true">RAND()</f>
        <v>0.01881087746813</v>
      </c>
      <c r="Q58" s="0" t="n">
        <f aca="true">RAND()</f>
        <v>0.183025098609589</v>
      </c>
      <c r="R58" s="0" t="n">
        <f aca="true">RAND()</f>
        <v>0.958294827052496</v>
      </c>
      <c r="S58" s="0" t="n">
        <f aca="true">RAND()</f>
        <v>0.544558046998393</v>
      </c>
      <c r="T58" s="0" t="n">
        <f aca="true">RAND()</f>
        <v>0.507271774016275</v>
      </c>
      <c r="U58" s="0" t="n">
        <f aca="true">RAND()</f>
        <v>0.0662559836248465</v>
      </c>
      <c r="V58" s="0" t="n">
        <f aca="true">RAND()</f>
        <v>0.118080379131729</v>
      </c>
      <c r="W58" s="0" t="n">
        <f aca="true">RAND()</f>
        <v>0.697298132842833</v>
      </c>
      <c r="X58" s="0" t="n">
        <f aca="true">RAND()</f>
        <v>0.590274750723536</v>
      </c>
      <c r="Y58" s="0" t="n">
        <f aca="true">RAND()</f>
        <v>0.126979503176446</v>
      </c>
      <c r="Z58" s="0" t="n">
        <f aca="true">RAND()</f>
        <v>0.293386920560812</v>
      </c>
      <c r="AA58" s="0" t="n">
        <f aca="true">RAND()</f>
        <v>0.0209220425723062</v>
      </c>
      <c r="AB58" s="0" t="n">
        <f aca="true">RAND()</f>
        <v>0.460550041670596</v>
      </c>
      <c r="AC58" s="0" t="n">
        <f aca="true">RAND()</f>
        <v>0.795768362393634</v>
      </c>
      <c r="AD58" s="0" t="n">
        <f aca="true">RAND()</f>
        <v>0.231542755517762</v>
      </c>
      <c r="AE58" s="0" t="n">
        <f aca="true">RAND()</f>
        <v>0.590903091627932</v>
      </c>
    </row>
    <row r="59" customFormat="false" ht="15.75" hidden="false" customHeight="false" outlineLevel="0" collapsed="false">
      <c r="B59" s="0" t="n">
        <f aca="true">RAND()</f>
        <v>0.403211598824931</v>
      </c>
      <c r="C59" s="0" t="n">
        <f aca="true">RAND()</f>
        <v>0.275048996240153</v>
      </c>
      <c r="D59" s="0" t="n">
        <f aca="true">RAND()</f>
        <v>0.176967019106804</v>
      </c>
      <c r="E59" s="0" t="n">
        <f aca="true">RAND()</f>
        <v>0.52737621293094</v>
      </c>
      <c r="F59" s="0" t="n">
        <f aca="true">RAND()</f>
        <v>0.17238856631653</v>
      </c>
      <c r="G59" s="0" t="n">
        <f aca="true">RAND()</f>
        <v>0.205931934896707</v>
      </c>
      <c r="H59" s="0" t="n">
        <f aca="true">RAND()</f>
        <v>0.488789541347625</v>
      </c>
      <c r="I59" s="0" t="n">
        <f aca="true">RAND()</f>
        <v>0.0976840585000292</v>
      </c>
      <c r="J59" s="0" t="n">
        <f aca="true">RAND()</f>
        <v>0.636167127254668</v>
      </c>
      <c r="K59" s="0" t="n">
        <f aca="true">RAND()</f>
        <v>0.254511536584646</v>
      </c>
      <c r="L59" s="0" t="n">
        <f aca="true">RAND()</f>
        <v>0.272618616117809</v>
      </c>
      <c r="M59" s="0" t="n">
        <f aca="true">RAND()</f>
        <v>0.689731479602165</v>
      </c>
      <c r="N59" s="0" t="n">
        <f aca="true">RAND()</f>
        <v>0.1887487757362</v>
      </c>
      <c r="O59" s="0" t="n">
        <f aca="true">RAND()</f>
        <v>0.610191987960077</v>
      </c>
      <c r="P59" s="0" t="n">
        <f aca="true">RAND()</f>
        <v>0.780880482802746</v>
      </c>
      <c r="Q59" s="0" t="n">
        <f aca="true">RAND()</f>
        <v>0.824691566353631</v>
      </c>
      <c r="R59" s="0" t="n">
        <f aca="true">RAND()</f>
        <v>0.851017100856212</v>
      </c>
      <c r="S59" s="0" t="n">
        <f aca="true">RAND()</f>
        <v>0.141079026222202</v>
      </c>
      <c r="T59" s="0" t="n">
        <f aca="true">RAND()</f>
        <v>0.578697346845576</v>
      </c>
      <c r="U59" s="0" t="n">
        <f aca="true">RAND()</f>
        <v>0.109353080739882</v>
      </c>
      <c r="V59" s="0" t="n">
        <f aca="true">RAND()</f>
        <v>0.968950321765444</v>
      </c>
      <c r="W59" s="0" t="n">
        <f aca="true">RAND()</f>
        <v>0.416123665578308</v>
      </c>
      <c r="X59" s="0" t="n">
        <f aca="true">RAND()</f>
        <v>0.385451674987846</v>
      </c>
      <c r="Y59" s="0" t="n">
        <f aca="true">RAND()</f>
        <v>0.413672595905577</v>
      </c>
      <c r="Z59" s="0" t="n">
        <f aca="true">RAND()</f>
        <v>0.389913046496175</v>
      </c>
      <c r="AA59" s="0" t="n">
        <f aca="true">RAND()</f>
        <v>0.305750811336678</v>
      </c>
      <c r="AB59" s="0" t="n">
        <f aca="true">RAND()</f>
        <v>0.726125581168329</v>
      </c>
      <c r="AC59" s="0" t="n">
        <f aca="true">RAND()</f>
        <v>0.17631421272587</v>
      </c>
      <c r="AD59" s="0" t="n">
        <f aca="true">RAND()</f>
        <v>0.207929068626305</v>
      </c>
      <c r="AE59" s="0" t="n">
        <f aca="true">RAND()</f>
        <v>0.215409264272475</v>
      </c>
    </row>
    <row r="60" customFormat="false" ht="15.75" hidden="false" customHeight="false" outlineLevel="0" collapsed="false">
      <c r="B60" s="0" t="n">
        <f aca="true">RAND()</f>
        <v>0.329127727657862</v>
      </c>
      <c r="C60" s="0" t="n">
        <f aca="true">RAND()</f>
        <v>0.227084392716112</v>
      </c>
      <c r="D60" s="0" t="n">
        <f aca="true">RAND()</f>
        <v>0.485345430764398</v>
      </c>
      <c r="E60" s="0" t="n">
        <f aca="true">RAND()</f>
        <v>0.944974856066499</v>
      </c>
      <c r="F60" s="0" t="n">
        <f aca="true">RAND()</f>
        <v>0.911241562329764</v>
      </c>
      <c r="G60" s="0" t="n">
        <f aca="true">RAND()</f>
        <v>0.495398163132371</v>
      </c>
      <c r="H60" s="0" t="n">
        <f aca="true">RAND()</f>
        <v>0.59084887160838</v>
      </c>
      <c r="I60" s="0" t="n">
        <f aca="true">RAND()</f>
        <v>0.434207179902338</v>
      </c>
      <c r="J60" s="0" t="n">
        <f aca="true">RAND()</f>
        <v>0.361192687919973</v>
      </c>
      <c r="K60" s="0" t="n">
        <f aca="true">RAND()</f>
        <v>0.0766919558058331</v>
      </c>
      <c r="L60" s="0" t="n">
        <f aca="true">RAND()</f>
        <v>0.205813665450806</v>
      </c>
      <c r="M60" s="0" t="n">
        <f aca="true">RAND()</f>
        <v>0.826153573470366</v>
      </c>
      <c r="N60" s="0" t="n">
        <f aca="true">RAND()</f>
        <v>0.174065065752322</v>
      </c>
      <c r="O60" s="0" t="n">
        <f aca="true">RAND()</f>
        <v>0.579547403941267</v>
      </c>
      <c r="P60" s="0" t="n">
        <f aca="true">RAND()</f>
        <v>0.662988397417345</v>
      </c>
      <c r="Q60" s="0" t="n">
        <f aca="true">RAND()</f>
        <v>0.879115613263978</v>
      </c>
      <c r="R60" s="0" t="n">
        <f aca="true">RAND()</f>
        <v>0.781146367851094</v>
      </c>
      <c r="S60" s="0" t="n">
        <f aca="true">RAND()</f>
        <v>0.680083550392328</v>
      </c>
      <c r="T60" s="0" t="n">
        <f aca="true">RAND()</f>
        <v>0.627646891203367</v>
      </c>
      <c r="U60" s="0" t="n">
        <f aca="true">RAND()</f>
        <v>0.397303724544697</v>
      </c>
      <c r="V60" s="0" t="n">
        <f aca="true">RAND()</f>
        <v>0.996924834013211</v>
      </c>
      <c r="W60" s="0" t="n">
        <f aca="true">RAND()</f>
        <v>0.196321621534522</v>
      </c>
      <c r="X60" s="0" t="n">
        <f aca="true">RAND()</f>
        <v>0.936075147260602</v>
      </c>
      <c r="Y60" s="0" t="n">
        <f aca="true">RAND()</f>
        <v>0.0342642431073859</v>
      </c>
      <c r="Z60" s="0" t="n">
        <f aca="true">RAND()</f>
        <v>0.489090627752235</v>
      </c>
      <c r="AA60" s="0" t="n">
        <f aca="true">RAND()</f>
        <v>0.429309979385091</v>
      </c>
      <c r="AB60" s="0" t="n">
        <f aca="true">RAND()</f>
        <v>0.655298837161017</v>
      </c>
      <c r="AC60" s="0" t="n">
        <f aca="true">RAND()</f>
        <v>0.236076370155436</v>
      </c>
      <c r="AD60" s="0" t="n">
        <f aca="true">RAND()</f>
        <v>0.912259963244799</v>
      </c>
      <c r="AE60" s="0" t="n">
        <f aca="true">RAND()</f>
        <v>0.372611555564183</v>
      </c>
    </row>
    <row r="61" customFormat="false" ht="15.75" hidden="false" customHeight="false" outlineLevel="0" collapsed="false">
      <c r="B61" s="0" t="n">
        <f aca="true">RAND()</f>
        <v>0.315810196137726</v>
      </c>
      <c r="C61" s="0" t="n">
        <f aca="true">RAND()</f>
        <v>0.522412257191461</v>
      </c>
      <c r="D61" s="0" t="n">
        <f aca="true">RAND()</f>
        <v>0.600379766951054</v>
      </c>
      <c r="E61" s="0" t="n">
        <f aca="true">RAND()</f>
        <v>0.0838512805874323</v>
      </c>
      <c r="F61" s="0" t="n">
        <f aca="true">RAND()</f>
        <v>0.747055987255465</v>
      </c>
      <c r="G61" s="0" t="n">
        <f aca="true">RAND()</f>
        <v>0.96511496398269</v>
      </c>
      <c r="H61" s="0" t="n">
        <f aca="true">RAND()</f>
        <v>0.818145667477491</v>
      </c>
      <c r="I61" s="0" t="n">
        <f aca="true">RAND()</f>
        <v>0.334460345588982</v>
      </c>
      <c r="J61" s="0" t="n">
        <f aca="true">RAND()</f>
        <v>0.134359547647916</v>
      </c>
      <c r="K61" s="0" t="n">
        <f aca="true">RAND()</f>
        <v>0.332475262710478</v>
      </c>
      <c r="L61" s="0" t="n">
        <f aca="true">RAND()</f>
        <v>0.5147347060931</v>
      </c>
      <c r="M61" s="0" t="n">
        <f aca="true">RAND()</f>
        <v>0.968413021977404</v>
      </c>
      <c r="N61" s="0" t="n">
        <f aca="true">RAND()</f>
        <v>0.293193207148914</v>
      </c>
      <c r="O61" s="0" t="n">
        <f aca="true">RAND()</f>
        <v>0.552062484746545</v>
      </c>
      <c r="P61" s="0" t="n">
        <f aca="true">RAND()</f>
        <v>0.532691235344259</v>
      </c>
      <c r="Q61" s="0" t="n">
        <f aca="true">RAND()</f>
        <v>0.111595162749861</v>
      </c>
      <c r="R61" s="0" t="n">
        <f aca="true">RAND()</f>
        <v>0.00794758272421608</v>
      </c>
      <c r="S61" s="0" t="n">
        <f aca="true">RAND()</f>
        <v>0.272627932706242</v>
      </c>
      <c r="T61" s="0" t="n">
        <f aca="true">RAND()</f>
        <v>0.698924550357393</v>
      </c>
      <c r="U61" s="0" t="n">
        <f aca="true">RAND()</f>
        <v>0.398285667844566</v>
      </c>
      <c r="V61" s="0" t="n">
        <f aca="true">RAND()</f>
        <v>0.47426505722083</v>
      </c>
      <c r="W61" s="0" t="n">
        <f aca="true">RAND()</f>
        <v>0.6179294561999</v>
      </c>
      <c r="X61" s="0" t="n">
        <f aca="true">RAND()</f>
        <v>0.175898002688375</v>
      </c>
      <c r="Y61" s="0" t="n">
        <f aca="true">RAND()</f>
        <v>0.561098707927377</v>
      </c>
      <c r="Z61" s="0" t="n">
        <f aca="true">RAND()</f>
        <v>0.904056093860106</v>
      </c>
      <c r="AA61" s="0" t="n">
        <f aca="true">RAND()</f>
        <v>0.049767023309906</v>
      </c>
      <c r="AB61" s="0" t="n">
        <f aca="true">RAND()</f>
        <v>0.651155841748101</v>
      </c>
      <c r="AC61" s="0" t="n">
        <f aca="true">RAND()</f>
        <v>0.614394581535192</v>
      </c>
      <c r="AD61" s="0" t="n">
        <f aca="true">RAND()</f>
        <v>0.311926152648162</v>
      </c>
      <c r="AE61" s="0" t="n">
        <f aca="true">RAND()</f>
        <v>0.728295062206319</v>
      </c>
    </row>
    <row r="62" customFormat="false" ht="15.75" hidden="false" customHeight="false" outlineLevel="0" collapsed="false">
      <c r="B62" s="0" t="n">
        <f aca="true">RAND()</f>
        <v>0.642725378384725</v>
      </c>
      <c r="C62" s="0" t="n">
        <f aca="true">RAND()</f>
        <v>0.0915323418126296</v>
      </c>
      <c r="D62" s="0" t="n">
        <f aca="true">RAND()</f>
        <v>0.758271926646322</v>
      </c>
      <c r="E62" s="0" t="n">
        <f aca="true">RAND()</f>
        <v>0.879896208359442</v>
      </c>
      <c r="F62" s="0" t="n">
        <f aca="true">RAND()</f>
        <v>0.588074308963612</v>
      </c>
      <c r="G62" s="0" t="n">
        <f aca="true">RAND()</f>
        <v>0.0719732823555449</v>
      </c>
      <c r="H62" s="0" t="n">
        <f aca="true">RAND()</f>
        <v>0.262669811260512</v>
      </c>
      <c r="I62" s="0" t="n">
        <f aca="true">RAND()</f>
        <v>0.323760922076673</v>
      </c>
      <c r="J62" s="0" t="n">
        <f aca="true">RAND()</f>
        <v>0.708829563321512</v>
      </c>
      <c r="K62" s="0" t="n">
        <f aca="true">RAND()</f>
        <v>0.87792730624638</v>
      </c>
      <c r="L62" s="0" t="n">
        <f aca="true">RAND()</f>
        <v>0.408906675856378</v>
      </c>
      <c r="M62" s="0" t="n">
        <f aca="true">RAND()</f>
        <v>0.407048181563564</v>
      </c>
      <c r="N62" s="0" t="n">
        <f aca="true">RAND()</f>
        <v>0.533399326140899</v>
      </c>
      <c r="O62" s="0" t="n">
        <f aca="true">RAND()</f>
        <v>0.113945850079131</v>
      </c>
      <c r="P62" s="0" t="n">
        <f aca="true">RAND()</f>
        <v>0.52386514122581</v>
      </c>
      <c r="Q62" s="0" t="n">
        <f aca="true">RAND()</f>
        <v>0.0328238003932752</v>
      </c>
      <c r="R62" s="0" t="n">
        <f aca="true">RAND()</f>
        <v>0.798364077233942</v>
      </c>
      <c r="S62" s="0" t="n">
        <f aca="true">RAND()</f>
        <v>0.301430235790413</v>
      </c>
      <c r="T62" s="0" t="n">
        <f aca="true">RAND()</f>
        <v>0.403163994180495</v>
      </c>
      <c r="U62" s="0" t="n">
        <f aca="true">RAND()</f>
        <v>0.966881891138622</v>
      </c>
      <c r="V62" s="0" t="n">
        <f aca="true">RAND()</f>
        <v>0.60250183580494</v>
      </c>
      <c r="W62" s="0" t="n">
        <f aca="true">RAND()</f>
        <v>0.425046526839444</v>
      </c>
      <c r="X62" s="0" t="n">
        <f aca="true">RAND()</f>
        <v>0.871041754958378</v>
      </c>
      <c r="Y62" s="0" t="n">
        <f aca="true">RAND()</f>
        <v>0.717584291696706</v>
      </c>
      <c r="Z62" s="0" t="n">
        <f aca="true">RAND()</f>
        <v>0.767460534062222</v>
      </c>
      <c r="AA62" s="0" t="n">
        <f aca="true">RAND()</f>
        <v>0.190901159266775</v>
      </c>
      <c r="AB62" s="0" t="n">
        <f aca="true">RAND()</f>
        <v>0.902320701052354</v>
      </c>
      <c r="AC62" s="0" t="n">
        <f aca="true">RAND()</f>
        <v>0.604637762469546</v>
      </c>
      <c r="AD62" s="0" t="n">
        <f aca="true">RAND()</f>
        <v>0.0695485021056062</v>
      </c>
      <c r="AE62" s="0" t="n">
        <f aca="true">RAND()</f>
        <v>0.871312179560688</v>
      </c>
    </row>
    <row r="63" customFormat="false" ht="15.75" hidden="false" customHeight="false" outlineLevel="0" collapsed="false">
      <c r="B63" s="0" t="n">
        <f aca="true">RAND()</f>
        <v>0.661310487103432</v>
      </c>
      <c r="C63" s="0" t="n">
        <f aca="true">RAND()</f>
        <v>0.642070577744589</v>
      </c>
      <c r="D63" s="0" t="n">
        <f aca="true">RAND()</f>
        <v>0.228097562416783</v>
      </c>
      <c r="E63" s="0" t="n">
        <f aca="true">RAND()</f>
        <v>0.687632306360739</v>
      </c>
      <c r="F63" s="0" t="n">
        <f aca="true">RAND()</f>
        <v>0.68691579473733</v>
      </c>
      <c r="G63" s="0" t="n">
        <f aca="true">RAND()</f>
        <v>0.374716392950381</v>
      </c>
      <c r="H63" s="0" t="n">
        <f aca="true">RAND()</f>
        <v>0.0998312078442459</v>
      </c>
      <c r="I63" s="0" t="n">
        <f aca="true">RAND()</f>
        <v>0.407431007460184</v>
      </c>
      <c r="J63" s="0" t="n">
        <f aca="true">RAND()</f>
        <v>0.540428987678917</v>
      </c>
      <c r="K63" s="0" t="n">
        <f aca="true">RAND()</f>
        <v>0.229006981972387</v>
      </c>
      <c r="L63" s="0" t="n">
        <f aca="true">RAND()</f>
        <v>0.42117331932969</v>
      </c>
      <c r="M63" s="0" t="n">
        <f aca="true">RAND()</f>
        <v>0.91635971016619</v>
      </c>
      <c r="N63" s="0" t="n">
        <f aca="true">RAND()</f>
        <v>0.64831337809973</v>
      </c>
      <c r="O63" s="0" t="n">
        <f aca="true">RAND()</f>
        <v>0.547164226825551</v>
      </c>
      <c r="P63" s="0" t="n">
        <f aca="true">RAND()</f>
        <v>0.517324950989087</v>
      </c>
      <c r="Q63" s="0" t="n">
        <f aca="true">RAND()</f>
        <v>0.69392700643428</v>
      </c>
      <c r="R63" s="0" t="n">
        <f aca="true">RAND()</f>
        <v>0.866150444547189</v>
      </c>
      <c r="S63" s="0" t="n">
        <f aca="true">RAND()</f>
        <v>0.712526455889734</v>
      </c>
      <c r="T63" s="0" t="n">
        <f aca="true">RAND()</f>
        <v>0.545268807362101</v>
      </c>
      <c r="U63" s="0" t="n">
        <f aca="true">RAND()</f>
        <v>0.0399136893585539</v>
      </c>
      <c r="V63" s="0" t="n">
        <f aca="true">RAND()</f>
        <v>0.126271271065645</v>
      </c>
      <c r="W63" s="0" t="n">
        <f aca="true">RAND()</f>
        <v>0.951352140833147</v>
      </c>
      <c r="X63" s="0" t="n">
        <f aca="true">RAND()</f>
        <v>0.0982201344634005</v>
      </c>
      <c r="Y63" s="0" t="n">
        <f aca="true">RAND()</f>
        <v>0.215646262739155</v>
      </c>
      <c r="Z63" s="0" t="n">
        <f aca="true">RAND()</f>
        <v>0.0563419998796524</v>
      </c>
      <c r="AA63" s="0" t="n">
        <f aca="true">RAND()</f>
        <v>0.387832071346432</v>
      </c>
      <c r="AB63" s="0" t="n">
        <f aca="true">RAND()</f>
        <v>0.0158046628526555</v>
      </c>
      <c r="AC63" s="0" t="n">
        <f aca="true">RAND()</f>
        <v>0.221738531827773</v>
      </c>
      <c r="AD63" s="0" t="n">
        <f aca="true">RAND()</f>
        <v>0.130001558581437</v>
      </c>
      <c r="AE63" s="0" t="n">
        <f aca="true">RAND()</f>
        <v>0.479311577313497</v>
      </c>
    </row>
    <row r="64" customFormat="false" ht="15.75" hidden="false" customHeight="false" outlineLevel="0" collapsed="false">
      <c r="B64" s="0" t="n">
        <f aca="true">RAND()</f>
        <v>0.138280831241284</v>
      </c>
      <c r="C64" s="0" t="n">
        <f aca="true">RAND()</f>
        <v>0.522163365472734</v>
      </c>
      <c r="D64" s="0" t="n">
        <f aca="true">RAND()</f>
        <v>0.146536347814569</v>
      </c>
      <c r="E64" s="0" t="n">
        <f aca="true">RAND()</f>
        <v>0.365859401894737</v>
      </c>
      <c r="F64" s="0" t="n">
        <f aca="true">RAND()</f>
        <v>0.258963647981667</v>
      </c>
      <c r="G64" s="0" t="n">
        <f aca="true">RAND()</f>
        <v>0.515507520129313</v>
      </c>
      <c r="H64" s="0" t="n">
        <f aca="true">RAND()</f>
        <v>0.576455734657009</v>
      </c>
      <c r="I64" s="0" t="n">
        <f aca="true">RAND()</f>
        <v>0.467362610961279</v>
      </c>
      <c r="J64" s="0" t="n">
        <f aca="true">RAND()</f>
        <v>0.270654652499765</v>
      </c>
      <c r="K64" s="0" t="n">
        <f aca="true">RAND()</f>
        <v>0.408308095509793</v>
      </c>
      <c r="L64" s="0" t="n">
        <f aca="true">RAND()</f>
        <v>0.0190387000818548</v>
      </c>
      <c r="M64" s="0" t="n">
        <f aca="true">RAND()</f>
        <v>0.58020414253923</v>
      </c>
      <c r="N64" s="0" t="n">
        <f aca="true">RAND()</f>
        <v>0.19557522158123</v>
      </c>
      <c r="O64" s="0" t="n">
        <f aca="true">RAND()</f>
        <v>0.00921576781081464</v>
      </c>
      <c r="P64" s="0" t="n">
        <f aca="true">RAND()</f>
        <v>0.1569272620883</v>
      </c>
      <c r="Q64" s="0" t="n">
        <f aca="true">RAND()</f>
        <v>0.379976000133626</v>
      </c>
      <c r="R64" s="0" t="n">
        <f aca="true">RAND()</f>
        <v>0.360834011579417</v>
      </c>
      <c r="S64" s="0" t="n">
        <f aca="true">RAND()</f>
        <v>0.901390303533884</v>
      </c>
      <c r="T64" s="0" t="n">
        <f aca="true">RAND()</f>
        <v>0.111352030827651</v>
      </c>
      <c r="U64" s="0" t="n">
        <f aca="true">RAND()</f>
        <v>0.334121211000161</v>
      </c>
      <c r="V64" s="0" t="n">
        <f aca="true">RAND()</f>
        <v>0.0355803707583116</v>
      </c>
      <c r="W64" s="0" t="n">
        <f aca="true">RAND()</f>
        <v>0.468192463151718</v>
      </c>
      <c r="X64" s="0" t="n">
        <f aca="true">RAND()</f>
        <v>0.966373838379824</v>
      </c>
      <c r="Y64" s="0" t="n">
        <f aca="true">RAND()</f>
        <v>0.412894136558414</v>
      </c>
      <c r="Z64" s="0" t="n">
        <f aca="true">RAND()</f>
        <v>0.795663482604993</v>
      </c>
      <c r="AA64" s="0" t="n">
        <f aca="true">RAND()</f>
        <v>0.783175325877361</v>
      </c>
      <c r="AB64" s="0" t="n">
        <f aca="true">RAND()</f>
        <v>0.508929709278614</v>
      </c>
      <c r="AC64" s="0" t="n">
        <f aca="true">RAND()</f>
        <v>0.531993751146374</v>
      </c>
      <c r="AD64" s="0" t="n">
        <f aca="true">RAND()</f>
        <v>0.300904407017052</v>
      </c>
      <c r="AE64" s="0" t="n">
        <f aca="true">RAND()</f>
        <v>0.971963300157681</v>
      </c>
    </row>
    <row r="65" customFormat="false" ht="15.75" hidden="false" customHeight="false" outlineLevel="0" collapsed="false">
      <c r="B65" s="0" t="n">
        <f aca="true">RAND()</f>
        <v>0.0186828972415272</v>
      </c>
      <c r="C65" s="0" t="n">
        <f aca="true">RAND()</f>
        <v>0.38950085523999</v>
      </c>
      <c r="D65" s="0" t="n">
        <f aca="true">RAND()</f>
        <v>0.0155877976222155</v>
      </c>
      <c r="E65" s="0" t="n">
        <f aca="true">RAND()</f>
        <v>0.569245732928549</v>
      </c>
      <c r="F65" s="0" t="n">
        <f aca="true">RAND()</f>
        <v>0.424409092013189</v>
      </c>
      <c r="G65" s="0" t="n">
        <f aca="true">RAND()</f>
        <v>0.246577482919986</v>
      </c>
      <c r="H65" s="0" t="n">
        <f aca="true">RAND()</f>
        <v>0.0895768539777492</v>
      </c>
      <c r="I65" s="0" t="n">
        <f aca="true">RAND()</f>
        <v>0.251785687931534</v>
      </c>
      <c r="J65" s="0" t="n">
        <f aca="true">RAND()</f>
        <v>0.969666728664635</v>
      </c>
      <c r="K65" s="0" t="n">
        <f aca="true">RAND()</f>
        <v>0.608083059584018</v>
      </c>
      <c r="L65" s="0" t="n">
        <f aca="true">RAND()</f>
        <v>0.372533487283593</v>
      </c>
      <c r="M65" s="0" t="n">
        <f aca="true">RAND()</f>
        <v>0.139510840984635</v>
      </c>
      <c r="N65" s="0" t="n">
        <f aca="true">RAND()</f>
        <v>0.227625999604706</v>
      </c>
      <c r="O65" s="0" t="n">
        <f aca="true">RAND()</f>
        <v>0.851424743005785</v>
      </c>
      <c r="P65" s="0" t="n">
        <f aca="true">RAND()</f>
        <v>0.502054358500258</v>
      </c>
      <c r="Q65" s="0" t="n">
        <f aca="true">RAND()</f>
        <v>0.378250470596753</v>
      </c>
      <c r="R65" s="0" t="n">
        <f aca="true">RAND()</f>
        <v>0.702887227958888</v>
      </c>
      <c r="S65" s="0" t="n">
        <f aca="true">RAND()</f>
        <v>0.715817964386889</v>
      </c>
      <c r="T65" s="0" t="n">
        <f aca="true">RAND()</f>
        <v>0.00907687167588682</v>
      </c>
      <c r="U65" s="0" t="n">
        <f aca="true">RAND()</f>
        <v>0.780416154917881</v>
      </c>
      <c r="V65" s="0" t="n">
        <f aca="true">RAND()</f>
        <v>0.0186418694316463</v>
      </c>
      <c r="W65" s="0" t="n">
        <f aca="true">RAND()</f>
        <v>0.555773535086728</v>
      </c>
      <c r="X65" s="0" t="n">
        <f aca="true">RAND()</f>
        <v>0.709410498801293</v>
      </c>
      <c r="Y65" s="0" t="n">
        <f aca="true">RAND()</f>
        <v>0.130736785756779</v>
      </c>
      <c r="Z65" s="0" t="n">
        <f aca="true">RAND()</f>
        <v>0.18001833561567</v>
      </c>
      <c r="AA65" s="0" t="n">
        <f aca="true">RAND()</f>
        <v>0.941268622801538</v>
      </c>
      <c r="AB65" s="0" t="n">
        <f aca="true">RAND()</f>
        <v>0.449316705772476</v>
      </c>
      <c r="AC65" s="0" t="n">
        <f aca="true">RAND()</f>
        <v>0.736368943835436</v>
      </c>
      <c r="AD65" s="0" t="n">
        <f aca="true">RAND()</f>
        <v>0.194378458870348</v>
      </c>
      <c r="AE65" s="0" t="n">
        <f aca="true">RAND()</f>
        <v>0.944037444841488</v>
      </c>
    </row>
    <row r="66" customFormat="false" ht="15.75" hidden="false" customHeight="false" outlineLevel="0" collapsed="false">
      <c r="B66" s="0" t="n">
        <f aca="true">RAND()</f>
        <v>0.274444283267427</v>
      </c>
      <c r="C66" s="0" t="n">
        <f aca="true">RAND()</f>
        <v>0.534546151960523</v>
      </c>
      <c r="D66" s="0" t="n">
        <f aca="true">RAND()</f>
        <v>0.184055938291847</v>
      </c>
      <c r="E66" s="0" t="n">
        <f aca="true">RAND()</f>
        <v>0.100221114755237</v>
      </c>
      <c r="F66" s="0" t="n">
        <f aca="true">RAND()</f>
        <v>0.985165048374393</v>
      </c>
      <c r="G66" s="0" t="n">
        <f aca="true">RAND()</f>
        <v>0.666413855416846</v>
      </c>
      <c r="H66" s="0" t="n">
        <f aca="true">RAND()</f>
        <v>0.934489109614426</v>
      </c>
      <c r="I66" s="0" t="n">
        <f aca="true">RAND()</f>
        <v>0.655914257783481</v>
      </c>
      <c r="J66" s="0" t="n">
        <f aca="true">RAND()</f>
        <v>0.639414072752544</v>
      </c>
      <c r="K66" s="0" t="n">
        <f aca="true">RAND()</f>
        <v>0.118012898423221</v>
      </c>
      <c r="L66" s="0" t="n">
        <f aca="true">RAND()</f>
        <v>0.00212372350461197</v>
      </c>
      <c r="M66" s="0" t="n">
        <f aca="true">RAND()</f>
        <v>0.415664327224499</v>
      </c>
      <c r="N66" s="0" t="n">
        <f aca="true">RAND()</f>
        <v>0.918396207332456</v>
      </c>
      <c r="O66" s="0" t="n">
        <f aca="true">RAND()</f>
        <v>0.370575331854033</v>
      </c>
      <c r="P66" s="0" t="n">
        <f aca="true">RAND()</f>
        <v>0.180808497236746</v>
      </c>
      <c r="Q66" s="0" t="n">
        <f aca="true">RAND()</f>
        <v>0.789610400651652</v>
      </c>
      <c r="R66" s="0" t="n">
        <f aca="true">RAND()</f>
        <v>0.216341088802012</v>
      </c>
      <c r="S66" s="0" t="n">
        <f aca="true">RAND()</f>
        <v>0.720795635831817</v>
      </c>
      <c r="T66" s="0" t="n">
        <f aca="true">RAND()</f>
        <v>0.383393570265986</v>
      </c>
      <c r="U66" s="0" t="n">
        <f aca="true">RAND()</f>
        <v>0.0159627846872999</v>
      </c>
      <c r="V66" s="0" t="n">
        <f aca="true">RAND()</f>
        <v>0.310819994384247</v>
      </c>
      <c r="W66" s="0" t="n">
        <f aca="true">RAND()</f>
        <v>0.533076863475522</v>
      </c>
      <c r="X66" s="0" t="n">
        <f aca="true">RAND()</f>
        <v>0.820333226182547</v>
      </c>
      <c r="Y66" s="0" t="n">
        <f aca="true">RAND()</f>
        <v>0.86572452094365</v>
      </c>
      <c r="Z66" s="0" t="n">
        <f aca="true">RAND()</f>
        <v>0.110363683731115</v>
      </c>
      <c r="AA66" s="0" t="n">
        <f aca="true">RAND()</f>
        <v>0.205189143445169</v>
      </c>
      <c r="AB66" s="0" t="n">
        <f aca="true">RAND()</f>
        <v>0.198744288966793</v>
      </c>
      <c r="AC66" s="0" t="n">
        <f aca="true">RAND()</f>
        <v>0.109781597472463</v>
      </c>
      <c r="AD66" s="0" t="n">
        <f aca="true">RAND()</f>
        <v>0.729301970786776</v>
      </c>
      <c r="AE66" s="0" t="n">
        <f aca="true">RAND()</f>
        <v>0.816407035306592</v>
      </c>
    </row>
    <row r="67" customFormat="false" ht="15.75" hidden="false" customHeight="false" outlineLevel="0" collapsed="false">
      <c r="B67" s="0" t="n">
        <f aca="true">RAND()</f>
        <v>0.960988471642307</v>
      </c>
      <c r="C67" s="0" t="n">
        <f aca="true">RAND()</f>
        <v>0.32427680708098</v>
      </c>
      <c r="D67" s="0" t="n">
        <f aca="true">RAND()</f>
        <v>0.736569289082075</v>
      </c>
      <c r="E67" s="0" t="n">
        <f aca="true">RAND()</f>
        <v>0.618564186719288</v>
      </c>
      <c r="F67" s="0" t="n">
        <f aca="true">RAND()</f>
        <v>0.803627970503095</v>
      </c>
      <c r="G67" s="0" t="n">
        <f aca="true">RAND()</f>
        <v>0.445174305476035</v>
      </c>
      <c r="H67" s="0" t="n">
        <f aca="true">RAND()</f>
        <v>0.31970061115931</v>
      </c>
      <c r="I67" s="0" t="n">
        <f aca="true">RAND()</f>
        <v>0.137864281789602</v>
      </c>
      <c r="J67" s="0" t="n">
        <f aca="true">RAND()</f>
        <v>0.788708539644954</v>
      </c>
      <c r="K67" s="0" t="n">
        <f aca="true">RAND()</f>
        <v>0.0806758699940453</v>
      </c>
      <c r="L67" s="0" t="n">
        <f aca="true">RAND()</f>
        <v>0.959283712044145</v>
      </c>
      <c r="M67" s="0" t="n">
        <f aca="true">RAND()</f>
        <v>0.357506977784281</v>
      </c>
      <c r="N67" s="0" t="n">
        <f aca="true">RAND()</f>
        <v>0.140577052054503</v>
      </c>
      <c r="O67" s="0" t="n">
        <f aca="true">RAND()</f>
        <v>0.453363333749697</v>
      </c>
      <c r="P67" s="0" t="n">
        <f aca="true">RAND()</f>
        <v>0.277867899402368</v>
      </c>
      <c r="Q67" s="0" t="n">
        <f aca="true">RAND()</f>
        <v>0.753854032414304</v>
      </c>
      <c r="R67" s="0" t="n">
        <f aca="true">RAND()</f>
        <v>0.805462929527403</v>
      </c>
      <c r="S67" s="0" t="n">
        <f aca="true">RAND()</f>
        <v>0.976807674875929</v>
      </c>
      <c r="T67" s="0" t="n">
        <f aca="true">RAND()</f>
        <v>0.32852428684821</v>
      </c>
      <c r="U67" s="0" t="n">
        <f aca="true">RAND()</f>
        <v>0.569075711458932</v>
      </c>
      <c r="V67" s="0" t="n">
        <f aca="true">RAND()</f>
        <v>0.866873530379032</v>
      </c>
      <c r="W67" s="0" t="n">
        <f aca="true">RAND()</f>
        <v>0.556711285348046</v>
      </c>
      <c r="X67" s="0" t="n">
        <f aca="true">RAND()</f>
        <v>0.57824258238681</v>
      </c>
      <c r="Y67" s="0" t="n">
        <f aca="true">RAND()</f>
        <v>0.619784584573422</v>
      </c>
      <c r="Z67" s="0" t="n">
        <f aca="true">RAND()</f>
        <v>0.989466186476179</v>
      </c>
      <c r="AA67" s="0" t="n">
        <f aca="true">RAND()</f>
        <v>0.162731987329583</v>
      </c>
      <c r="AB67" s="0" t="n">
        <f aca="true">RAND()</f>
        <v>0.636731560880335</v>
      </c>
      <c r="AC67" s="0" t="n">
        <f aca="true">RAND()</f>
        <v>0.49180005190843</v>
      </c>
      <c r="AD67" s="0" t="n">
        <f aca="true">RAND()</f>
        <v>0.52722840917682</v>
      </c>
      <c r="AE67" s="0" t="n">
        <f aca="true">RAND()</f>
        <v>0.0371505480539435</v>
      </c>
    </row>
    <row r="68" customFormat="false" ht="15.75" hidden="false" customHeight="false" outlineLevel="0" collapsed="false">
      <c r="B68" s="0" t="n">
        <f aca="true">RAND()</f>
        <v>0.609057197962406</v>
      </c>
      <c r="C68" s="0" t="n">
        <f aca="true">RAND()</f>
        <v>0.578181344073029</v>
      </c>
      <c r="D68" s="0" t="n">
        <f aca="true">RAND()</f>
        <v>0.31640213691733</v>
      </c>
      <c r="E68" s="0" t="n">
        <f aca="true">RAND()</f>
        <v>0.0956720784169231</v>
      </c>
      <c r="F68" s="0" t="n">
        <f aca="true">RAND()</f>
        <v>0.818199323400842</v>
      </c>
      <c r="G68" s="0" t="n">
        <f aca="true">RAND()</f>
        <v>0.693397001836529</v>
      </c>
      <c r="H68" s="0" t="n">
        <f aca="true">RAND()</f>
        <v>0.393891839632117</v>
      </c>
      <c r="I68" s="0" t="n">
        <f aca="true">RAND()</f>
        <v>0.920482197399916</v>
      </c>
      <c r="J68" s="0" t="n">
        <f aca="true">RAND()</f>
        <v>0.935405274202822</v>
      </c>
      <c r="K68" s="0" t="n">
        <f aca="true">RAND()</f>
        <v>0.725828885900924</v>
      </c>
      <c r="L68" s="0" t="n">
        <f aca="true">RAND()</f>
        <v>0.709142835932325</v>
      </c>
      <c r="M68" s="0" t="n">
        <f aca="true">RAND()</f>
        <v>0.760114349060269</v>
      </c>
      <c r="N68" s="0" t="n">
        <f aca="true">RAND()</f>
        <v>0.216443394016141</v>
      </c>
      <c r="O68" s="0" t="n">
        <f aca="true">RAND()</f>
        <v>0.155474164520472</v>
      </c>
      <c r="P68" s="0" t="n">
        <f aca="true">RAND()</f>
        <v>0.188299427238191</v>
      </c>
      <c r="Q68" s="0" t="n">
        <f aca="true">RAND()</f>
        <v>0.690912557307392</v>
      </c>
      <c r="R68" s="0" t="n">
        <f aca="true">RAND()</f>
        <v>0.73531306792924</v>
      </c>
      <c r="S68" s="0" t="n">
        <f aca="true">RAND()</f>
        <v>0.81543824375084</v>
      </c>
      <c r="T68" s="0" t="n">
        <f aca="true">RAND()</f>
        <v>0.0428639481321676</v>
      </c>
      <c r="U68" s="0" t="n">
        <f aca="true">RAND()</f>
        <v>0.718960893429284</v>
      </c>
      <c r="V68" s="0" t="n">
        <f aca="true">RAND()</f>
        <v>0.543615622168338</v>
      </c>
      <c r="W68" s="0" t="n">
        <f aca="true">RAND()</f>
        <v>0.838333938186449</v>
      </c>
      <c r="X68" s="0" t="n">
        <f aca="true">RAND()</f>
        <v>0.277498541137514</v>
      </c>
      <c r="Y68" s="0" t="n">
        <f aca="true">RAND()</f>
        <v>0.197556009093007</v>
      </c>
      <c r="Z68" s="0" t="n">
        <f aca="true">RAND()</f>
        <v>0.390601012930541</v>
      </c>
      <c r="AA68" s="0" t="n">
        <f aca="true">RAND()</f>
        <v>0.680118056848601</v>
      </c>
      <c r="AB68" s="0" t="n">
        <f aca="true">RAND()</f>
        <v>0.150837358739817</v>
      </c>
      <c r="AC68" s="0" t="n">
        <f aca="true">RAND()</f>
        <v>0.882935338443116</v>
      </c>
      <c r="AD68" s="0" t="n">
        <f aca="true">RAND()</f>
        <v>0.409722923725029</v>
      </c>
      <c r="AE68" s="0" t="n">
        <f aca="true">RAND()</f>
        <v>0.924002302988482</v>
      </c>
    </row>
    <row r="69" customFormat="false" ht="15.75" hidden="false" customHeight="false" outlineLevel="0" collapsed="false">
      <c r="B69" s="0" t="n">
        <f aca="true">RAND()</f>
        <v>0.774320203525356</v>
      </c>
      <c r="C69" s="0" t="n">
        <f aca="true">RAND()</f>
        <v>0.30978679919886</v>
      </c>
      <c r="D69" s="0" t="n">
        <f aca="true">RAND()</f>
        <v>0.726189246977609</v>
      </c>
      <c r="E69" s="0" t="n">
        <f aca="true">RAND()</f>
        <v>0.318613119308396</v>
      </c>
      <c r="F69" s="0" t="n">
        <f aca="true">RAND()</f>
        <v>0.0464279397726744</v>
      </c>
      <c r="G69" s="0" t="n">
        <f aca="true">RAND()</f>
        <v>0.948776651219357</v>
      </c>
      <c r="H69" s="0" t="n">
        <f aca="true">RAND()</f>
        <v>0.674783411022811</v>
      </c>
      <c r="I69" s="0" t="n">
        <f aca="true">RAND()</f>
        <v>0.0210224841719621</v>
      </c>
      <c r="J69" s="0" t="n">
        <f aca="true">RAND()</f>
        <v>0.719550482031429</v>
      </c>
      <c r="K69" s="0" t="n">
        <f aca="true">RAND()</f>
        <v>0.168598065505198</v>
      </c>
      <c r="L69" s="0" t="n">
        <f aca="true">RAND()</f>
        <v>0.69100668789092</v>
      </c>
      <c r="M69" s="0" t="n">
        <f aca="true">RAND()</f>
        <v>0.349042545724531</v>
      </c>
      <c r="N69" s="0" t="n">
        <f aca="true">RAND()</f>
        <v>0.765513777215262</v>
      </c>
      <c r="O69" s="0" t="n">
        <f aca="true">RAND()</f>
        <v>0.00755953485789916</v>
      </c>
      <c r="P69" s="0" t="n">
        <f aca="true">RAND()</f>
        <v>0.125377539997561</v>
      </c>
      <c r="Q69" s="0" t="n">
        <f aca="true">RAND()</f>
        <v>0.947743631780773</v>
      </c>
      <c r="R69" s="0" t="n">
        <f aca="true">RAND()</f>
        <v>0.885260257908797</v>
      </c>
      <c r="S69" s="0" t="n">
        <f aca="true">RAND()</f>
        <v>0.851135965908733</v>
      </c>
      <c r="T69" s="0" t="n">
        <f aca="true">RAND()</f>
        <v>0.837715106344133</v>
      </c>
      <c r="U69" s="0" t="n">
        <f aca="true">RAND()</f>
        <v>0.811789579445947</v>
      </c>
      <c r="V69" s="0" t="n">
        <f aca="true">RAND()</f>
        <v>0.823125756036507</v>
      </c>
      <c r="W69" s="0" t="n">
        <f aca="true">RAND()</f>
        <v>0.858794096604891</v>
      </c>
      <c r="X69" s="0" t="n">
        <f aca="true">RAND()</f>
        <v>0.882650707927537</v>
      </c>
      <c r="Y69" s="0" t="n">
        <f aca="true">RAND()</f>
        <v>0.742589544543881</v>
      </c>
      <c r="Z69" s="0" t="n">
        <f aca="true">RAND()</f>
        <v>0.833734438637885</v>
      </c>
      <c r="AA69" s="0" t="n">
        <f aca="true">RAND()</f>
        <v>0.0923152368061813</v>
      </c>
      <c r="AB69" s="0" t="n">
        <f aca="true">RAND()</f>
        <v>0.0209064312170223</v>
      </c>
      <c r="AC69" s="0" t="n">
        <f aca="true">RAND()</f>
        <v>0.663314036805557</v>
      </c>
      <c r="AD69" s="0" t="n">
        <f aca="true">RAND()</f>
        <v>0.486787495554422</v>
      </c>
      <c r="AE69" s="0" t="n">
        <f aca="true">RAND()</f>
        <v>0.0607501228804452</v>
      </c>
    </row>
    <row r="70" customFormat="false" ht="15.75" hidden="false" customHeight="false" outlineLevel="0" collapsed="false">
      <c r="B70" s="0" t="n">
        <f aca="true">RAND()</f>
        <v>0.827574214467144</v>
      </c>
      <c r="C70" s="0" t="n">
        <f aca="true">RAND()</f>
        <v>0.202962752008589</v>
      </c>
      <c r="D70" s="0" t="n">
        <f aca="true">RAND()</f>
        <v>0.573950488678373</v>
      </c>
      <c r="E70" s="0" t="n">
        <f aca="true">RAND()</f>
        <v>0.888345593937251</v>
      </c>
      <c r="F70" s="0" t="n">
        <f aca="true">RAND()</f>
        <v>0.753240006046206</v>
      </c>
      <c r="G70" s="0" t="n">
        <f aca="true">RAND()</f>
        <v>0.673511830909866</v>
      </c>
      <c r="H70" s="0" t="n">
        <f aca="true">RAND()</f>
        <v>0.667780036947807</v>
      </c>
      <c r="I70" s="0" t="n">
        <f aca="true">RAND()</f>
        <v>0.360002655357708</v>
      </c>
      <c r="J70" s="0" t="n">
        <f aca="true">RAND()</f>
        <v>0.271877310244078</v>
      </c>
      <c r="K70" s="0" t="n">
        <f aca="true">RAND()</f>
        <v>0.566512684250152</v>
      </c>
      <c r="L70" s="0" t="n">
        <f aca="true">RAND()</f>
        <v>0.579769120652335</v>
      </c>
      <c r="M70" s="0" t="n">
        <f aca="true">RAND()</f>
        <v>0.378549540425645</v>
      </c>
      <c r="N70" s="0" t="n">
        <f aca="true">RAND()</f>
        <v>0.370301059259164</v>
      </c>
      <c r="O70" s="0" t="n">
        <f aca="true">RAND()</f>
        <v>0.71948257800509</v>
      </c>
      <c r="P70" s="0" t="n">
        <f aca="true">RAND()</f>
        <v>0.206842042527673</v>
      </c>
      <c r="Q70" s="0" t="n">
        <f aca="true">RAND()</f>
        <v>0.538228047450739</v>
      </c>
      <c r="R70" s="0" t="n">
        <f aca="true">RAND()</f>
        <v>0.0422987240502942</v>
      </c>
      <c r="S70" s="0" t="n">
        <f aca="true">RAND()</f>
        <v>0.88934843739685</v>
      </c>
      <c r="T70" s="0" t="n">
        <f aca="true">RAND()</f>
        <v>0.306273599191874</v>
      </c>
      <c r="U70" s="0" t="n">
        <f aca="true">RAND()</f>
        <v>0.0299882191035657</v>
      </c>
      <c r="V70" s="0" t="n">
        <f aca="true">RAND()</f>
        <v>0.570366969883711</v>
      </c>
      <c r="W70" s="0" t="n">
        <f aca="true">RAND()</f>
        <v>0.776985425618601</v>
      </c>
      <c r="X70" s="0" t="n">
        <f aca="true">RAND()</f>
        <v>0.652837133649746</v>
      </c>
      <c r="Y70" s="0" t="n">
        <f aca="true">RAND()</f>
        <v>0.042722245804912</v>
      </c>
      <c r="Z70" s="0" t="n">
        <f aca="true">RAND()</f>
        <v>0.000744214185887705</v>
      </c>
      <c r="AA70" s="0" t="n">
        <f aca="true">RAND()</f>
        <v>0.21362843879059</v>
      </c>
      <c r="AB70" s="0" t="n">
        <f aca="true">RAND()</f>
        <v>0.2933408193814</v>
      </c>
      <c r="AC70" s="0" t="n">
        <f aca="true">RAND()</f>
        <v>0.769525688058368</v>
      </c>
      <c r="AD70" s="0" t="n">
        <f aca="true">RAND()</f>
        <v>0.455602245332299</v>
      </c>
      <c r="AE70" s="0" t="n">
        <f aca="true">RAND()</f>
        <v>0.427235011199282</v>
      </c>
    </row>
    <row r="71" customFormat="false" ht="15.75" hidden="false" customHeight="false" outlineLevel="0" collapsed="false">
      <c r="B71" s="0" t="n">
        <f aca="true">RAND()</f>
        <v>0.373791350249052</v>
      </c>
      <c r="C71" s="0" t="n">
        <f aca="true">RAND()</f>
        <v>0.512152522289086</v>
      </c>
      <c r="D71" s="0" t="n">
        <f aca="true">RAND()</f>
        <v>0.921979534833524</v>
      </c>
      <c r="E71" s="0" t="n">
        <f aca="true">RAND()</f>
        <v>0.0986400836215198</v>
      </c>
      <c r="F71" s="0" t="n">
        <f aca="true">RAND()</f>
        <v>0.260958199370564</v>
      </c>
      <c r="G71" s="0" t="n">
        <f aca="true">RAND()</f>
        <v>0.606848188221461</v>
      </c>
      <c r="H71" s="0" t="n">
        <f aca="true">RAND()</f>
        <v>0.0889353792290924</v>
      </c>
      <c r="I71" s="0" t="n">
        <f aca="true">RAND()</f>
        <v>0.0631684328791358</v>
      </c>
      <c r="J71" s="0" t="n">
        <f aca="true">RAND()</f>
        <v>0.490758926372303</v>
      </c>
      <c r="K71" s="0" t="n">
        <f aca="true">RAND()</f>
        <v>0.637035009573231</v>
      </c>
      <c r="L71" s="0" t="n">
        <f aca="true">RAND()</f>
        <v>0.417853129563064</v>
      </c>
      <c r="M71" s="0" t="n">
        <f aca="true">RAND()</f>
        <v>0.547023031281212</v>
      </c>
      <c r="N71" s="0" t="n">
        <f aca="true">RAND()</f>
        <v>0.733879267107297</v>
      </c>
      <c r="O71" s="0" t="n">
        <f aca="true">RAND()</f>
        <v>0.945837816050481</v>
      </c>
      <c r="P71" s="0" t="n">
        <f aca="true">RAND()</f>
        <v>0.0441139422056296</v>
      </c>
      <c r="Q71" s="0" t="n">
        <f aca="true">RAND()</f>
        <v>0.913534218415929</v>
      </c>
      <c r="R71" s="0" t="n">
        <f aca="true">RAND()</f>
        <v>0.991957085702157</v>
      </c>
      <c r="S71" s="0" t="n">
        <f aca="true">RAND()</f>
        <v>0.55326377674165</v>
      </c>
      <c r="T71" s="0" t="n">
        <f aca="true">RAND()</f>
        <v>0.47580372416008</v>
      </c>
      <c r="U71" s="0" t="n">
        <f aca="true">RAND()</f>
        <v>0.954083513464604</v>
      </c>
      <c r="V71" s="0" t="n">
        <f aca="true">RAND()</f>
        <v>0.374296954889246</v>
      </c>
      <c r="W71" s="0" t="n">
        <f aca="true">RAND()</f>
        <v>0.999798168478761</v>
      </c>
      <c r="X71" s="0" t="n">
        <f aca="true">RAND()</f>
        <v>0.895741405113639</v>
      </c>
      <c r="Y71" s="0" t="n">
        <f aca="true">RAND()</f>
        <v>0.0503911223045272</v>
      </c>
      <c r="Z71" s="0" t="n">
        <f aca="true">RAND()</f>
        <v>0.090890740474701</v>
      </c>
      <c r="AA71" s="0" t="n">
        <f aca="true">RAND()</f>
        <v>0.751487650069385</v>
      </c>
      <c r="AB71" s="0" t="n">
        <f aca="true">RAND()</f>
        <v>0.197397415416763</v>
      </c>
      <c r="AC71" s="0" t="n">
        <f aca="true">RAND()</f>
        <v>0.633287323416576</v>
      </c>
      <c r="AD71" s="0" t="n">
        <f aca="true">RAND()</f>
        <v>0.100325576719525</v>
      </c>
      <c r="AE71" s="0" t="n">
        <f aca="true">RAND()</f>
        <v>0.379165150582032</v>
      </c>
    </row>
    <row r="72" customFormat="false" ht="15.75" hidden="false" customHeight="false" outlineLevel="0" collapsed="false">
      <c r="B72" s="0" t="n">
        <f aca="true">RAND()</f>
        <v>0.32734898719706</v>
      </c>
      <c r="C72" s="0" t="n">
        <f aca="true">RAND()</f>
        <v>0.0908509237301781</v>
      </c>
      <c r="D72" s="0" t="n">
        <f aca="true">RAND()</f>
        <v>0.303458705250946</v>
      </c>
      <c r="E72" s="0" t="n">
        <f aca="true">RAND()</f>
        <v>0.383560753977458</v>
      </c>
      <c r="F72" s="0" t="n">
        <f aca="true">RAND()</f>
        <v>0.828455738187703</v>
      </c>
      <c r="G72" s="0" t="n">
        <f aca="true">RAND()</f>
        <v>0.207993569648772</v>
      </c>
      <c r="H72" s="0" t="n">
        <f aca="true">RAND()</f>
        <v>0.136400516437867</v>
      </c>
      <c r="I72" s="0" t="n">
        <f aca="true">RAND()</f>
        <v>0.107064807723362</v>
      </c>
      <c r="J72" s="0" t="n">
        <f aca="true">RAND()</f>
        <v>0.732975498693461</v>
      </c>
      <c r="K72" s="0" t="n">
        <f aca="true">RAND()</f>
        <v>0.270086163192059</v>
      </c>
      <c r="L72" s="0" t="n">
        <f aca="true">RAND()</f>
        <v>0.663569482970575</v>
      </c>
      <c r="M72" s="0" t="n">
        <f aca="true">RAND()</f>
        <v>0.89195721482568</v>
      </c>
      <c r="N72" s="0" t="n">
        <f aca="true">RAND()</f>
        <v>0.76402534418048</v>
      </c>
      <c r="O72" s="0" t="n">
        <f aca="true">RAND()</f>
        <v>0.735023557972503</v>
      </c>
      <c r="P72" s="0" t="n">
        <f aca="true">RAND()</f>
        <v>0.739373941258264</v>
      </c>
      <c r="Q72" s="0" t="n">
        <f aca="true">RAND()</f>
        <v>0.20553189399513</v>
      </c>
      <c r="R72" s="0" t="n">
        <f aca="true">RAND()</f>
        <v>0.284925230793985</v>
      </c>
      <c r="S72" s="0" t="n">
        <f aca="true">RAND()</f>
        <v>0.579077248327075</v>
      </c>
      <c r="T72" s="0" t="n">
        <f aca="true">RAND()</f>
        <v>0.4642798265129</v>
      </c>
      <c r="U72" s="0" t="n">
        <f aca="true">RAND()</f>
        <v>0.114442950461461</v>
      </c>
      <c r="V72" s="0" t="n">
        <f aca="true">RAND()</f>
        <v>0.610669895245068</v>
      </c>
      <c r="W72" s="0" t="n">
        <f aca="true">RAND()</f>
        <v>0.30873495122956</v>
      </c>
      <c r="X72" s="0" t="n">
        <f aca="true">RAND()</f>
        <v>0.340760571277714</v>
      </c>
      <c r="Y72" s="0" t="n">
        <f aca="true">RAND()</f>
        <v>0.655534428791225</v>
      </c>
      <c r="Z72" s="0" t="n">
        <f aca="true">RAND()</f>
        <v>0.207997982239204</v>
      </c>
      <c r="AA72" s="0" t="n">
        <f aca="true">RAND()</f>
        <v>0.37633014926176</v>
      </c>
      <c r="AB72" s="0" t="n">
        <f aca="true">RAND()</f>
        <v>0.929419919709254</v>
      </c>
      <c r="AC72" s="0" t="n">
        <f aca="true">RAND()</f>
        <v>0.533066584240452</v>
      </c>
      <c r="AD72" s="0" t="n">
        <f aca="true">RAND()</f>
        <v>0.00679817115388047</v>
      </c>
      <c r="AE72" s="0" t="n">
        <f aca="true">RAND()</f>
        <v>0.418466722074813</v>
      </c>
    </row>
    <row r="73" customFormat="false" ht="15.75" hidden="false" customHeight="false" outlineLevel="0" collapsed="false">
      <c r="B73" s="0" t="n">
        <f aca="true">RAND()</f>
        <v>0.660599818232456</v>
      </c>
      <c r="C73" s="0" t="n">
        <f aca="true">RAND()</f>
        <v>0.568783968816163</v>
      </c>
      <c r="D73" s="0" t="n">
        <f aca="true">RAND()</f>
        <v>0.976599888500672</v>
      </c>
      <c r="E73" s="0" t="n">
        <f aca="true">RAND()</f>
        <v>0.925348134052198</v>
      </c>
      <c r="F73" s="0" t="n">
        <f aca="true">RAND()</f>
        <v>0.758462323404685</v>
      </c>
      <c r="G73" s="0" t="n">
        <f aca="true">RAND()</f>
        <v>0.877010144490906</v>
      </c>
      <c r="H73" s="0" t="n">
        <f aca="true">RAND()</f>
        <v>0.573328614193292</v>
      </c>
      <c r="I73" s="0" t="n">
        <f aca="true">RAND()</f>
        <v>0.0721421473933929</v>
      </c>
      <c r="J73" s="0" t="n">
        <f aca="true">RAND()</f>
        <v>0.472682800360374</v>
      </c>
      <c r="K73" s="0" t="n">
        <f aca="true">RAND()</f>
        <v>0.959541081050948</v>
      </c>
      <c r="L73" s="0" t="n">
        <f aca="true">RAND()</f>
        <v>0.0863462787210161</v>
      </c>
      <c r="M73" s="0" t="n">
        <f aca="true">RAND()</f>
        <v>0.536222778405245</v>
      </c>
      <c r="N73" s="0" t="n">
        <f aca="true">RAND()</f>
        <v>0.64792236275428</v>
      </c>
      <c r="O73" s="0" t="n">
        <f aca="true">RAND()</f>
        <v>0.151467097942473</v>
      </c>
      <c r="P73" s="0" t="n">
        <f aca="true">RAND()</f>
        <v>0.442352278479543</v>
      </c>
      <c r="Q73" s="0" t="n">
        <f aca="true">RAND()</f>
        <v>0.237120813912975</v>
      </c>
      <c r="R73" s="0" t="n">
        <f aca="true">RAND()</f>
        <v>0.143296223781162</v>
      </c>
      <c r="S73" s="0" t="n">
        <f aca="true">RAND()</f>
        <v>0.403849134335843</v>
      </c>
      <c r="T73" s="0" t="n">
        <f aca="true">RAND()</f>
        <v>0.299451543740063</v>
      </c>
      <c r="U73" s="0" t="n">
        <f aca="true">RAND()</f>
        <v>0.389892001324581</v>
      </c>
      <c r="V73" s="0" t="n">
        <f aca="true">RAND()</f>
        <v>0.778981642089604</v>
      </c>
      <c r="W73" s="0" t="n">
        <f aca="true">RAND()</f>
        <v>0.1805183791434</v>
      </c>
      <c r="X73" s="0" t="n">
        <f aca="true">RAND()</f>
        <v>0.191927283999685</v>
      </c>
      <c r="Y73" s="0" t="n">
        <f aca="true">RAND()</f>
        <v>0.746521010760831</v>
      </c>
      <c r="Z73" s="0" t="n">
        <f aca="true">RAND()</f>
        <v>0.627661373145007</v>
      </c>
      <c r="AA73" s="0" t="n">
        <f aca="true">RAND()</f>
        <v>0.736269882180212</v>
      </c>
      <c r="AB73" s="0" t="n">
        <f aca="true">RAND()</f>
        <v>0.0992207345980038</v>
      </c>
      <c r="AC73" s="0" t="n">
        <f aca="true">RAND()</f>
        <v>0.627958100486212</v>
      </c>
      <c r="AD73" s="0" t="n">
        <f aca="true">RAND()</f>
        <v>0.823276206790063</v>
      </c>
      <c r="AE73" s="0" t="n">
        <f aca="true">RAND()</f>
        <v>0.390557404355057</v>
      </c>
    </row>
    <row r="74" customFormat="false" ht="15.75" hidden="false" customHeight="false" outlineLevel="0" collapsed="false">
      <c r="B74" s="0" t="n">
        <f aca="true">RAND()</f>
        <v>0.678024169328806</v>
      </c>
      <c r="C74" s="0" t="n">
        <f aca="true">RAND()</f>
        <v>0.577077871948014</v>
      </c>
      <c r="D74" s="0" t="n">
        <f aca="true">RAND()</f>
        <v>0.863556258604137</v>
      </c>
      <c r="E74" s="0" t="n">
        <f aca="true">RAND()</f>
        <v>0.810306814285021</v>
      </c>
      <c r="F74" s="0" t="n">
        <f aca="true">RAND()</f>
        <v>0.903657624073041</v>
      </c>
      <c r="G74" s="0" t="n">
        <f aca="true">RAND()</f>
        <v>0.910834714740085</v>
      </c>
      <c r="H74" s="0" t="n">
        <f aca="true">RAND()</f>
        <v>0.626696326369401</v>
      </c>
      <c r="I74" s="0" t="n">
        <f aca="true">RAND()</f>
        <v>0.859659132852716</v>
      </c>
      <c r="J74" s="0" t="n">
        <f aca="true">RAND()</f>
        <v>0.648798025305203</v>
      </c>
      <c r="K74" s="0" t="n">
        <f aca="true">RAND()</f>
        <v>0.386883331628032</v>
      </c>
      <c r="L74" s="0" t="n">
        <f aca="true">RAND()</f>
        <v>0.26550954353053</v>
      </c>
      <c r="M74" s="0" t="n">
        <f aca="true">RAND()</f>
        <v>0.105896579127334</v>
      </c>
      <c r="N74" s="0" t="n">
        <f aca="true">RAND()</f>
        <v>0.783220777975212</v>
      </c>
      <c r="O74" s="0" t="n">
        <f aca="true">RAND()</f>
        <v>0.257327907518843</v>
      </c>
      <c r="P74" s="0" t="n">
        <f aca="true">RAND()</f>
        <v>0.678920286375742</v>
      </c>
      <c r="Q74" s="0" t="n">
        <f aca="true">RAND()</f>
        <v>0.140395354530597</v>
      </c>
      <c r="R74" s="0" t="n">
        <f aca="true">RAND()</f>
        <v>0.67373614970171</v>
      </c>
      <c r="S74" s="0" t="n">
        <f aca="true">RAND()</f>
        <v>0.363434836611991</v>
      </c>
      <c r="T74" s="0" t="n">
        <f aca="true">RAND()</f>
        <v>0.195972694024428</v>
      </c>
      <c r="U74" s="0" t="n">
        <f aca="true">RAND()</f>
        <v>0.571539379329444</v>
      </c>
      <c r="V74" s="0" t="n">
        <f aca="true">RAND()</f>
        <v>0.138178889118709</v>
      </c>
      <c r="W74" s="0" t="n">
        <f aca="true">RAND()</f>
        <v>0.575306572977747</v>
      </c>
      <c r="X74" s="0" t="n">
        <f aca="true">RAND()</f>
        <v>0.410831664161614</v>
      </c>
      <c r="Y74" s="0" t="n">
        <f aca="true">RAND()</f>
        <v>0.512759105945267</v>
      </c>
      <c r="Z74" s="0" t="n">
        <f aca="true">RAND()</f>
        <v>0.0266833610769647</v>
      </c>
      <c r="AA74" s="0" t="n">
        <f aca="true">RAND()</f>
        <v>0.740760461961772</v>
      </c>
      <c r="AB74" s="0" t="n">
        <f aca="true">RAND()</f>
        <v>0.83748834309387</v>
      </c>
      <c r="AC74" s="0" t="n">
        <f aca="true">RAND()</f>
        <v>0.537010089152744</v>
      </c>
      <c r="AD74" s="0" t="n">
        <f aca="true">RAND()</f>
        <v>0.744068393455641</v>
      </c>
      <c r="AE74" s="0" t="n">
        <f aca="true">RAND()</f>
        <v>0.444210822148558</v>
      </c>
    </row>
    <row r="75" customFormat="false" ht="15.75" hidden="false" customHeight="false" outlineLevel="0" collapsed="false">
      <c r="B75" s="0" t="n">
        <f aca="true">RAND()</f>
        <v>0.547573355260403</v>
      </c>
      <c r="C75" s="0" t="n">
        <f aca="true">RAND()</f>
        <v>0.587540477987655</v>
      </c>
      <c r="D75" s="0" t="n">
        <f aca="true">RAND()</f>
        <v>0.846187933381818</v>
      </c>
      <c r="E75" s="0" t="n">
        <f aca="true">RAND()</f>
        <v>0.0704630062198022</v>
      </c>
      <c r="F75" s="0" t="n">
        <f aca="true">RAND()</f>
        <v>0.35779223295394</v>
      </c>
      <c r="G75" s="0" t="n">
        <f aca="true">RAND()</f>
        <v>0.475164592598252</v>
      </c>
      <c r="H75" s="0" t="n">
        <f aca="true">RAND()</f>
        <v>0.157704742347729</v>
      </c>
      <c r="I75" s="0" t="n">
        <f aca="true">RAND()</f>
        <v>0.042692834994044</v>
      </c>
      <c r="J75" s="0" t="n">
        <f aca="true">RAND()</f>
        <v>0.877769101080401</v>
      </c>
      <c r="K75" s="0" t="n">
        <f aca="true">RAND()</f>
        <v>0.356863595743395</v>
      </c>
      <c r="L75" s="0" t="n">
        <f aca="true">RAND()</f>
        <v>0.11193372647573</v>
      </c>
      <c r="M75" s="0" t="n">
        <f aca="true">RAND()</f>
        <v>0.7919891008175</v>
      </c>
      <c r="N75" s="0" t="n">
        <f aca="true">RAND()</f>
        <v>0.671746018131667</v>
      </c>
      <c r="O75" s="0" t="n">
        <f aca="true">RAND()</f>
        <v>0.978709936457983</v>
      </c>
      <c r="P75" s="0" t="n">
        <f aca="true">RAND()</f>
        <v>0.121362679222691</v>
      </c>
      <c r="Q75" s="0" t="n">
        <f aca="true">RAND()</f>
        <v>0.752275136879959</v>
      </c>
      <c r="R75" s="0" t="n">
        <f aca="true">RAND()</f>
        <v>0.118244361983393</v>
      </c>
      <c r="S75" s="0" t="n">
        <f aca="true">RAND()</f>
        <v>0.683421326182783</v>
      </c>
      <c r="T75" s="0" t="n">
        <f aca="true">RAND()</f>
        <v>0.362535968073088</v>
      </c>
      <c r="U75" s="0" t="n">
        <f aca="true">RAND()</f>
        <v>0.748107235782715</v>
      </c>
      <c r="V75" s="0" t="n">
        <f aca="true">RAND()</f>
        <v>0.582614588172519</v>
      </c>
      <c r="W75" s="0" t="n">
        <f aca="true">RAND()</f>
        <v>0.233834804184959</v>
      </c>
      <c r="X75" s="0" t="n">
        <f aca="true">RAND()</f>
        <v>0.511918757018284</v>
      </c>
      <c r="Y75" s="0" t="n">
        <f aca="true">RAND()</f>
        <v>0.347481905417446</v>
      </c>
      <c r="Z75" s="0" t="n">
        <f aca="true">RAND()</f>
        <v>0.585643966941295</v>
      </c>
      <c r="AA75" s="0" t="n">
        <f aca="true">RAND()</f>
        <v>0.602558813472368</v>
      </c>
      <c r="AB75" s="0" t="n">
        <f aca="true">RAND()</f>
        <v>0.0591120360804764</v>
      </c>
      <c r="AC75" s="0" t="n">
        <f aca="true">RAND()</f>
        <v>0.0579776100322038</v>
      </c>
      <c r="AD75" s="0" t="n">
        <f aca="true">RAND()</f>
        <v>0.0417711650150689</v>
      </c>
      <c r="AE75" s="0" t="n">
        <f aca="true">RAND()</f>
        <v>0.503854464358196</v>
      </c>
    </row>
    <row r="76" customFormat="false" ht="15.75" hidden="false" customHeight="false" outlineLevel="0" collapsed="false">
      <c r="B76" s="0" t="n">
        <f aca="true">RAND()</f>
        <v>0.874236004117362</v>
      </c>
      <c r="C76" s="0" t="n">
        <f aca="true">RAND()</f>
        <v>0.276768201586574</v>
      </c>
      <c r="D76" s="0" t="n">
        <f aca="true">RAND()</f>
        <v>0.515988722406982</v>
      </c>
      <c r="E76" s="0" t="n">
        <f aca="true">RAND()</f>
        <v>0.116604640098766</v>
      </c>
      <c r="F76" s="0" t="n">
        <f aca="true">RAND()</f>
        <v>0.953926165765581</v>
      </c>
      <c r="G76" s="0" t="n">
        <f aca="true">RAND()</f>
        <v>0.572861885683197</v>
      </c>
      <c r="H76" s="0" t="n">
        <f aca="true">RAND()</f>
        <v>0.862698895253721</v>
      </c>
      <c r="I76" s="0" t="n">
        <f aca="true">RAND()</f>
        <v>0.725696923863232</v>
      </c>
      <c r="J76" s="0" t="n">
        <f aca="true">RAND()</f>
        <v>0.253737502921247</v>
      </c>
      <c r="K76" s="0" t="n">
        <f aca="true">RAND()</f>
        <v>0.0794409520298888</v>
      </c>
      <c r="L76" s="0" t="n">
        <f aca="true">RAND()</f>
        <v>0.63790751190303</v>
      </c>
      <c r="M76" s="0" t="n">
        <f aca="true">RAND()</f>
        <v>0.941357347699861</v>
      </c>
      <c r="N76" s="0" t="n">
        <f aca="true">RAND()</f>
        <v>0.9067540437836</v>
      </c>
      <c r="O76" s="0" t="n">
        <f aca="true">RAND()</f>
        <v>0.241911291020255</v>
      </c>
      <c r="P76" s="0" t="n">
        <f aca="true">RAND()</f>
        <v>0.900212869755224</v>
      </c>
      <c r="Q76" s="0" t="n">
        <f aca="true">RAND()</f>
        <v>0.90561483332197</v>
      </c>
      <c r="R76" s="0" t="n">
        <f aca="true">RAND()</f>
        <v>0.246946135922032</v>
      </c>
      <c r="S76" s="0" t="n">
        <f aca="true">RAND()</f>
        <v>0.191260361785245</v>
      </c>
      <c r="T76" s="0" t="n">
        <f aca="true">RAND()</f>
        <v>0.103912247984866</v>
      </c>
      <c r="U76" s="0" t="n">
        <f aca="true">RAND()</f>
        <v>0.440110322234859</v>
      </c>
      <c r="V76" s="0" t="n">
        <f aca="true">RAND()</f>
        <v>0.209552812549441</v>
      </c>
      <c r="W76" s="0" t="n">
        <f aca="true">RAND()</f>
        <v>0.143893728099633</v>
      </c>
      <c r="X76" s="0" t="n">
        <f aca="true">RAND()</f>
        <v>0.687484326612581</v>
      </c>
      <c r="Y76" s="0" t="n">
        <f aca="true">RAND()</f>
        <v>0.635555673237606</v>
      </c>
      <c r="Z76" s="0" t="n">
        <f aca="true">RAND()</f>
        <v>0.0447328890127031</v>
      </c>
      <c r="AA76" s="0" t="n">
        <f aca="true">RAND()</f>
        <v>0.597605792031246</v>
      </c>
      <c r="AB76" s="0" t="n">
        <f aca="true">RAND()</f>
        <v>0.490318464127629</v>
      </c>
      <c r="AC76" s="0" t="n">
        <f aca="true">RAND()</f>
        <v>0.287080357831259</v>
      </c>
      <c r="AD76" s="0" t="n">
        <f aca="true">RAND()</f>
        <v>0.623926564952933</v>
      </c>
      <c r="AE76" s="0" t="n">
        <f aca="true">RAND()</f>
        <v>0.605763414486922</v>
      </c>
    </row>
    <row r="77" customFormat="false" ht="15.75" hidden="false" customHeight="false" outlineLevel="0" collapsed="false">
      <c r="B77" s="0" t="n">
        <f aca="true">RAND()</f>
        <v>0.591634920554582</v>
      </c>
      <c r="C77" s="0" t="n">
        <f aca="true">RAND()</f>
        <v>0.544828425474162</v>
      </c>
      <c r="D77" s="0" t="n">
        <f aca="true">RAND()</f>
        <v>0.485527042290792</v>
      </c>
      <c r="E77" s="0" t="n">
        <f aca="true">RAND()</f>
        <v>0.580343380636844</v>
      </c>
      <c r="F77" s="0" t="n">
        <f aca="true">RAND()</f>
        <v>0.948481181938998</v>
      </c>
      <c r="G77" s="0" t="n">
        <f aca="true">RAND()</f>
        <v>0.648110648784947</v>
      </c>
      <c r="H77" s="0" t="n">
        <f aca="true">RAND()</f>
        <v>0.281838509450682</v>
      </c>
      <c r="I77" s="0" t="n">
        <f aca="true">RAND()</f>
        <v>0.614319084477039</v>
      </c>
      <c r="J77" s="0" t="n">
        <f aca="true">RAND()</f>
        <v>0.00569734523569197</v>
      </c>
      <c r="K77" s="0" t="n">
        <f aca="true">RAND()</f>
        <v>0.0892431370484407</v>
      </c>
      <c r="L77" s="0" t="n">
        <f aca="true">RAND()</f>
        <v>0.324302527517858</v>
      </c>
      <c r="M77" s="0" t="n">
        <f aca="true">RAND()</f>
        <v>0.39556007023075</v>
      </c>
      <c r="N77" s="0" t="n">
        <f aca="true">RAND()</f>
        <v>0.233034060189255</v>
      </c>
      <c r="O77" s="0" t="n">
        <f aca="true">RAND()</f>
        <v>0.640773906648181</v>
      </c>
      <c r="P77" s="0" t="n">
        <f aca="true">RAND()</f>
        <v>0.752198490773677</v>
      </c>
      <c r="Q77" s="0" t="n">
        <f aca="true">RAND()</f>
        <v>0.221408736069402</v>
      </c>
      <c r="R77" s="0" t="n">
        <f aca="true">RAND()</f>
        <v>0.030748606331808</v>
      </c>
      <c r="S77" s="0" t="n">
        <f aca="true">RAND()</f>
        <v>0.289804236340029</v>
      </c>
      <c r="T77" s="0" t="n">
        <f aca="true">RAND()</f>
        <v>0.57727360623874</v>
      </c>
      <c r="U77" s="0" t="n">
        <f aca="true">RAND()</f>
        <v>0.766757364402558</v>
      </c>
      <c r="V77" s="0" t="n">
        <f aca="true">RAND()</f>
        <v>0.482691820221817</v>
      </c>
      <c r="W77" s="0" t="n">
        <f aca="true">RAND()</f>
        <v>0.281270191160562</v>
      </c>
      <c r="X77" s="0" t="n">
        <f aca="true">RAND()</f>
        <v>0.449213134753708</v>
      </c>
      <c r="Y77" s="0" t="n">
        <f aca="true">RAND()</f>
        <v>0.251228788822945</v>
      </c>
      <c r="Z77" s="0" t="n">
        <f aca="true">RAND()</f>
        <v>0.459060274051565</v>
      </c>
      <c r="AA77" s="0" t="n">
        <f aca="true">RAND()</f>
        <v>0.151836872335191</v>
      </c>
      <c r="AB77" s="0" t="n">
        <f aca="true">RAND()</f>
        <v>0.578661083223695</v>
      </c>
      <c r="AC77" s="0" t="n">
        <f aca="true">RAND()</f>
        <v>0.963706793411541</v>
      </c>
      <c r="AD77" s="0" t="n">
        <f aca="true">RAND()</f>
        <v>0.508327538261645</v>
      </c>
      <c r="AE77" s="0" t="n">
        <f aca="true">RAND()</f>
        <v>0.0740932723917571</v>
      </c>
    </row>
    <row r="78" customFormat="false" ht="15.75" hidden="false" customHeight="false" outlineLevel="0" collapsed="false">
      <c r="B78" s="0" t="n">
        <f aca="true">RAND()</f>
        <v>0.869420342590291</v>
      </c>
      <c r="C78" s="0" t="n">
        <f aca="true">RAND()</f>
        <v>0.906124339074469</v>
      </c>
      <c r="D78" s="0" t="n">
        <f aca="true">RAND()</f>
        <v>0.332575298899984</v>
      </c>
      <c r="E78" s="0" t="n">
        <f aca="true">RAND()</f>
        <v>0.807983788478415</v>
      </c>
      <c r="F78" s="0" t="n">
        <f aca="true">RAND()</f>
        <v>0.98199497823972</v>
      </c>
      <c r="G78" s="0" t="n">
        <f aca="true">RAND()</f>
        <v>0.501847466308443</v>
      </c>
      <c r="H78" s="0" t="n">
        <f aca="true">RAND()</f>
        <v>0.543549692028449</v>
      </c>
      <c r="I78" s="0" t="n">
        <f aca="true">RAND()</f>
        <v>0.2500421537064</v>
      </c>
      <c r="J78" s="0" t="n">
        <f aca="true">RAND()</f>
        <v>0.749762435783111</v>
      </c>
      <c r="K78" s="0" t="n">
        <f aca="true">RAND()</f>
        <v>0.453071129297366</v>
      </c>
      <c r="L78" s="0" t="n">
        <f aca="true">RAND()</f>
        <v>0.984491290851771</v>
      </c>
      <c r="M78" s="0" t="n">
        <f aca="true">RAND()</f>
        <v>0.232414847742139</v>
      </c>
      <c r="N78" s="0" t="n">
        <f aca="true">RAND()</f>
        <v>0.650655042396579</v>
      </c>
      <c r="O78" s="0" t="n">
        <f aca="true">RAND()</f>
        <v>0.995364224794255</v>
      </c>
      <c r="P78" s="0" t="n">
        <f aca="true">RAND()</f>
        <v>0.176339772323709</v>
      </c>
      <c r="Q78" s="0" t="n">
        <f aca="true">RAND()</f>
        <v>0.347313947108181</v>
      </c>
      <c r="R78" s="0" t="n">
        <f aca="true">RAND()</f>
        <v>0.315775932923634</v>
      </c>
      <c r="S78" s="0" t="n">
        <f aca="true">RAND()</f>
        <v>0.201264937746264</v>
      </c>
      <c r="T78" s="0" t="n">
        <f aca="true">RAND()</f>
        <v>0.0305374482791715</v>
      </c>
      <c r="U78" s="0" t="n">
        <f aca="true">RAND()</f>
        <v>0.598109632655603</v>
      </c>
      <c r="V78" s="0" t="n">
        <f aca="true">RAND()</f>
        <v>0.815341213504966</v>
      </c>
      <c r="W78" s="0" t="n">
        <f aca="true">RAND()</f>
        <v>0.41369649454467</v>
      </c>
      <c r="X78" s="0" t="n">
        <f aca="true">RAND()</f>
        <v>0.252477612908738</v>
      </c>
      <c r="Y78" s="0" t="n">
        <f aca="true">RAND()</f>
        <v>0.573595935779827</v>
      </c>
      <c r="Z78" s="0" t="n">
        <f aca="true">RAND()</f>
        <v>0.43679326494474</v>
      </c>
      <c r="AA78" s="0" t="n">
        <f aca="true">RAND()</f>
        <v>0.107082646068271</v>
      </c>
      <c r="AB78" s="0" t="n">
        <f aca="true">RAND()</f>
        <v>0.509383113792263</v>
      </c>
      <c r="AC78" s="0" t="n">
        <f aca="true">RAND()</f>
        <v>0.065970538306401</v>
      </c>
      <c r="AD78" s="0" t="n">
        <f aca="true">RAND()</f>
        <v>0.319260737611877</v>
      </c>
      <c r="AE78" s="0" t="n">
        <f aca="true">RAND()</f>
        <v>0.146588755940473</v>
      </c>
    </row>
    <row r="79" customFormat="false" ht="15.75" hidden="false" customHeight="false" outlineLevel="0" collapsed="false">
      <c r="B79" s="0" t="n">
        <f aca="true">RAND()</f>
        <v>0.0820977951377704</v>
      </c>
      <c r="C79" s="0" t="n">
        <f aca="true">RAND()</f>
        <v>0.787915234747404</v>
      </c>
      <c r="D79" s="0" t="n">
        <f aca="true">RAND()</f>
        <v>0.498952210966278</v>
      </c>
      <c r="E79" s="0" t="n">
        <f aca="true">RAND()</f>
        <v>0.668990985928966</v>
      </c>
      <c r="F79" s="0" t="n">
        <f aca="true">RAND()</f>
        <v>0.787641595445923</v>
      </c>
      <c r="G79" s="0" t="n">
        <f aca="true">RAND()</f>
        <v>0.543133889379391</v>
      </c>
      <c r="H79" s="0" t="n">
        <f aca="true">RAND()</f>
        <v>0.910108432440497</v>
      </c>
      <c r="I79" s="0" t="n">
        <f aca="true">RAND()</f>
        <v>0.082122761652265</v>
      </c>
      <c r="J79" s="0" t="n">
        <f aca="true">RAND()</f>
        <v>0.659814016561473</v>
      </c>
      <c r="K79" s="0" t="n">
        <f aca="true">RAND()</f>
        <v>0.0221725861980974</v>
      </c>
      <c r="L79" s="0" t="n">
        <f aca="true">RAND()</f>
        <v>0.773401880542</v>
      </c>
      <c r="M79" s="0" t="n">
        <f aca="true">RAND()</f>
        <v>0.712779226670411</v>
      </c>
      <c r="N79" s="0" t="n">
        <f aca="true">RAND()</f>
        <v>0.983890018295511</v>
      </c>
      <c r="O79" s="0" t="n">
        <f aca="true">RAND()</f>
        <v>0.122355061720297</v>
      </c>
      <c r="P79" s="0" t="n">
        <f aca="true">RAND()</f>
        <v>0.151208251191909</v>
      </c>
      <c r="Q79" s="0" t="n">
        <f aca="true">RAND()</f>
        <v>0.0735028440586842</v>
      </c>
      <c r="R79" s="0" t="n">
        <f aca="true">RAND()</f>
        <v>0.438113236859881</v>
      </c>
      <c r="S79" s="0" t="n">
        <f aca="true">RAND()</f>
        <v>0.158451934347961</v>
      </c>
      <c r="T79" s="0" t="n">
        <f aca="true">RAND()</f>
        <v>0.42839734917201</v>
      </c>
      <c r="U79" s="0" t="n">
        <f aca="true">RAND()</f>
        <v>0.522928345176736</v>
      </c>
      <c r="V79" s="0" t="n">
        <f aca="true">RAND()</f>
        <v>0.399493983638519</v>
      </c>
      <c r="W79" s="0" t="n">
        <f aca="true">RAND()</f>
        <v>0.534917006426472</v>
      </c>
      <c r="X79" s="0" t="n">
        <f aca="true">RAND()</f>
        <v>0.906840834690531</v>
      </c>
      <c r="Y79" s="0" t="n">
        <f aca="true">RAND()</f>
        <v>0.58525674361309</v>
      </c>
      <c r="Z79" s="0" t="n">
        <f aca="true">RAND()</f>
        <v>0.130750987923843</v>
      </c>
      <c r="AA79" s="0" t="n">
        <f aca="true">RAND()</f>
        <v>0.452898372219189</v>
      </c>
      <c r="AB79" s="0" t="n">
        <f aca="true">RAND()</f>
        <v>0.72735349988183</v>
      </c>
      <c r="AC79" s="0" t="n">
        <f aca="true">RAND()</f>
        <v>0.453103747902873</v>
      </c>
      <c r="AD79" s="0" t="n">
        <f aca="true">RAND()</f>
        <v>0.220679005505603</v>
      </c>
      <c r="AE79" s="0" t="n">
        <f aca="true">RAND()</f>
        <v>0.934552484120945</v>
      </c>
    </row>
    <row r="80" customFormat="false" ht="15.75" hidden="false" customHeight="false" outlineLevel="0" collapsed="false">
      <c r="B80" s="0" t="n">
        <f aca="true">RAND()</f>
        <v>0.208378441442041</v>
      </c>
      <c r="C80" s="0" t="n">
        <f aca="true">RAND()</f>
        <v>0.71089414634272</v>
      </c>
      <c r="D80" s="0" t="n">
        <f aca="true">RAND()</f>
        <v>0.990781162205928</v>
      </c>
      <c r="E80" s="0" t="n">
        <f aca="true">RAND()</f>
        <v>0.814956620261396</v>
      </c>
      <c r="F80" s="0" t="n">
        <f aca="true">RAND()</f>
        <v>0.108662096258648</v>
      </c>
      <c r="G80" s="0" t="n">
        <f aca="true">RAND()</f>
        <v>0.25592896402923</v>
      </c>
      <c r="H80" s="0" t="n">
        <f aca="true">RAND()</f>
        <v>0.800100387195269</v>
      </c>
      <c r="I80" s="0" t="n">
        <f aca="true">RAND()</f>
        <v>0.17401567635912</v>
      </c>
      <c r="J80" s="0" t="n">
        <f aca="true">RAND()</f>
        <v>0.876044107012207</v>
      </c>
      <c r="K80" s="0" t="n">
        <f aca="true">RAND()</f>
        <v>0.159112180942668</v>
      </c>
      <c r="L80" s="0" t="n">
        <f aca="true">RAND()</f>
        <v>0.255046495184245</v>
      </c>
      <c r="M80" s="0" t="n">
        <f aca="true">RAND()</f>
        <v>0.366597581500219</v>
      </c>
      <c r="N80" s="0" t="n">
        <f aca="true">RAND()</f>
        <v>0.523843320388499</v>
      </c>
      <c r="O80" s="0" t="n">
        <f aca="true">RAND()</f>
        <v>0.774993948648528</v>
      </c>
      <c r="P80" s="0" t="n">
        <f aca="true">RAND()</f>
        <v>0.751091669934415</v>
      </c>
      <c r="Q80" s="0" t="n">
        <f aca="true">RAND()</f>
        <v>0.437310620895449</v>
      </c>
      <c r="R80" s="0" t="n">
        <f aca="true">RAND()</f>
        <v>0.662183019958015</v>
      </c>
      <c r="S80" s="0" t="n">
        <f aca="true">RAND()</f>
        <v>0.557660752531522</v>
      </c>
      <c r="T80" s="0" t="n">
        <f aca="true">RAND()</f>
        <v>0.148319243543887</v>
      </c>
      <c r="U80" s="0" t="n">
        <f aca="true">RAND()</f>
        <v>0.390324732742828</v>
      </c>
      <c r="V80" s="0" t="n">
        <f aca="true">RAND()</f>
        <v>0.916515638418646</v>
      </c>
      <c r="W80" s="0" t="n">
        <f aca="true">RAND()</f>
        <v>0.872311714420755</v>
      </c>
      <c r="X80" s="0" t="n">
        <f aca="true">RAND()</f>
        <v>0.685836237833099</v>
      </c>
      <c r="Y80" s="0" t="n">
        <f aca="true">RAND()</f>
        <v>0.21556507514667</v>
      </c>
      <c r="Z80" s="0" t="n">
        <f aca="true">RAND()</f>
        <v>0.142274904138088</v>
      </c>
      <c r="AA80" s="0" t="n">
        <f aca="true">RAND()</f>
        <v>0.261777832909782</v>
      </c>
      <c r="AB80" s="0" t="n">
        <f aca="true">RAND()</f>
        <v>0.491019816213556</v>
      </c>
      <c r="AC80" s="0" t="n">
        <f aca="true">RAND()</f>
        <v>0.981915408475705</v>
      </c>
      <c r="AD80" s="0" t="n">
        <f aca="true">RAND()</f>
        <v>0.462313860339339</v>
      </c>
      <c r="AE80" s="0" t="n">
        <f aca="true">RAND()</f>
        <v>0.310408317360017</v>
      </c>
    </row>
    <row r="81" customFormat="false" ht="15.75" hidden="false" customHeight="false" outlineLevel="0" collapsed="false">
      <c r="B81" s="0" t="n">
        <f aca="true">RAND()</f>
        <v>0.990804548622863</v>
      </c>
      <c r="C81" s="0" t="n">
        <f aca="true">RAND()</f>
        <v>0.421406387467256</v>
      </c>
      <c r="D81" s="0" t="n">
        <f aca="true">RAND()</f>
        <v>0.627391535549163</v>
      </c>
      <c r="E81" s="0" t="n">
        <f aca="true">RAND()</f>
        <v>0.656349822330837</v>
      </c>
      <c r="F81" s="0" t="n">
        <f aca="true">RAND()</f>
        <v>0.429033406655315</v>
      </c>
      <c r="G81" s="0" t="n">
        <f aca="true">RAND()</f>
        <v>0.118719033215154</v>
      </c>
      <c r="H81" s="0" t="n">
        <f aca="true">RAND()</f>
        <v>0.00687970726115412</v>
      </c>
      <c r="I81" s="0" t="n">
        <f aca="true">RAND()</f>
        <v>0.4848647639685</v>
      </c>
      <c r="J81" s="0" t="n">
        <f aca="true">RAND()</f>
        <v>0.158001990101343</v>
      </c>
      <c r="K81" s="0" t="n">
        <f aca="true">RAND()</f>
        <v>0.424052057222657</v>
      </c>
      <c r="L81" s="0" t="n">
        <f aca="true">RAND()</f>
        <v>0.654819034791103</v>
      </c>
      <c r="M81" s="0" t="n">
        <f aca="true">RAND()</f>
        <v>0.316934234558221</v>
      </c>
      <c r="N81" s="0" t="n">
        <f aca="true">RAND()</f>
        <v>0.814457547707581</v>
      </c>
      <c r="O81" s="0" t="n">
        <f aca="true">RAND()</f>
        <v>0.386578856714369</v>
      </c>
      <c r="P81" s="0" t="n">
        <f aca="true">RAND()</f>
        <v>0.734522985127069</v>
      </c>
      <c r="Q81" s="0" t="n">
        <f aca="true">RAND()</f>
        <v>0.857324026236563</v>
      </c>
      <c r="R81" s="0" t="n">
        <f aca="true">RAND()</f>
        <v>0.815140571353506</v>
      </c>
      <c r="S81" s="0" t="n">
        <f aca="true">RAND()</f>
        <v>0.0108773579560492</v>
      </c>
      <c r="T81" s="0" t="n">
        <f aca="true">RAND()</f>
        <v>0.421984901687002</v>
      </c>
      <c r="U81" s="0" t="n">
        <f aca="true">RAND()</f>
        <v>0.10681413751415</v>
      </c>
      <c r="V81" s="0" t="n">
        <f aca="true">RAND()</f>
        <v>0.401533012179172</v>
      </c>
      <c r="W81" s="0" t="n">
        <f aca="true">RAND()</f>
        <v>0.657510436223232</v>
      </c>
      <c r="X81" s="0" t="n">
        <f aca="true">RAND()</f>
        <v>0.309797747606758</v>
      </c>
      <c r="Y81" s="0" t="n">
        <f aca="true">RAND()</f>
        <v>0.949368747158714</v>
      </c>
      <c r="Z81" s="0" t="n">
        <f aca="true">RAND()</f>
        <v>0.408429770972634</v>
      </c>
      <c r="AA81" s="0" t="n">
        <f aca="true">RAND()</f>
        <v>0.240459552793428</v>
      </c>
      <c r="AB81" s="0" t="n">
        <f aca="true">RAND()</f>
        <v>0.574603582547091</v>
      </c>
      <c r="AC81" s="0" t="n">
        <f aca="true">RAND()</f>
        <v>0.684439253421141</v>
      </c>
      <c r="AD81" s="0" t="n">
        <f aca="true">RAND()</f>
        <v>0.684973697529749</v>
      </c>
      <c r="AE81" s="0" t="n">
        <f aca="true">RAND()</f>
        <v>0.0787751218139434</v>
      </c>
    </row>
    <row r="82" customFormat="false" ht="15.75" hidden="false" customHeight="false" outlineLevel="0" collapsed="false">
      <c r="B82" s="0" t="n">
        <f aca="true">RAND()</f>
        <v>0.954153137210207</v>
      </c>
      <c r="C82" s="0" t="n">
        <f aca="true">RAND()</f>
        <v>0.680587921394919</v>
      </c>
      <c r="D82" s="0" t="n">
        <f aca="true">RAND()</f>
        <v>0.882335768572662</v>
      </c>
      <c r="E82" s="0" t="n">
        <f aca="true">RAND()</f>
        <v>0.493227530746191</v>
      </c>
      <c r="F82" s="0" t="n">
        <f aca="true">RAND()</f>
        <v>0.402210203461897</v>
      </c>
      <c r="G82" s="0" t="n">
        <f aca="true">RAND()</f>
        <v>0.570240241240377</v>
      </c>
      <c r="H82" s="0" t="n">
        <f aca="true">RAND()</f>
        <v>0.443137844266908</v>
      </c>
      <c r="I82" s="0" t="n">
        <f aca="true">RAND()</f>
        <v>0.413973668375353</v>
      </c>
      <c r="J82" s="0" t="n">
        <f aca="true">RAND()</f>
        <v>0.904481875439014</v>
      </c>
      <c r="K82" s="0" t="n">
        <f aca="true">RAND()</f>
        <v>0.199747806716903</v>
      </c>
      <c r="L82" s="0" t="n">
        <f aca="true">RAND()</f>
        <v>0.472488381345041</v>
      </c>
      <c r="M82" s="0" t="n">
        <f aca="true">RAND()</f>
        <v>0.390969870315529</v>
      </c>
      <c r="N82" s="0" t="n">
        <f aca="true">RAND()</f>
        <v>0.422976663880152</v>
      </c>
      <c r="O82" s="0" t="n">
        <f aca="true">RAND()</f>
        <v>0.824823808641991</v>
      </c>
      <c r="P82" s="0" t="n">
        <f aca="true">RAND()</f>
        <v>0.504050177282177</v>
      </c>
      <c r="Q82" s="0" t="n">
        <f aca="true">RAND()</f>
        <v>0.919808009796858</v>
      </c>
      <c r="R82" s="0" t="n">
        <f aca="true">RAND()</f>
        <v>0.783891233149483</v>
      </c>
      <c r="S82" s="0" t="n">
        <f aca="true">RAND()</f>
        <v>0.552575373117286</v>
      </c>
      <c r="T82" s="0" t="n">
        <f aca="true">RAND()</f>
        <v>0.925109445347048</v>
      </c>
      <c r="U82" s="0" t="n">
        <f aca="true">RAND()</f>
        <v>0.839390093893698</v>
      </c>
      <c r="V82" s="0" t="n">
        <f aca="true">RAND()</f>
        <v>0.131449212233257</v>
      </c>
      <c r="W82" s="0" t="n">
        <f aca="true">RAND()</f>
        <v>0.319243403252305</v>
      </c>
      <c r="X82" s="0" t="n">
        <f aca="true">RAND()</f>
        <v>0.110116892345411</v>
      </c>
      <c r="Y82" s="0" t="n">
        <f aca="true">RAND()</f>
        <v>0.803306053922205</v>
      </c>
      <c r="Z82" s="0" t="n">
        <f aca="true">RAND()</f>
        <v>0.429835024758588</v>
      </c>
      <c r="AA82" s="0" t="n">
        <f aca="true">RAND()</f>
        <v>0.140777187733968</v>
      </c>
      <c r="AB82" s="0" t="n">
        <f aca="true">RAND()</f>
        <v>0.0695199749600658</v>
      </c>
      <c r="AC82" s="0" t="n">
        <f aca="true">RAND()</f>
        <v>0.779441422064151</v>
      </c>
      <c r="AD82" s="0" t="n">
        <f aca="true">RAND()</f>
        <v>0.942281372573561</v>
      </c>
      <c r="AE82" s="0" t="n">
        <f aca="true">RAND()</f>
        <v>0.705526668004104</v>
      </c>
    </row>
    <row r="83" customFormat="false" ht="15.75" hidden="false" customHeight="false" outlineLevel="0" collapsed="false">
      <c r="B83" s="0" t="n">
        <f aca="true">RAND()</f>
        <v>0.449885841909502</v>
      </c>
      <c r="C83" s="0" t="n">
        <f aca="true">RAND()</f>
        <v>0.565813120188537</v>
      </c>
      <c r="D83" s="0" t="n">
        <f aca="true">RAND()</f>
        <v>0.0794446704695264</v>
      </c>
      <c r="E83" s="0" t="n">
        <f aca="true">RAND()</f>
        <v>0.22122147767328</v>
      </c>
      <c r="F83" s="0" t="n">
        <f aca="true">RAND()</f>
        <v>0.471018120655875</v>
      </c>
      <c r="G83" s="0" t="n">
        <f aca="true">RAND()</f>
        <v>0.235072900390488</v>
      </c>
      <c r="H83" s="0" t="n">
        <f aca="true">RAND()</f>
        <v>0.277273398932346</v>
      </c>
      <c r="I83" s="0" t="n">
        <f aca="true">RAND()</f>
        <v>0.35981572353894</v>
      </c>
      <c r="J83" s="0" t="n">
        <f aca="true">RAND()</f>
        <v>0.684260425419441</v>
      </c>
      <c r="K83" s="0" t="n">
        <f aca="true">RAND()</f>
        <v>0.0849581936965293</v>
      </c>
      <c r="L83" s="0" t="n">
        <f aca="true">RAND()</f>
        <v>0.719940874509703</v>
      </c>
      <c r="M83" s="0" t="n">
        <f aca="true">RAND()</f>
        <v>0.615913775437875</v>
      </c>
      <c r="N83" s="0" t="n">
        <f aca="true">RAND()</f>
        <v>0.998008153282122</v>
      </c>
      <c r="O83" s="0" t="n">
        <f aca="true">RAND()</f>
        <v>0.659923449257419</v>
      </c>
      <c r="P83" s="0" t="n">
        <f aca="true">RAND()</f>
        <v>0.62863680606895</v>
      </c>
      <c r="Q83" s="0" t="n">
        <f aca="true">RAND()</f>
        <v>0.656667385040119</v>
      </c>
      <c r="R83" s="0" t="n">
        <f aca="true">RAND()</f>
        <v>0.12977472199377</v>
      </c>
      <c r="S83" s="0" t="n">
        <f aca="true">RAND()</f>
        <v>0.845149454902269</v>
      </c>
      <c r="T83" s="0" t="n">
        <f aca="true">RAND()</f>
        <v>0.362588440755722</v>
      </c>
      <c r="U83" s="0" t="n">
        <f aca="true">RAND()</f>
        <v>0.468241374038004</v>
      </c>
      <c r="V83" s="0" t="n">
        <f aca="true">RAND()</f>
        <v>0.765029800496995</v>
      </c>
      <c r="W83" s="0" t="n">
        <f aca="true">RAND()</f>
        <v>0.996555380733064</v>
      </c>
      <c r="X83" s="0" t="n">
        <f aca="true">RAND()</f>
        <v>0.998445453154828</v>
      </c>
      <c r="Y83" s="0" t="n">
        <f aca="true">RAND()</f>
        <v>0.794089033430855</v>
      </c>
      <c r="Z83" s="0" t="n">
        <f aca="true">RAND()</f>
        <v>0.932606707705492</v>
      </c>
      <c r="AA83" s="0" t="n">
        <f aca="true">RAND()</f>
        <v>0.503608491795394</v>
      </c>
      <c r="AB83" s="0" t="n">
        <f aca="true">RAND()</f>
        <v>0.582693719515987</v>
      </c>
      <c r="AC83" s="0" t="n">
        <f aca="true">RAND()</f>
        <v>0.0205019103926066</v>
      </c>
      <c r="AD83" s="0" t="n">
        <f aca="true">RAND()</f>
        <v>0.133762591991954</v>
      </c>
      <c r="AE83" s="0" t="n">
        <f aca="true">RAND()</f>
        <v>0.94753480656955</v>
      </c>
    </row>
    <row r="84" customFormat="false" ht="15.75" hidden="false" customHeight="false" outlineLevel="0" collapsed="false">
      <c r="B84" s="0" t="n">
        <f aca="true">RAND()</f>
        <v>0.385610651394676</v>
      </c>
      <c r="C84" s="0" t="n">
        <f aca="true">RAND()</f>
        <v>0.0301618185094271</v>
      </c>
      <c r="D84" s="0" t="n">
        <f aca="true">RAND()</f>
        <v>0.49463170752153</v>
      </c>
      <c r="E84" s="0" t="n">
        <f aca="true">RAND()</f>
        <v>0.263936921236706</v>
      </c>
      <c r="F84" s="0" t="n">
        <f aca="true">RAND()</f>
        <v>0.805922575939034</v>
      </c>
      <c r="G84" s="0" t="n">
        <f aca="true">RAND()</f>
        <v>0.204188883390387</v>
      </c>
      <c r="H84" s="0" t="n">
        <f aca="true">RAND()</f>
        <v>0.964049540029959</v>
      </c>
      <c r="I84" s="0" t="n">
        <f aca="true">RAND()</f>
        <v>0.395470095062781</v>
      </c>
      <c r="J84" s="0" t="n">
        <f aca="true">RAND()</f>
        <v>0.320064852392463</v>
      </c>
      <c r="K84" s="0" t="n">
        <f aca="true">RAND()</f>
        <v>0.502283969415135</v>
      </c>
      <c r="L84" s="0" t="n">
        <f aca="true">RAND()</f>
        <v>0.94870307036472</v>
      </c>
      <c r="M84" s="0" t="n">
        <f aca="true">RAND()</f>
        <v>0.474037134289434</v>
      </c>
      <c r="N84" s="0" t="n">
        <f aca="true">RAND()</f>
        <v>0.0403815829530349</v>
      </c>
      <c r="O84" s="0" t="n">
        <f aca="true">RAND()</f>
        <v>0.502711754809145</v>
      </c>
      <c r="P84" s="0" t="n">
        <f aca="true">RAND()</f>
        <v>0.980012249673083</v>
      </c>
      <c r="Q84" s="0" t="n">
        <f aca="true">RAND()</f>
        <v>0.561657079761591</v>
      </c>
      <c r="R84" s="0" t="n">
        <f aca="true">RAND()</f>
        <v>0.400997584016181</v>
      </c>
      <c r="S84" s="0" t="n">
        <f aca="true">RAND()</f>
        <v>0.520655469170448</v>
      </c>
      <c r="T84" s="0" t="n">
        <f aca="true">RAND()</f>
        <v>0.663758475793458</v>
      </c>
      <c r="U84" s="0" t="n">
        <f aca="true">RAND()</f>
        <v>0.44594708608167</v>
      </c>
      <c r="V84" s="0" t="n">
        <f aca="true">RAND()</f>
        <v>0.910846428965638</v>
      </c>
      <c r="W84" s="0" t="n">
        <f aca="true">RAND()</f>
        <v>0.876606765410205</v>
      </c>
      <c r="X84" s="0" t="n">
        <f aca="true">RAND()</f>
        <v>0.377926723621257</v>
      </c>
      <c r="Y84" s="0" t="n">
        <f aca="true">RAND()</f>
        <v>0.652131088556965</v>
      </c>
      <c r="Z84" s="0" t="n">
        <f aca="true">RAND()</f>
        <v>0.980902896285319</v>
      </c>
      <c r="AA84" s="0" t="n">
        <f aca="true">RAND()</f>
        <v>0.272212342950088</v>
      </c>
      <c r="AB84" s="0" t="n">
        <f aca="true">RAND()</f>
        <v>0.687266779256017</v>
      </c>
      <c r="AC84" s="0" t="n">
        <f aca="true">RAND()</f>
        <v>0.504712116200127</v>
      </c>
      <c r="AD84" s="0" t="n">
        <f aca="true">RAND()</f>
        <v>0.204624326366351</v>
      </c>
      <c r="AE84" s="0" t="n">
        <f aca="true">RAND()</f>
        <v>0.653621546362084</v>
      </c>
    </row>
    <row r="85" customFormat="false" ht="15.75" hidden="false" customHeight="false" outlineLevel="0" collapsed="false">
      <c r="B85" s="0" t="n">
        <f aca="true">RAND()</f>
        <v>0.36221921286126</v>
      </c>
      <c r="C85" s="0" t="n">
        <f aca="true">RAND()</f>
        <v>0.190175233529397</v>
      </c>
      <c r="D85" s="0" t="n">
        <f aca="true">RAND()</f>
        <v>0.0746581559323909</v>
      </c>
      <c r="E85" s="0" t="n">
        <f aca="true">RAND()</f>
        <v>0.650901604379934</v>
      </c>
      <c r="F85" s="0" t="n">
        <f aca="true">RAND()</f>
        <v>0.356186188350042</v>
      </c>
      <c r="G85" s="0" t="n">
        <f aca="true">RAND()</f>
        <v>0.0740282130632241</v>
      </c>
      <c r="H85" s="0" t="n">
        <f aca="true">RAND()</f>
        <v>0.866408239347056</v>
      </c>
      <c r="I85" s="0" t="n">
        <f aca="true">RAND()</f>
        <v>0.569325221893218</v>
      </c>
      <c r="J85" s="0" t="n">
        <f aca="true">RAND()</f>
        <v>0.864493844635795</v>
      </c>
      <c r="K85" s="0" t="n">
        <f aca="true">RAND()</f>
        <v>0.480239217004102</v>
      </c>
      <c r="L85" s="0" t="n">
        <f aca="true">RAND()</f>
        <v>0.665280622327642</v>
      </c>
      <c r="M85" s="0" t="n">
        <f aca="true">RAND()</f>
        <v>0.0480936530436819</v>
      </c>
      <c r="N85" s="0" t="n">
        <f aca="true">RAND()</f>
        <v>0.330721069771108</v>
      </c>
      <c r="O85" s="0" t="n">
        <f aca="true">RAND()</f>
        <v>0.126707733214476</v>
      </c>
      <c r="P85" s="0" t="n">
        <f aca="true">RAND()</f>
        <v>0.102162882131122</v>
      </c>
      <c r="Q85" s="0" t="n">
        <f aca="true">RAND()</f>
        <v>0.802648647720276</v>
      </c>
      <c r="R85" s="0" t="n">
        <f aca="true">RAND()</f>
        <v>0.684868879370818</v>
      </c>
      <c r="S85" s="0" t="n">
        <f aca="true">RAND()</f>
        <v>0.557093590941674</v>
      </c>
      <c r="T85" s="0" t="n">
        <f aca="true">RAND()</f>
        <v>0.454065069737621</v>
      </c>
      <c r="U85" s="0" t="n">
        <f aca="true">RAND()</f>
        <v>0.37860961901205</v>
      </c>
      <c r="V85" s="0" t="n">
        <f aca="true">RAND()</f>
        <v>0.591205727420931</v>
      </c>
      <c r="W85" s="0" t="n">
        <f aca="true">RAND()</f>
        <v>0.552779283529063</v>
      </c>
      <c r="X85" s="0" t="n">
        <f aca="true">RAND()</f>
        <v>0.972170274049174</v>
      </c>
      <c r="Y85" s="0" t="n">
        <f aca="true">RAND()</f>
        <v>0.554310138501467</v>
      </c>
      <c r="Z85" s="0" t="n">
        <f aca="true">RAND()</f>
        <v>0.976025731424252</v>
      </c>
      <c r="AA85" s="0" t="n">
        <f aca="true">RAND()</f>
        <v>0.818949224945365</v>
      </c>
      <c r="AB85" s="0" t="n">
        <f aca="true">RAND()</f>
        <v>0.146170824744669</v>
      </c>
      <c r="AC85" s="0" t="n">
        <f aca="true">RAND()</f>
        <v>0.428070410359958</v>
      </c>
      <c r="AD85" s="0" t="n">
        <f aca="true">RAND()</f>
        <v>0.401804960742476</v>
      </c>
      <c r="AE85" s="0" t="n">
        <f aca="true">RAND()</f>
        <v>0.182479159203013</v>
      </c>
    </row>
    <row r="86" customFormat="false" ht="15.75" hidden="false" customHeight="false" outlineLevel="0" collapsed="false">
      <c r="B86" s="0" t="n">
        <f aca="true">RAND()</f>
        <v>0.66118008323973</v>
      </c>
      <c r="C86" s="0" t="n">
        <f aca="true">RAND()</f>
        <v>0.561326164635933</v>
      </c>
      <c r="D86" s="0" t="n">
        <f aca="true">RAND()</f>
        <v>0.616970940527011</v>
      </c>
      <c r="E86" s="0" t="n">
        <f aca="true">RAND()</f>
        <v>0.0396603458304321</v>
      </c>
      <c r="F86" s="0" t="n">
        <f aca="true">RAND()</f>
        <v>0.878203740460328</v>
      </c>
      <c r="G86" s="0" t="n">
        <f aca="true">RAND()</f>
        <v>0.262577076590465</v>
      </c>
      <c r="H86" s="0" t="n">
        <f aca="true">RAND()</f>
        <v>0.109891191546924</v>
      </c>
      <c r="I86" s="0" t="n">
        <f aca="true">RAND()</f>
        <v>0.654213261081624</v>
      </c>
      <c r="J86" s="0" t="n">
        <f aca="true">RAND()</f>
        <v>0.331549394520144</v>
      </c>
      <c r="K86" s="0" t="n">
        <f aca="true">RAND()</f>
        <v>0.173810831720205</v>
      </c>
      <c r="L86" s="0" t="n">
        <f aca="true">RAND()</f>
        <v>0.157461776738022</v>
      </c>
      <c r="M86" s="0" t="n">
        <f aca="true">RAND()</f>
        <v>0.283914203390773</v>
      </c>
      <c r="N86" s="0" t="n">
        <f aca="true">RAND()</f>
        <v>0.62056769817298</v>
      </c>
      <c r="O86" s="0" t="n">
        <f aca="true">RAND()</f>
        <v>0.383708973805923</v>
      </c>
      <c r="P86" s="0" t="n">
        <f aca="true">RAND()</f>
        <v>0.169156193616786</v>
      </c>
      <c r="Q86" s="0" t="n">
        <f aca="true">RAND()</f>
        <v>0.169752579606307</v>
      </c>
      <c r="R86" s="0" t="n">
        <f aca="true">RAND()</f>
        <v>0.661079913469837</v>
      </c>
      <c r="S86" s="0" t="n">
        <f aca="true">RAND()</f>
        <v>0.813488696077201</v>
      </c>
      <c r="T86" s="0" t="n">
        <f aca="true">RAND()</f>
        <v>0.921677519235466</v>
      </c>
      <c r="U86" s="0" t="n">
        <f aca="true">RAND()</f>
        <v>0.128900579509256</v>
      </c>
      <c r="V86" s="0" t="n">
        <f aca="true">RAND()</f>
        <v>0.143674875240943</v>
      </c>
      <c r="W86" s="0" t="n">
        <f aca="true">RAND()</f>
        <v>0.135283237423578</v>
      </c>
      <c r="X86" s="0" t="n">
        <f aca="true">RAND()</f>
        <v>0.821586525987675</v>
      </c>
      <c r="Y86" s="0" t="n">
        <f aca="true">RAND()</f>
        <v>0.500413902141608</v>
      </c>
      <c r="Z86" s="0" t="n">
        <f aca="true">RAND()</f>
        <v>0.310304279984172</v>
      </c>
      <c r="AA86" s="0" t="n">
        <f aca="true">RAND()</f>
        <v>0.114290156472559</v>
      </c>
      <c r="AB86" s="0" t="n">
        <f aca="true">RAND()</f>
        <v>0.843718396476187</v>
      </c>
      <c r="AC86" s="0" t="n">
        <f aca="true">RAND()</f>
        <v>0.483679370995026</v>
      </c>
      <c r="AD86" s="0" t="n">
        <f aca="true">RAND()</f>
        <v>0.0231165219960023</v>
      </c>
      <c r="AE86" s="0" t="n">
        <f aca="true">RAND()</f>
        <v>0.6687867325153</v>
      </c>
    </row>
    <row r="87" customFormat="false" ht="15.75" hidden="false" customHeight="false" outlineLevel="0" collapsed="false">
      <c r="B87" s="0" t="n">
        <f aca="true">RAND()</f>
        <v>0.653909845149891</v>
      </c>
      <c r="C87" s="0" t="n">
        <f aca="true">RAND()</f>
        <v>0.772971672711093</v>
      </c>
      <c r="D87" s="0" t="n">
        <f aca="true">RAND()</f>
        <v>0.25007769912784</v>
      </c>
      <c r="E87" s="0" t="n">
        <f aca="true">RAND()</f>
        <v>0.500059077893307</v>
      </c>
      <c r="F87" s="0" t="n">
        <f aca="true">RAND()</f>
        <v>0.546562387272547</v>
      </c>
      <c r="G87" s="0" t="n">
        <f aca="true">RAND()</f>
        <v>0.59268468513863</v>
      </c>
      <c r="H87" s="0" t="n">
        <f aca="true">RAND()</f>
        <v>0.278877394124253</v>
      </c>
      <c r="I87" s="0" t="n">
        <f aca="true">RAND()</f>
        <v>0.339294757608763</v>
      </c>
      <c r="J87" s="0" t="n">
        <f aca="true">RAND()</f>
        <v>0.55356061048648</v>
      </c>
      <c r="K87" s="0" t="n">
        <f aca="true">RAND()</f>
        <v>0.753564786622417</v>
      </c>
      <c r="L87" s="0" t="n">
        <f aca="true">RAND()</f>
        <v>0.146111620163342</v>
      </c>
      <c r="M87" s="0" t="n">
        <f aca="true">RAND()</f>
        <v>0.742436326387485</v>
      </c>
      <c r="N87" s="0" t="n">
        <f aca="true">RAND()</f>
        <v>0.401048339407863</v>
      </c>
      <c r="O87" s="0" t="n">
        <f aca="true">RAND()</f>
        <v>0.378824264250845</v>
      </c>
      <c r="P87" s="0" t="n">
        <f aca="true">RAND()</f>
        <v>0.57499514360227</v>
      </c>
      <c r="Q87" s="0" t="n">
        <f aca="true">RAND()</f>
        <v>0.741599961890335</v>
      </c>
      <c r="R87" s="0" t="n">
        <f aca="true">RAND()</f>
        <v>0.0117188701049369</v>
      </c>
      <c r="S87" s="0" t="n">
        <f aca="true">RAND()</f>
        <v>0.648513179518902</v>
      </c>
      <c r="T87" s="0" t="n">
        <f aca="true">RAND()</f>
        <v>0.0431274243723519</v>
      </c>
      <c r="U87" s="0" t="n">
        <f aca="true">RAND()</f>
        <v>0.900518715076704</v>
      </c>
      <c r="V87" s="0" t="n">
        <f aca="true">RAND()</f>
        <v>0.512364505095699</v>
      </c>
      <c r="W87" s="0" t="n">
        <f aca="true">RAND()</f>
        <v>0.940520762023976</v>
      </c>
      <c r="X87" s="0" t="n">
        <f aca="true">RAND()</f>
        <v>0.443913890895377</v>
      </c>
      <c r="Y87" s="0" t="n">
        <f aca="true">RAND()</f>
        <v>0.761847795497681</v>
      </c>
      <c r="Z87" s="0" t="n">
        <f aca="true">RAND()</f>
        <v>0.835933908549601</v>
      </c>
      <c r="AA87" s="0" t="n">
        <f aca="true">RAND()</f>
        <v>0.115779153046114</v>
      </c>
      <c r="AB87" s="0" t="n">
        <f aca="true">RAND()</f>
        <v>0.752925930934372</v>
      </c>
      <c r="AC87" s="0" t="n">
        <f aca="true">RAND()</f>
        <v>0.909715408247052</v>
      </c>
      <c r="AD87" s="0" t="n">
        <f aca="true">RAND()</f>
        <v>0.820490108827483</v>
      </c>
      <c r="AE87" s="0" t="n">
        <f aca="true">RAND()</f>
        <v>0.259677037692349</v>
      </c>
    </row>
    <row r="88" customFormat="false" ht="15.75" hidden="false" customHeight="false" outlineLevel="0" collapsed="false">
      <c r="B88" s="0" t="n">
        <f aca="true">RAND()</f>
        <v>0.652232160520227</v>
      </c>
      <c r="C88" s="0" t="n">
        <f aca="true">RAND()</f>
        <v>0.999655719181835</v>
      </c>
      <c r="D88" s="0" t="n">
        <f aca="true">RAND()</f>
        <v>0.390994424393549</v>
      </c>
      <c r="E88" s="0" t="n">
        <f aca="true">RAND()</f>
        <v>0.212346236303481</v>
      </c>
      <c r="F88" s="0" t="n">
        <f aca="true">RAND()</f>
        <v>0.292947807495892</v>
      </c>
      <c r="G88" s="0" t="n">
        <f aca="true">RAND()</f>
        <v>0.855246762991595</v>
      </c>
      <c r="H88" s="0" t="n">
        <f aca="true">RAND()</f>
        <v>0.180254873598687</v>
      </c>
      <c r="I88" s="0" t="n">
        <f aca="true">RAND()</f>
        <v>0.348725725013152</v>
      </c>
      <c r="J88" s="0" t="n">
        <f aca="true">RAND()</f>
        <v>0.505495065262046</v>
      </c>
      <c r="K88" s="0" t="n">
        <f aca="true">RAND()</f>
        <v>0.976983738710851</v>
      </c>
      <c r="L88" s="0" t="n">
        <f aca="true">RAND()</f>
        <v>0.816843073349759</v>
      </c>
      <c r="M88" s="0" t="n">
        <f aca="true">RAND()</f>
        <v>0.0433375294245913</v>
      </c>
      <c r="N88" s="0" t="n">
        <f aca="true">RAND()</f>
        <v>0.188145702676546</v>
      </c>
      <c r="O88" s="0" t="n">
        <f aca="true">RAND()</f>
        <v>0.691498345018572</v>
      </c>
      <c r="P88" s="0" t="n">
        <f aca="true">RAND()</f>
        <v>0.955224995294032</v>
      </c>
      <c r="Q88" s="0" t="n">
        <f aca="true">RAND()</f>
        <v>0.426117862379405</v>
      </c>
      <c r="R88" s="0" t="n">
        <f aca="true">RAND()</f>
        <v>0.0666795990863588</v>
      </c>
      <c r="S88" s="0" t="n">
        <f aca="true">RAND()</f>
        <v>0.442061104306053</v>
      </c>
      <c r="T88" s="0" t="n">
        <f aca="true">RAND()</f>
        <v>0.466670671073449</v>
      </c>
      <c r="U88" s="0" t="n">
        <f aca="true">RAND()</f>
        <v>0.513652924562741</v>
      </c>
      <c r="V88" s="0" t="n">
        <f aca="true">RAND()</f>
        <v>0.169371335349981</v>
      </c>
      <c r="W88" s="0" t="n">
        <f aca="true">RAND()</f>
        <v>0.250314601562883</v>
      </c>
      <c r="X88" s="0" t="n">
        <f aca="true">RAND()</f>
        <v>0.649364516954339</v>
      </c>
      <c r="Y88" s="0" t="n">
        <f aca="true">RAND()</f>
        <v>0.626709325321173</v>
      </c>
      <c r="Z88" s="0" t="n">
        <f aca="true">RAND()</f>
        <v>0.828724972867907</v>
      </c>
      <c r="AA88" s="0" t="n">
        <f aca="true">RAND()</f>
        <v>0.835527991277898</v>
      </c>
      <c r="AB88" s="0" t="n">
        <f aca="true">RAND()</f>
        <v>0.0591323858674289</v>
      </c>
      <c r="AC88" s="0" t="n">
        <f aca="true">RAND()</f>
        <v>0.42201010579048</v>
      </c>
      <c r="AD88" s="0" t="n">
        <f aca="true">RAND()</f>
        <v>0.937828765476888</v>
      </c>
      <c r="AE88" s="0" t="n">
        <f aca="true">RAND()</f>
        <v>0.995098884017309</v>
      </c>
    </row>
    <row r="89" customFormat="false" ht="15.75" hidden="false" customHeight="false" outlineLevel="0" collapsed="false">
      <c r="B89" s="0" t="n">
        <f aca="true">RAND()</f>
        <v>0.221345397763945</v>
      </c>
      <c r="C89" s="0" t="n">
        <f aca="true">RAND()</f>
        <v>0.501944640686392</v>
      </c>
      <c r="D89" s="0" t="n">
        <f aca="true">RAND()</f>
        <v>0.0592090310830055</v>
      </c>
      <c r="E89" s="0" t="n">
        <f aca="true">RAND()</f>
        <v>0.619760029472325</v>
      </c>
      <c r="F89" s="0" t="n">
        <f aca="true">RAND()</f>
        <v>0.297411813271666</v>
      </c>
      <c r="G89" s="0" t="n">
        <f aca="true">RAND()</f>
        <v>0.374006017480298</v>
      </c>
      <c r="H89" s="0" t="n">
        <f aca="true">RAND()</f>
        <v>0.633423097141731</v>
      </c>
      <c r="I89" s="0" t="n">
        <f aca="true">RAND()</f>
        <v>0.151450849863851</v>
      </c>
      <c r="J89" s="0" t="n">
        <f aca="true">RAND()</f>
        <v>0.528440632492934</v>
      </c>
      <c r="K89" s="0" t="n">
        <f aca="true">RAND()</f>
        <v>0.793499191295692</v>
      </c>
      <c r="L89" s="0" t="n">
        <f aca="true">RAND()</f>
        <v>0.945029828973208</v>
      </c>
      <c r="M89" s="0" t="n">
        <f aca="true">RAND()</f>
        <v>0.303379295373091</v>
      </c>
      <c r="N89" s="0" t="n">
        <f aca="true">RAND()</f>
        <v>0.45103704242644</v>
      </c>
      <c r="O89" s="0" t="n">
        <f aca="true">RAND()</f>
        <v>0.373694009244589</v>
      </c>
      <c r="P89" s="0" t="n">
        <f aca="true">RAND()</f>
        <v>0.126201731980013</v>
      </c>
      <c r="Q89" s="0" t="n">
        <f aca="true">RAND()</f>
        <v>0.904745888317638</v>
      </c>
      <c r="R89" s="0" t="n">
        <f aca="true">RAND()</f>
        <v>0.422014461783897</v>
      </c>
      <c r="S89" s="0" t="n">
        <f aca="true">RAND()</f>
        <v>0.775746851702844</v>
      </c>
      <c r="T89" s="0" t="n">
        <f aca="true">RAND()</f>
        <v>0.0220612549319445</v>
      </c>
      <c r="U89" s="0" t="n">
        <f aca="true">RAND()</f>
        <v>0.954654381335733</v>
      </c>
      <c r="V89" s="0" t="n">
        <f aca="true">RAND()</f>
        <v>0.920653472096822</v>
      </c>
      <c r="W89" s="0" t="n">
        <f aca="true">RAND()</f>
        <v>0.819115569221037</v>
      </c>
      <c r="X89" s="0" t="n">
        <f aca="true">RAND()</f>
        <v>0.65947487760265</v>
      </c>
      <c r="Y89" s="0" t="n">
        <f aca="true">RAND()</f>
        <v>0.544284708959917</v>
      </c>
      <c r="Z89" s="0" t="n">
        <f aca="true">RAND()</f>
        <v>0.887137595514774</v>
      </c>
      <c r="AA89" s="0" t="n">
        <f aca="true">RAND()</f>
        <v>0.885053449284416</v>
      </c>
      <c r="AB89" s="0" t="n">
        <f aca="true">RAND()</f>
        <v>0.657712403508917</v>
      </c>
      <c r="AC89" s="0" t="n">
        <f aca="true">RAND()</f>
        <v>0.533043928547599</v>
      </c>
      <c r="AD89" s="0" t="n">
        <f aca="true">RAND()</f>
        <v>0.050101009386069</v>
      </c>
      <c r="AE89" s="0" t="n">
        <f aca="true">RAND()</f>
        <v>0.924007694454245</v>
      </c>
    </row>
    <row r="90" customFormat="false" ht="15.75" hidden="false" customHeight="false" outlineLevel="0" collapsed="false">
      <c r="B90" s="0" t="n">
        <f aca="true">RAND()</f>
        <v>0.30617392243237</v>
      </c>
      <c r="C90" s="0" t="n">
        <f aca="true">RAND()</f>
        <v>0.138443953645338</v>
      </c>
      <c r="D90" s="0" t="n">
        <f aca="true">RAND()</f>
        <v>0.965008705168603</v>
      </c>
      <c r="E90" s="0" t="n">
        <f aca="true">RAND()</f>
        <v>0.295010773355407</v>
      </c>
      <c r="F90" s="0" t="n">
        <f aca="true">RAND()</f>
        <v>0.220304948497063</v>
      </c>
      <c r="G90" s="0" t="n">
        <f aca="true">RAND()</f>
        <v>0.614822098748827</v>
      </c>
      <c r="H90" s="0" t="n">
        <f aca="true">RAND()</f>
        <v>0.309394443212425</v>
      </c>
      <c r="I90" s="0" t="n">
        <f aca="true">RAND()</f>
        <v>0.44894644559001</v>
      </c>
      <c r="J90" s="0" t="n">
        <f aca="true">RAND()</f>
        <v>0.883345934661176</v>
      </c>
      <c r="K90" s="0" t="n">
        <f aca="true">RAND()</f>
        <v>0.38704309597593</v>
      </c>
      <c r="L90" s="0" t="n">
        <f aca="true">RAND()</f>
        <v>0.804450950446618</v>
      </c>
      <c r="M90" s="0" t="n">
        <f aca="true">RAND()</f>
        <v>0.582984758152157</v>
      </c>
      <c r="N90" s="0" t="n">
        <f aca="true">RAND()</f>
        <v>0.455049960175046</v>
      </c>
      <c r="O90" s="0" t="n">
        <f aca="true">RAND()</f>
        <v>0.0195153879142005</v>
      </c>
      <c r="P90" s="0" t="n">
        <f aca="true">RAND()</f>
        <v>0.456168079415965</v>
      </c>
      <c r="Q90" s="0" t="n">
        <f aca="true">RAND()</f>
        <v>0.933548390857533</v>
      </c>
      <c r="R90" s="0" t="n">
        <f aca="true">RAND()</f>
        <v>0.0488219119987434</v>
      </c>
      <c r="S90" s="0" t="n">
        <f aca="true">RAND()</f>
        <v>0.483994925026708</v>
      </c>
      <c r="T90" s="0" t="n">
        <f aca="true">RAND()</f>
        <v>0.303578523315373</v>
      </c>
      <c r="U90" s="0" t="n">
        <f aca="true">RAND()</f>
        <v>0.190810870663485</v>
      </c>
      <c r="V90" s="0" t="n">
        <f aca="true">RAND()</f>
        <v>0.993792963267798</v>
      </c>
      <c r="W90" s="0" t="n">
        <f aca="true">RAND()</f>
        <v>0.31955329850838</v>
      </c>
      <c r="X90" s="0" t="n">
        <f aca="true">RAND()</f>
        <v>0.128609788001118</v>
      </c>
      <c r="Y90" s="0" t="n">
        <f aca="true">RAND()</f>
        <v>0.952047057014392</v>
      </c>
      <c r="Z90" s="0" t="n">
        <f aca="true">RAND()</f>
        <v>0.324190785500114</v>
      </c>
      <c r="AA90" s="0" t="n">
        <f aca="true">RAND()</f>
        <v>0.681914954413767</v>
      </c>
      <c r="AB90" s="0" t="n">
        <f aca="true">RAND()</f>
        <v>0.735162026818713</v>
      </c>
      <c r="AC90" s="0" t="n">
        <f aca="true">RAND()</f>
        <v>0.513348984418841</v>
      </c>
      <c r="AD90" s="0" t="n">
        <f aca="true">RAND()</f>
        <v>0.286011544377229</v>
      </c>
      <c r="AE90" s="0" t="n">
        <f aca="true">RAND()</f>
        <v>0.520060382384554</v>
      </c>
    </row>
    <row r="91" customFormat="false" ht="15.75" hidden="false" customHeight="false" outlineLevel="0" collapsed="false">
      <c r="B91" s="0" t="n">
        <f aca="true">RAND()</f>
        <v>0.30989733890826</v>
      </c>
      <c r="C91" s="0" t="n">
        <f aca="true">RAND()</f>
        <v>0.767698830094247</v>
      </c>
      <c r="D91" s="0" t="n">
        <f aca="true">RAND()</f>
        <v>0.718724257426159</v>
      </c>
      <c r="E91" s="0" t="n">
        <f aca="true">RAND()</f>
        <v>0.600761595812946</v>
      </c>
      <c r="F91" s="0" t="n">
        <f aca="true">RAND()</f>
        <v>0.387555286524476</v>
      </c>
      <c r="G91" s="0" t="n">
        <f aca="true">RAND()</f>
        <v>0.0845031228522297</v>
      </c>
      <c r="H91" s="0" t="n">
        <f aca="true">RAND()</f>
        <v>0.942088699616729</v>
      </c>
      <c r="I91" s="0" t="n">
        <f aca="true">RAND()</f>
        <v>0.16853320826165</v>
      </c>
      <c r="J91" s="0" t="n">
        <f aca="true">RAND()</f>
        <v>0.874468963657262</v>
      </c>
      <c r="K91" s="0" t="n">
        <f aca="true">RAND()</f>
        <v>0.361999477032893</v>
      </c>
      <c r="L91" s="0" t="n">
        <f aca="true">RAND()</f>
        <v>0.783183407679611</v>
      </c>
      <c r="M91" s="0" t="n">
        <f aca="true">RAND()</f>
        <v>0.069121382800064</v>
      </c>
      <c r="N91" s="0" t="n">
        <f aca="true">RAND()</f>
        <v>0.274028733918864</v>
      </c>
      <c r="O91" s="0" t="n">
        <f aca="true">RAND()</f>
        <v>0.239371277271101</v>
      </c>
      <c r="P91" s="0" t="n">
        <f aca="true">RAND()</f>
        <v>0.917779289531936</v>
      </c>
      <c r="Q91" s="0" t="n">
        <f aca="true">RAND()</f>
        <v>0.355242994011158</v>
      </c>
      <c r="R91" s="0" t="n">
        <f aca="true">RAND()</f>
        <v>0.160061632722263</v>
      </c>
      <c r="S91" s="0" t="n">
        <f aca="true">RAND()</f>
        <v>0.266280564766436</v>
      </c>
      <c r="T91" s="0" t="n">
        <f aca="true">RAND()</f>
        <v>0.0707312144222045</v>
      </c>
      <c r="U91" s="0" t="n">
        <f aca="true">RAND()</f>
        <v>0.853346549102546</v>
      </c>
      <c r="V91" s="0" t="n">
        <f aca="true">RAND()</f>
        <v>0.703922453961201</v>
      </c>
      <c r="W91" s="0" t="n">
        <f aca="true">RAND()</f>
        <v>0.0600408235791962</v>
      </c>
      <c r="X91" s="0" t="n">
        <f aca="true">RAND()</f>
        <v>0.994305824561402</v>
      </c>
      <c r="Y91" s="0" t="n">
        <f aca="true">RAND()</f>
        <v>0.608046104844147</v>
      </c>
      <c r="Z91" s="0" t="n">
        <f aca="true">RAND()</f>
        <v>0.415456114330683</v>
      </c>
      <c r="AA91" s="0" t="n">
        <f aca="true">RAND()</f>
        <v>0.586920555201265</v>
      </c>
      <c r="AB91" s="0" t="n">
        <f aca="true">RAND()</f>
        <v>0.42488015072644</v>
      </c>
      <c r="AC91" s="0" t="n">
        <f aca="true">RAND()</f>
        <v>0.865609047561079</v>
      </c>
      <c r="AD91" s="0" t="n">
        <f aca="true">RAND()</f>
        <v>0.188296922679524</v>
      </c>
      <c r="AE91" s="0" t="n">
        <f aca="true">RAND()</f>
        <v>0.105703055235211</v>
      </c>
    </row>
    <row r="92" customFormat="false" ht="15.75" hidden="false" customHeight="false" outlineLevel="0" collapsed="false">
      <c r="B92" s="0" t="n">
        <f aca="true">RAND()</f>
        <v>0.378555686277757</v>
      </c>
      <c r="C92" s="0" t="n">
        <f aca="true">RAND()</f>
        <v>0.613225552148755</v>
      </c>
      <c r="D92" s="0" t="n">
        <f aca="true">RAND()</f>
        <v>0.438782572937039</v>
      </c>
      <c r="E92" s="0" t="n">
        <f aca="true">RAND()</f>
        <v>0.790216250726729</v>
      </c>
      <c r="F92" s="0" t="n">
        <f aca="true">RAND()</f>
        <v>0.792449097669909</v>
      </c>
      <c r="G92" s="0" t="n">
        <f aca="true">RAND()</f>
        <v>0.246309132390395</v>
      </c>
      <c r="H92" s="0" t="n">
        <f aca="true">RAND()</f>
        <v>0.876545608296663</v>
      </c>
      <c r="I92" s="0" t="n">
        <f aca="true">RAND()</f>
        <v>0.681259796093605</v>
      </c>
      <c r="J92" s="0" t="n">
        <f aca="true">RAND()</f>
        <v>0.0152026368355146</v>
      </c>
      <c r="K92" s="0" t="n">
        <f aca="true">RAND()</f>
        <v>0.483764705920945</v>
      </c>
      <c r="L92" s="0" t="n">
        <f aca="true">RAND()</f>
        <v>0.357213126073052</v>
      </c>
      <c r="M92" s="0" t="n">
        <f aca="true">RAND()</f>
        <v>0.577452047974749</v>
      </c>
      <c r="N92" s="0" t="n">
        <f aca="true">RAND()</f>
        <v>0.985147572928144</v>
      </c>
      <c r="O92" s="0" t="n">
        <f aca="true">RAND()</f>
        <v>0.374744207062978</v>
      </c>
      <c r="P92" s="0" t="n">
        <f aca="true">RAND()</f>
        <v>0.941727450948173</v>
      </c>
      <c r="Q92" s="0" t="n">
        <f aca="true">RAND()</f>
        <v>0.899489060585514</v>
      </c>
      <c r="R92" s="0" t="n">
        <f aca="true">RAND()</f>
        <v>0.309906371105835</v>
      </c>
      <c r="S92" s="0" t="n">
        <f aca="true">RAND()</f>
        <v>0.830309582159562</v>
      </c>
      <c r="T92" s="0" t="n">
        <f aca="true">RAND()</f>
        <v>0.0893031700243842</v>
      </c>
      <c r="U92" s="0" t="n">
        <f aca="true">RAND()</f>
        <v>0.822425420706407</v>
      </c>
      <c r="V92" s="0" t="n">
        <f aca="true">RAND()</f>
        <v>0.912583483855325</v>
      </c>
      <c r="W92" s="0" t="n">
        <f aca="true">RAND()</f>
        <v>0.448389847667969</v>
      </c>
      <c r="X92" s="0" t="n">
        <f aca="true">RAND()</f>
        <v>0.895092329079143</v>
      </c>
      <c r="Y92" s="0" t="n">
        <f aca="true">RAND()</f>
        <v>0.675439734254893</v>
      </c>
      <c r="Z92" s="0" t="n">
        <f aca="true">RAND()</f>
        <v>0.24703198455673</v>
      </c>
      <c r="AA92" s="0" t="n">
        <f aca="true">RAND()</f>
        <v>0.755363078105499</v>
      </c>
      <c r="AB92" s="0" t="n">
        <f aca="true">RAND()</f>
        <v>0.888967384818518</v>
      </c>
      <c r="AC92" s="0" t="n">
        <f aca="true">RAND()</f>
        <v>0.258194669975944</v>
      </c>
      <c r="AD92" s="0" t="n">
        <f aca="true">RAND()</f>
        <v>0.900050510004992</v>
      </c>
      <c r="AE92" s="0" t="n">
        <f aca="true">RAND()</f>
        <v>0.901302675030817</v>
      </c>
    </row>
    <row r="93" customFormat="false" ht="15.75" hidden="false" customHeight="false" outlineLevel="0" collapsed="false">
      <c r="B93" s="0" t="n">
        <f aca="true">RAND()</f>
        <v>0.833377345949226</v>
      </c>
      <c r="C93" s="0" t="n">
        <f aca="true">RAND()</f>
        <v>0.0353688060542103</v>
      </c>
      <c r="D93" s="0" t="n">
        <f aca="true">RAND()</f>
        <v>0.610700900450881</v>
      </c>
      <c r="E93" s="0" t="n">
        <f aca="true">RAND()</f>
        <v>0.173803229010283</v>
      </c>
      <c r="F93" s="0" t="n">
        <f aca="true">RAND()</f>
        <v>0.475556723938346</v>
      </c>
      <c r="G93" s="0" t="n">
        <f aca="true">RAND()</f>
        <v>0.488135426267063</v>
      </c>
      <c r="H93" s="0" t="n">
        <f aca="true">RAND()</f>
        <v>0.395986154010082</v>
      </c>
      <c r="I93" s="0" t="n">
        <f aca="true">RAND()</f>
        <v>0.401352007721253</v>
      </c>
      <c r="J93" s="0" t="n">
        <f aca="true">RAND()</f>
        <v>0.533060446552777</v>
      </c>
      <c r="K93" s="0" t="n">
        <f aca="true">RAND()</f>
        <v>0.825556768316064</v>
      </c>
      <c r="L93" s="0" t="n">
        <f aca="true">RAND()</f>
        <v>0.194126660265525</v>
      </c>
      <c r="M93" s="0" t="n">
        <f aca="true">RAND()</f>
        <v>0.712689789534477</v>
      </c>
      <c r="N93" s="0" t="n">
        <f aca="true">RAND()</f>
        <v>0.395447309151253</v>
      </c>
      <c r="O93" s="0" t="n">
        <f aca="true">RAND()</f>
        <v>0.152898419424955</v>
      </c>
      <c r="P93" s="0" t="n">
        <f aca="true">RAND()</f>
        <v>0.981907767205963</v>
      </c>
      <c r="Q93" s="0" t="n">
        <f aca="true">RAND()</f>
        <v>0.645723308308541</v>
      </c>
      <c r="R93" s="0" t="n">
        <f aca="true">RAND()</f>
        <v>0.818773678970199</v>
      </c>
      <c r="S93" s="0" t="n">
        <f aca="true">RAND()</f>
        <v>0.367519750786647</v>
      </c>
      <c r="T93" s="0" t="n">
        <f aca="true">RAND()</f>
        <v>0.942146776942313</v>
      </c>
      <c r="U93" s="0" t="n">
        <f aca="true">RAND()</f>
        <v>0.406583716219985</v>
      </c>
      <c r="V93" s="0" t="n">
        <f aca="true">RAND()</f>
        <v>0.498830443501501</v>
      </c>
      <c r="W93" s="0" t="n">
        <f aca="true">RAND()</f>
        <v>0.651329943020343</v>
      </c>
      <c r="X93" s="0" t="n">
        <f aca="true">RAND()</f>
        <v>0.564897212256804</v>
      </c>
      <c r="Y93" s="0" t="n">
        <f aca="true">RAND()</f>
        <v>0.844551061524678</v>
      </c>
      <c r="Z93" s="0" t="n">
        <f aca="true">RAND()</f>
        <v>0.255614491510633</v>
      </c>
      <c r="AA93" s="0" t="n">
        <f aca="true">RAND()</f>
        <v>0.681188240653551</v>
      </c>
      <c r="AB93" s="0" t="n">
        <f aca="true">RAND()</f>
        <v>0.71841073507825</v>
      </c>
      <c r="AC93" s="0" t="n">
        <f aca="true">RAND()</f>
        <v>0.541567039620549</v>
      </c>
      <c r="AD93" s="0" t="n">
        <f aca="true">RAND()</f>
        <v>0.165820065293634</v>
      </c>
      <c r="AE93" s="0" t="n">
        <f aca="true">RAND()</f>
        <v>0.245226018744567</v>
      </c>
    </row>
    <row r="94" customFormat="false" ht="15.75" hidden="false" customHeight="false" outlineLevel="0" collapsed="false">
      <c r="B94" s="0" t="n">
        <f aca="true">RAND()</f>
        <v>0.760330857021335</v>
      </c>
      <c r="C94" s="0" t="n">
        <f aca="true">RAND()</f>
        <v>0.133574681742053</v>
      </c>
      <c r="D94" s="0" t="n">
        <f aca="true">RAND()</f>
        <v>0.579775312005564</v>
      </c>
      <c r="E94" s="0" t="n">
        <f aca="true">RAND()</f>
        <v>0.774330078119792</v>
      </c>
      <c r="F94" s="0" t="n">
        <f aca="true">RAND()</f>
        <v>0.316674516112402</v>
      </c>
      <c r="G94" s="0" t="n">
        <f aca="true">RAND()</f>
        <v>0.362299499861474</v>
      </c>
      <c r="H94" s="0" t="n">
        <f aca="true">RAND()</f>
        <v>0.694806311288898</v>
      </c>
      <c r="I94" s="0" t="n">
        <f aca="true">RAND()</f>
        <v>0.253834209193326</v>
      </c>
      <c r="J94" s="0" t="n">
        <f aca="true">RAND()</f>
        <v>0.609320913588436</v>
      </c>
      <c r="K94" s="0" t="n">
        <f aca="true">RAND()</f>
        <v>0.979154330010934</v>
      </c>
      <c r="L94" s="0" t="n">
        <f aca="true">RAND()</f>
        <v>0.439171546306981</v>
      </c>
      <c r="M94" s="0" t="n">
        <f aca="true">RAND()</f>
        <v>0.82362223567976</v>
      </c>
      <c r="N94" s="0" t="n">
        <f aca="true">RAND()</f>
        <v>0.74690743645821</v>
      </c>
      <c r="O94" s="0" t="n">
        <f aca="true">RAND()</f>
        <v>0.181841070448252</v>
      </c>
      <c r="P94" s="0" t="n">
        <f aca="true">RAND()</f>
        <v>0.629808991655212</v>
      </c>
      <c r="Q94" s="0" t="n">
        <f aca="true">RAND()</f>
        <v>0.918318650707975</v>
      </c>
      <c r="R94" s="0" t="n">
        <f aca="true">RAND()</f>
        <v>0.794524005759186</v>
      </c>
      <c r="S94" s="0" t="n">
        <f aca="true">RAND()</f>
        <v>0.251482917757688</v>
      </c>
      <c r="T94" s="0" t="n">
        <f aca="true">RAND()</f>
        <v>0.236528379797066</v>
      </c>
      <c r="U94" s="0" t="n">
        <f aca="true">RAND()</f>
        <v>0.854500252623543</v>
      </c>
      <c r="V94" s="0" t="n">
        <f aca="true">RAND()</f>
        <v>0.163789655327604</v>
      </c>
      <c r="W94" s="0" t="n">
        <f aca="true">RAND()</f>
        <v>0.0292412172285415</v>
      </c>
      <c r="X94" s="0" t="n">
        <f aca="true">RAND()</f>
        <v>0.0851173808203672</v>
      </c>
      <c r="Y94" s="0" t="n">
        <f aca="true">RAND()</f>
        <v>0.184345652427693</v>
      </c>
      <c r="Z94" s="0" t="n">
        <f aca="true">RAND()</f>
        <v>0.529381581400696</v>
      </c>
      <c r="AA94" s="0" t="n">
        <f aca="true">RAND()</f>
        <v>0.0576053964965511</v>
      </c>
      <c r="AB94" s="0" t="n">
        <f aca="true">RAND()</f>
        <v>0.938569777869286</v>
      </c>
      <c r="AC94" s="0" t="n">
        <f aca="true">RAND()</f>
        <v>0.263834652973802</v>
      </c>
      <c r="AD94" s="0" t="n">
        <f aca="true">RAND()</f>
        <v>0.538216387661572</v>
      </c>
      <c r="AE94" s="0" t="n">
        <f aca="true">RAND()</f>
        <v>0.29456618161483</v>
      </c>
    </row>
    <row r="95" customFormat="false" ht="15.75" hidden="false" customHeight="false" outlineLevel="0" collapsed="false">
      <c r="B95" s="0" t="n">
        <f aca="true">RAND()</f>
        <v>0.139557732210512</v>
      </c>
      <c r="C95" s="0" t="n">
        <f aca="true">RAND()</f>
        <v>0.0666348346715452</v>
      </c>
      <c r="D95" s="0" t="n">
        <f aca="true">RAND()</f>
        <v>0.874070781490747</v>
      </c>
      <c r="E95" s="0" t="n">
        <f aca="true">RAND()</f>
        <v>0.984825073975048</v>
      </c>
      <c r="F95" s="0" t="n">
        <f aca="true">RAND()</f>
        <v>0.222277926426353</v>
      </c>
      <c r="G95" s="0" t="n">
        <f aca="true">RAND()</f>
        <v>0.593652143103284</v>
      </c>
      <c r="H95" s="0" t="n">
        <f aca="true">RAND()</f>
        <v>0.586370140935003</v>
      </c>
      <c r="I95" s="0" t="n">
        <f aca="true">RAND()</f>
        <v>0.745545476596448</v>
      </c>
      <c r="J95" s="0" t="n">
        <f aca="true">RAND()</f>
        <v>0.999535589167016</v>
      </c>
      <c r="K95" s="0" t="n">
        <f aca="true">RAND()</f>
        <v>0.747509081855867</v>
      </c>
      <c r="L95" s="0" t="n">
        <f aca="true">RAND()</f>
        <v>0.457495361970391</v>
      </c>
      <c r="M95" s="0" t="n">
        <f aca="true">RAND()</f>
        <v>0.630007184658609</v>
      </c>
      <c r="N95" s="0" t="n">
        <f aca="true">RAND()</f>
        <v>0.00966356464323791</v>
      </c>
      <c r="O95" s="0" t="n">
        <f aca="true">RAND()</f>
        <v>0.708699866343721</v>
      </c>
      <c r="P95" s="0" t="n">
        <f aca="true">RAND()</f>
        <v>0.192895148641702</v>
      </c>
      <c r="Q95" s="0" t="n">
        <f aca="true">RAND()</f>
        <v>0.122000933035296</v>
      </c>
      <c r="R95" s="0" t="n">
        <f aca="true">RAND()</f>
        <v>0.646611539044331</v>
      </c>
      <c r="S95" s="0" t="n">
        <f aca="true">RAND()</f>
        <v>0.253710484439524</v>
      </c>
      <c r="T95" s="0" t="n">
        <f aca="true">RAND()</f>
        <v>0.704471844712167</v>
      </c>
      <c r="U95" s="0" t="n">
        <f aca="true">RAND()</f>
        <v>0.681561842057684</v>
      </c>
      <c r="V95" s="0" t="n">
        <f aca="true">RAND()</f>
        <v>0.3688464375642</v>
      </c>
      <c r="W95" s="0" t="n">
        <f aca="true">RAND()</f>
        <v>0.781884430079861</v>
      </c>
      <c r="X95" s="0" t="n">
        <f aca="true">RAND()</f>
        <v>0.503272668317168</v>
      </c>
      <c r="Y95" s="0" t="n">
        <f aca="true">RAND()</f>
        <v>0.217483051004637</v>
      </c>
      <c r="Z95" s="0" t="n">
        <f aca="true">RAND()</f>
        <v>0.146685403708928</v>
      </c>
      <c r="AA95" s="0" t="n">
        <f aca="true">RAND()</f>
        <v>0.829579643886947</v>
      </c>
      <c r="AB95" s="0" t="n">
        <f aca="true">RAND()</f>
        <v>0.795061616010783</v>
      </c>
      <c r="AC95" s="0" t="n">
        <f aca="true">RAND()</f>
        <v>0.253243677076008</v>
      </c>
      <c r="AD95" s="0" t="n">
        <f aca="true">RAND()</f>
        <v>0.496500737371884</v>
      </c>
      <c r="AE95" s="0" t="n">
        <f aca="true">RAND()</f>
        <v>0.836874332942929</v>
      </c>
    </row>
    <row r="96" customFormat="false" ht="15.75" hidden="false" customHeight="false" outlineLevel="0" collapsed="false">
      <c r="B96" s="0" t="n">
        <f aca="true">RAND()</f>
        <v>0.894414877357253</v>
      </c>
      <c r="C96" s="0" t="n">
        <f aca="true">RAND()</f>
        <v>0.476851585133309</v>
      </c>
      <c r="D96" s="0" t="n">
        <f aca="true">RAND()</f>
        <v>0.411194860145821</v>
      </c>
      <c r="E96" s="0" t="n">
        <f aca="true">RAND()</f>
        <v>0.206078745957619</v>
      </c>
      <c r="F96" s="0" t="n">
        <f aca="true">RAND()</f>
        <v>0.126796128845804</v>
      </c>
      <c r="G96" s="0" t="n">
        <f aca="true">RAND()</f>
        <v>0.800140596162257</v>
      </c>
      <c r="H96" s="0" t="n">
        <f aca="true">RAND()</f>
        <v>0.290139423134664</v>
      </c>
      <c r="I96" s="0" t="n">
        <f aca="true">RAND()</f>
        <v>0.426566693764655</v>
      </c>
      <c r="J96" s="0" t="n">
        <f aca="true">RAND()</f>
        <v>0.947786522177728</v>
      </c>
      <c r="K96" s="0" t="n">
        <f aca="true">RAND()</f>
        <v>0.0156269025223001</v>
      </c>
      <c r="L96" s="0" t="n">
        <f aca="true">RAND()</f>
        <v>0.832257363125711</v>
      </c>
      <c r="M96" s="0" t="n">
        <f aca="true">RAND()</f>
        <v>0.409206012503525</v>
      </c>
      <c r="N96" s="0" t="n">
        <f aca="true">RAND()</f>
        <v>0.363352006084734</v>
      </c>
      <c r="O96" s="0" t="n">
        <f aca="true">RAND()</f>
        <v>0.778945850378508</v>
      </c>
      <c r="P96" s="0" t="n">
        <f aca="true">RAND()</f>
        <v>0.374833269548636</v>
      </c>
      <c r="Q96" s="0" t="n">
        <f aca="true">RAND()</f>
        <v>0.889031079472484</v>
      </c>
      <c r="R96" s="0" t="n">
        <f aca="true">RAND()</f>
        <v>0.4618789584939</v>
      </c>
      <c r="S96" s="0" t="n">
        <f aca="true">RAND()</f>
        <v>0.162868630443151</v>
      </c>
      <c r="T96" s="0" t="n">
        <f aca="true">RAND()</f>
        <v>0.270760587921228</v>
      </c>
      <c r="U96" s="0" t="n">
        <f aca="true">RAND()</f>
        <v>0.916145745891215</v>
      </c>
      <c r="V96" s="0" t="n">
        <f aca="true">RAND()</f>
        <v>0.153249083759964</v>
      </c>
      <c r="W96" s="0" t="n">
        <f aca="true">RAND()</f>
        <v>0.847630732969821</v>
      </c>
      <c r="X96" s="0" t="n">
        <f aca="true">RAND()</f>
        <v>0.247748016021364</v>
      </c>
      <c r="Y96" s="0" t="n">
        <f aca="true">RAND()</f>
        <v>0.1472820259665</v>
      </c>
      <c r="Z96" s="0" t="n">
        <f aca="true">RAND()</f>
        <v>0.245175877850264</v>
      </c>
      <c r="AA96" s="0" t="n">
        <f aca="true">RAND()</f>
        <v>0.607746779742091</v>
      </c>
      <c r="AB96" s="0" t="n">
        <f aca="true">RAND()</f>
        <v>0.646930788569249</v>
      </c>
      <c r="AC96" s="0" t="n">
        <f aca="true">RAND()</f>
        <v>0.643250193579262</v>
      </c>
      <c r="AD96" s="0" t="n">
        <f aca="true">RAND()</f>
        <v>0.454055820324199</v>
      </c>
      <c r="AE96" s="0" t="n">
        <f aca="true">RAND()</f>
        <v>0.170718560943004</v>
      </c>
    </row>
    <row r="97" customFormat="false" ht="15.75" hidden="false" customHeight="false" outlineLevel="0" collapsed="false">
      <c r="B97" s="0" t="n">
        <f aca="true">RAND()</f>
        <v>0.169939819952556</v>
      </c>
      <c r="C97" s="0" t="n">
        <f aca="true">RAND()</f>
        <v>0.265803235808187</v>
      </c>
      <c r="D97" s="0" t="n">
        <f aca="true">RAND()</f>
        <v>0.82001756586863</v>
      </c>
      <c r="E97" s="0" t="n">
        <f aca="true">RAND()</f>
        <v>0.132048008159916</v>
      </c>
      <c r="F97" s="0" t="n">
        <f aca="true">RAND()</f>
        <v>0.200347153555233</v>
      </c>
      <c r="G97" s="0" t="n">
        <f aca="true">RAND()</f>
        <v>0.570593353834798</v>
      </c>
      <c r="H97" s="0" t="n">
        <f aca="true">RAND()</f>
        <v>0.956239010389786</v>
      </c>
      <c r="I97" s="0" t="n">
        <f aca="true">RAND()</f>
        <v>0.803822404052211</v>
      </c>
      <c r="J97" s="0" t="n">
        <f aca="true">RAND()</f>
        <v>0.0784996790817812</v>
      </c>
      <c r="K97" s="0" t="n">
        <f aca="true">RAND()</f>
        <v>0.226096846909514</v>
      </c>
      <c r="L97" s="0" t="n">
        <f aca="true">RAND()</f>
        <v>0.959328053987993</v>
      </c>
      <c r="M97" s="0" t="n">
        <f aca="true">RAND()</f>
        <v>0.479998918625894</v>
      </c>
      <c r="N97" s="0" t="n">
        <f aca="true">RAND()</f>
        <v>0.672154741167109</v>
      </c>
      <c r="O97" s="0" t="n">
        <f aca="true">RAND()</f>
        <v>0.039236947570936</v>
      </c>
      <c r="P97" s="0" t="n">
        <f aca="true">RAND()</f>
        <v>0.0576661018076178</v>
      </c>
      <c r="Q97" s="0" t="n">
        <f aca="true">RAND()</f>
        <v>0.148007750281622</v>
      </c>
      <c r="R97" s="0" t="n">
        <f aca="true">RAND()</f>
        <v>0.821068704856797</v>
      </c>
      <c r="S97" s="0" t="n">
        <f aca="true">RAND()</f>
        <v>0.428525952149227</v>
      </c>
      <c r="T97" s="0" t="n">
        <f aca="true">RAND()</f>
        <v>0.263756822828183</v>
      </c>
      <c r="U97" s="0" t="n">
        <f aca="true">RAND()</f>
        <v>0.401005601146177</v>
      </c>
      <c r="V97" s="0" t="n">
        <f aca="true">RAND()</f>
        <v>0.406547105673348</v>
      </c>
      <c r="W97" s="0" t="n">
        <f aca="true">RAND()</f>
        <v>0.944917419438311</v>
      </c>
      <c r="X97" s="0" t="n">
        <f aca="true">RAND()</f>
        <v>0.500509461161293</v>
      </c>
      <c r="Y97" s="0" t="n">
        <f aca="true">RAND()</f>
        <v>0.734351142250863</v>
      </c>
      <c r="Z97" s="0" t="n">
        <f aca="true">RAND()</f>
        <v>0.50863582436672</v>
      </c>
      <c r="AA97" s="0" t="n">
        <f aca="true">RAND()</f>
        <v>0.591058278354804</v>
      </c>
      <c r="AB97" s="0" t="n">
        <f aca="true">RAND()</f>
        <v>0.951177258630585</v>
      </c>
      <c r="AC97" s="0" t="n">
        <f aca="true">RAND()</f>
        <v>0.129558348799409</v>
      </c>
      <c r="AD97" s="0" t="n">
        <f aca="true">RAND()</f>
        <v>0.167185059432741</v>
      </c>
      <c r="AE97" s="0" t="n">
        <f aca="true">RAND()</f>
        <v>0.55570629458523</v>
      </c>
    </row>
    <row r="98" customFormat="false" ht="15.75" hidden="false" customHeight="false" outlineLevel="0" collapsed="false">
      <c r="B98" s="0" t="n">
        <f aca="true">RAND()</f>
        <v>0.452492522672872</v>
      </c>
      <c r="C98" s="0" t="n">
        <f aca="true">RAND()</f>
        <v>0.759543569568353</v>
      </c>
      <c r="D98" s="0" t="n">
        <f aca="true">RAND()</f>
        <v>0.27864035504639</v>
      </c>
      <c r="E98" s="0" t="n">
        <f aca="true">RAND()</f>
        <v>0.0283865378490214</v>
      </c>
      <c r="F98" s="0" t="n">
        <f aca="true">RAND()</f>
        <v>0.553211121044271</v>
      </c>
      <c r="G98" s="0" t="n">
        <f aca="true">RAND()</f>
        <v>0.836931312013321</v>
      </c>
      <c r="H98" s="0" t="n">
        <f aca="true">RAND()</f>
        <v>0.551207013431091</v>
      </c>
      <c r="I98" s="0" t="n">
        <f aca="true">RAND()</f>
        <v>0.706745007613151</v>
      </c>
      <c r="J98" s="0" t="n">
        <f aca="true">RAND()</f>
        <v>0.354713975569761</v>
      </c>
      <c r="K98" s="0" t="n">
        <f aca="true">RAND()</f>
        <v>0.298070955818317</v>
      </c>
      <c r="L98" s="0" t="n">
        <f aca="true">RAND()</f>
        <v>0.260354878071124</v>
      </c>
      <c r="M98" s="0" t="n">
        <f aca="true">RAND()</f>
        <v>0.961763443079345</v>
      </c>
      <c r="N98" s="0" t="n">
        <f aca="true">RAND()</f>
        <v>0.744333514719074</v>
      </c>
      <c r="O98" s="0" t="n">
        <f aca="true">RAND()</f>
        <v>0.638464524010517</v>
      </c>
      <c r="P98" s="0" t="n">
        <f aca="true">RAND()</f>
        <v>0.539612448281125</v>
      </c>
      <c r="Q98" s="0" t="n">
        <f aca="true">RAND()</f>
        <v>0.40259841483199</v>
      </c>
      <c r="R98" s="0" t="n">
        <f aca="true">RAND()</f>
        <v>0.467541174358345</v>
      </c>
      <c r="S98" s="0" t="n">
        <f aca="true">RAND()</f>
        <v>0.400377616213485</v>
      </c>
      <c r="T98" s="0" t="n">
        <f aca="true">RAND()</f>
        <v>0.12627312800859</v>
      </c>
      <c r="U98" s="0" t="n">
        <f aca="true">RAND()</f>
        <v>0.1716249577113</v>
      </c>
      <c r="V98" s="0" t="n">
        <f aca="true">RAND()</f>
        <v>0.20700434596812</v>
      </c>
      <c r="W98" s="0" t="n">
        <f aca="true">RAND()</f>
        <v>0.745138560366564</v>
      </c>
      <c r="X98" s="0" t="n">
        <f aca="true">RAND()</f>
        <v>0.929091355167284</v>
      </c>
      <c r="Y98" s="0" t="n">
        <f aca="true">RAND()</f>
        <v>0.162468042606526</v>
      </c>
      <c r="Z98" s="0" t="n">
        <f aca="true">RAND()</f>
        <v>0.455438444463929</v>
      </c>
      <c r="AA98" s="0" t="n">
        <f aca="true">RAND()</f>
        <v>0.520938223285273</v>
      </c>
      <c r="AB98" s="0" t="n">
        <f aca="true">RAND()</f>
        <v>0.271690704594893</v>
      </c>
      <c r="AC98" s="0" t="n">
        <f aca="true">RAND()</f>
        <v>0.752847946524493</v>
      </c>
      <c r="AD98" s="0" t="n">
        <f aca="true">RAND()</f>
        <v>0.502517602021583</v>
      </c>
      <c r="AE98" s="0" t="n">
        <f aca="true">RAND()</f>
        <v>0.26505425092084</v>
      </c>
    </row>
    <row r="99" customFormat="false" ht="15.75" hidden="false" customHeight="false" outlineLevel="0" collapsed="false">
      <c r="B99" s="0" t="n">
        <f aca="true">RAND()</f>
        <v>0.265827723031339</v>
      </c>
      <c r="C99" s="0" t="n">
        <f aca="true">RAND()</f>
        <v>0.134595181596622</v>
      </c>
      <c r="D99" s="0" t="n">
        <f aca="true">RAND()</f>
        <v>0.790407826752921</v>
      </c>
      <c r="E99" s="0" t="n">
        <f aca="true">RAND()</f>
        <v>0.580436704643313</v>
      </c>
      <c r="F99" s="0" t="n">
        <f aca="true">RAND()</f>
        <v>0.908700941384247</v>
      </c>
      <c r="G99" s="0" t="n">
        <f aca="true">RAND()</f>
        <v>0.953189845302622</v>
      </c>
      <c r="H99" s="0" t="n">
        <f aca="true">RAND()</f>
        <v>0.38347605382414</v>
      </c>
      <c r="I99" s="0" t="n">
        <f aca="true">RAND()</f>
        <v>0.251549844812822</v>
      </c>
      <c r="J99" s="0" t="n">
        <f aca="true">RAND()</f>
        <v>0.399823319711645</v>
      </c>
      <c r="K99" s="0" t="n">
        <f aca="true">RAND()</f>
        <v>0.218772716731231</v>
      </c>
      <c r="L99" s="0" t="n">
        <f aca="true">RAND()</f>
        <v>0.231739791741474</v>
      </c>
      <c r="M99" s="0" t="n">
        <f aca="true">RAND()</f>
        <v>0.521431450458426</v>
      </c>
      <c r="N99" s="0" t="n">
        <f aca="true">RAND()</f>
        <v>0.658115815802822</v>
      </c>
      <c r="O99" s="0" t="n">
        <f aca="true">RAND()</f>
        <v>0.307139922156451</v>
      </c>
      <c r="P99" s="0" t="n">
        <f aca="true">RAND()</f>
        <v>0.25446270853776</v>
      </c>
      <c r="Q99" s="0" t="n">
        <f aca="true">RAND()</f>
        <v>0.0142381241660009</v>
      </c>
      <c r="R99" s="0" t="n">
        <f aca="true">RAND()</f>
        <v>0.283087386327606</v>
      </c>
      <c r="S99" s="0" t="n">
        <f aca="true">RAND()</f>
        <v>0.718386702923253</v>
      </c>
      <c r="T99" s="0" t="n">
        <f aca="true">RAND()</f>
        <v>0.178275339747685</v>
      </c>
      <c r="U99" s="0" t="n">
        <f aca="true">RAND()</f>
        <v>0.0106281457884289</v>
      </c>
      <c r="V99" s="0" t="n">
        <f aca="true">RAND()</f>
        <v>0.782785770894929</v>
      </c>
      <c r="W99" s="0" t="n">
        <f aca="true">RAND()</f>
        <v>0.163202805397538</v>
      </c>
      <c r="X99" s="0" t="n">
        <f aca="true">RAND()</f>
        <v>0.655119287775101</v>
      </c>
      <c r="Y99" s="0" t="n">
        <f aca="true">RAND()</f>
        <v>0.102097270104518</v>
      </c>
      <c r="Z99" s="0" t="n">
        <f aca="true">RAND()</f>
        <v>0.599669385506345</v>
      </c>
      <c r="AA99" s="0" t="n">
        <f aca="true">RAND()</f>
        <v>0.322427140632924</v>
      </c>
      <c r="AB99" s="0" t="n">
        <f aca="true">RAND()</f>
        <v>0.542574706004706</v>
      </c>
      <c r="AC99" s="0" t="n">
        <f aca="true">RAND()</f>
        <v>0.652980080531102</v>
      </c>
      <c r="AD99" s="0" t="n">
        <f aca="true">RAND()</f>
        <v>0.333203879083539</v>
      </c>
      <c r="AE99" s="0" t="n">
        <f aca="true">RAND()</f>
        <v>0.445572184242813</v>
      </c>
    </row>
    <row r="100" customFormat="false" ht="15.75" hidden="false" customHeight="false" outlineLevel="0" collapsed="false">
      <c r="B100" s="0" t="n">
        <f aca="true">RAND()</f>
        <v>0.565598642369742</v>
      </c>
      <c r="C100" s="0" t="n">
        <f aca="true">RAND()</f>
        <v>0.301910506470138</v>
      </c>
      <c r="D100" s="0" t="n">
        <f aca="true">RAND()</f>
        <v>0.783145407134897</v>
      </c>
      <c r="E100" s="0" t="n">
        <f aca="true">RAND()</f>
        <v>0.590117508527773</v>
      </c>
      <c r="F100" s="0" t="n">
        <f aca="true">RAND()</f>
        <v>0.30244493520824</v>
      </c>
      <c r="G100" s="0" t="n">
        <f aca="true">RAND()</f>
        <v>0.249169707192959</v>
      </c>
      <c r="H100" s="0" t="n">
        <f aca="true">RAND()</f>
        <v>0.963558330855994</v>
      </c>
      <c r="I100" s="0" t="n">
        <f aca="true">RAND()</f>
        <v>0.56070911756826</v>
      </c>
      <c r="J100" s="0" t="n">
        <f aca="true">RAND()</f>
        <v>0.264394341644682</v>
      </c>
      <c r="K100" s="0" t="n">
        <f aca="true">RAND()</f>
        <v>0.179159059740582</v>
      </c>
      <c r="L100" s="0" t="n">
        <f aca="true">RAND()</f>
        <v>0.694036129784769</v>
      </c>
      <c r="M100" s="0" t="n">
        <f aca="true">RAND()</f>
        <v>0.269235968328393</v>
      </c>
      <c r="N100" s="0" t="n">
        <f aca="true">RAND()</f>
        <v>0.930399537484967</v>
      </c>
      <c r="O100" s="0" t="n">
        <f aca="true">RAND()</f>
        <v>0.0222549924296972</v>
      </c>
      <c r="P100" s="0" t="n">
        <f aca="true">RAND()</f>
        <v>0.626314600670841</v>
      </c>
      <c r="Q100" s="0" t="n">
        <f aca="true">RAND()</f>
        <v>0.399703900611737</v>
      </c>
      <c r="R100" s="0" t="n">
        <f aca="true">RAND()</f>
        <v>0.20260677459283</v>
      </c>
      <c r="S100" s="0" t="n">
        <f aca="true">RAND()</f>
        <v>0.256330709021766</v>
      </c>
      <c r="T100" s="0" t="n">
        <f aca="true">RAND()</f>
        <v>0.55805027298433</v>
      </c>
      <c r="U100" s="0" t="n">
        <f aca="true">RAND()</f>
        <v>0.183309330707452</v>
      </c>
      <c r="V100" s="0" t="n">
        <f aca="true">RAND()</f>
        <v>0.698897413210087</v>
      </c>
      <c r="W100" s="0" t="n">
        <f aca="true">RAND()</f>
        <v>0.741605721969384</v>
      </c>
      <c r="X100" s="0" t="n">
        <f aca="true">RAND()</f>
        <v>0.539313469125768</v>
      </c>
      <c r="Y100" s="0" t="n">
        <f aca="true">RAND()</f>
        <v>0.518484503648885</v>
      </c>
      <c r="Z100" s="0" t="n">
        <f aca="true">RAND()</f>
        <v>0.939878048588547</v>
      </c>
      <c r="AA100" s="0" t="n">
        <f aca="true">RAND()</f>
        <v>0.782677882427695</v>
      </c>
      <c r="AB100" s="0" t="n">
        <f aca="true">RAND()</f>
        <v>0.0740545111743648</v>
      </c>
      <c r="AC100" s="0" t="n">
        <f aca="true">RAND()</f>
        <v>0.83581854801217</v>
      </c>
      <c r="AD100" s="0" t="n">
        <f aca="true">RAND()</f>
        <v>0.97845740105597</v>
      </c>
      <c r="AE100" s="0" t="n">
        <f aca="true">RAND()</f>
        <v>0.286268371493626</v>
      </c>
    </row>
    <row r="101" customFormat="false" ht="15.75" hidden="false" customHeight="false" outlineLevel="0" collapsed="false">
      <c r="B101" s="0" t="n">
        <f aca="true">RAND()</f>
        <v>0.437275979440611</v>
      </c>
      <c r="C101" s="0" t="n">
        <f aca="true">RAND()</f>
        <v>0.473395426996664</v>
      </c>
      <c r="D101" s="0" t="n">
        <f aca="true">RAND()</f>
        <v>0.29480914980924</v>
      </c>
      <c r="E101" s="0" t="n">
        <f aca="true">RAND()</f>
        <v>0.619460665850493</v>
      </c>
      <c r="F101" s="0" t="n">
        <f aca="true">RAND()</f>
        <v>0.458917031780923</v>
      </c>
      <c r="G101" s="0" t="n">
        <f aca="true">RAND()</f>
        <v>0.713734218602686</v>
      </c>
      <c r="H101" s="0" t="n">
        <f aca="true">RAND()</f>
        <v>0.0980022316975297</v>
      </c>
      <c r="I101" s="0" t="n">
        <f aca="true">RAND()</f>
        <v>0.991498972669416</v>
      </c>
      <c r="J101" s="0" t="n">
        <f aca="true">RAND()</f>
        <v>0.9115732072442</v>
      </c>
      <c r="K101" s="0" t="n">
        <f aca="true">RAND()</f>
        <v>0.58319412245569</v>
      </c>
      <c r="L101" s="0" t="n">
        <f aca="true">RAND()</f>
        <v>0.0753490582586648</v>
      </c>
      <c r="M101" s="0" t="n">
        <f aca="true">RAND()</f>
        <v>0.615918492994765</v>
      </c>
      <c r="N101" s="0" t="n">
        <f aca="true">RAND()</f>
        <v>0.563656527407112</v>
      </c>
      <c r="O101" s="0" t="n">
        <f aca="true">RAND()</f>
        <v>0.47466009083763</v>
      </c>
      <c r="P101" s="0" t="n">
        <f aca="true">RAND()</f>
        <v>0.872549619346008</v>
      </c>
      <c r="Q101" s="0" t="n">
        <f aca="true">RAND()</f>
        <v>0.748913527911096</v>
      </c>
      <c r="R101" s="0" t="n">
        <f aca="true">RAND()</f>
        <v>0.390745309028292</v>
      </c>
      <c r="S101" s="0" t="n">
        <f aca="true">RAND()</f>
        <v>0.392143039177232</v>
      </c>
      <c r="T101" s="0" t="n">
        <f aca="true">RAND()</f>
        <v>0.653225210880403</v>
      </c>
      <c r="U101" s="0" t="n">
        <f aca="true">RAND()</f>
        <v>0.361916511125224</v>
      </c>
      <c r="V101" s="0" t="n">
        <f aca="true">RAND()</f>
        <v>0.773714257616408</v>
      </c>
      <c r="W101" s="0" t="n">
        <f aca="true">RAND()</f>
        <v>0.185756217906414</v>
      </c>
      <c r="X101" s="0" t="n">
        <f aca="true">RAND()</f>
        <v>0.795529906127048</v>
      </c>
      <c r="Y101" s="0" t="n">
        <f aca="true">RAND()</f>
        <v>0.186444764221979</v>
      </c>
      <c r="Z101" s="0" t="n">
        <f aca="true">RAND()</f>
        <v>0.786293155242914</v>
      </c>
      <c r="AA101" s="0" t="n">
        <f aca="true">RAND()</f>
        <v>0.667911482539814</v>
      </c>
      <c r="AB101" s="0" t="n">
        <f aca="true">RAND()</f>
        <v>0.467056048727967</v>
      </c>
      <c r="AC101" s="0" t="n">
        <f aca="true">RAND()</f>
        <v>0.985301770641375</v>
      </c>
      <c r="AD101" s="0" t="n">
        <f aca="true">RAND()</f>
        <v>0.181943880549875</v>
      </c>
      <c r="AE101" s="0" t="n">
        <f aca="true">RAND()</f>
        <v>0.171788401964904</v>
      </c>
    </row>
    <row r="102" customFormat="false" ht="15.75" hidden="false" customHeight="false" outlineLevel="0" collapsed="false">
      <c r="B102" s="0" t="n">
        <f aca="true">RAND()</f>
        <v>0.164071631104575</v>
      </c>
      <c r="C102" s="0" t="n">
        <f aca="true">RAND()</f>
        <v>0.961533326686087</v>
      </c>
      <c r="D102" s="0" t="n">
        <f aca="true">RAND()</f>
        <v>0.693259156217755</v>
      </c>
      <c r="E102" s="0" t="n">
        <f aca="true">RAND()</f>
        <v>0.247009558856729</v>
      </c>
      <c r="F102" s="0" t="n">
        <f aca="true">RAND()</f>
        <v>0.380364418713193</v>
      </c>
      <c r="G102" s="0" t="n">
        <f aca="true">RAND()</f>
        <v>0.783602137219031</v>
      </c>
      <c r="H102" s="0" t="n">
        <f aca="true">RAND()</f>
        <v>0.316299516175467</v>
      </c>
      <c r="I102" s="0" t="n">
        <f aca="true">RAND()</f>
        <v>0.507515197338426</v>
      </c>
      <c r="J102" s="0" t="n">
        <f aca="true">RAND()</f>
        <v>0.743141048716375</v>
      </c>
      <c r="K102" s="0" t="n">
        <f aca="true">RAND()</f>
        <v>0.0685643857363883</v>
      </c>
      <c r="L102" s="0" t="n">
        <f aca="true">RAND()</f>
        <v>0.110655193092503</v>
      </c>
      <c r="M102" s="0" t="n">
        <f aca="true">RAND()</f>
        <v>0.804160247015357</v>
      </c>
      <c r="N102" s="0" t="n">
        <f aca="true">RAND()</f>
        <v>0.204227867473571</v>
      </c>
      <c r="O102" s="0" t="n">
        <f aca="true">RAND()</f>
        <v>0.943935276278293</v>
      </c>
      <c r="P102" s="0" t="n">
        <f aca="true">RAND()</f>
        <v>0.243317635087262</v>
      </c>
      <c r="Q102" s="0" t="n">
        <f aca="true">RAND()</f>
        <v>0.331491748726028</v>
      </c>
      <c r="R102" s="0" t="n">
        <f aca="true">RAND()</f>
        <v>0.141999055850272</v>
      </c>
      <c r="S102" s="0" t="n">
        <f aca="true">RAND()</f>
        <v>0.586625602299179</v>
      </c>
      <c r="T102" s="0" t="n">
        <f aca="true">RAND()</f>
        <v>0.60013785448089</v>
      </c>
      <c r="U102" s="0" t="n">
        <f aca="true">RAND()</f>
        <v>0.636730051988161</v>
      </c>
      <c r="V102" s="0" t="n">
        <f aca="true">RAND()</f>
        <v>0.638864230553356</v>
      </c>
      <c r="W102" s="0" t="n">
        <f aca="true">RAND()</f>
        <v>0.547087635450564</v>
      </c>
      <c r="X102" s="0" t="n">
        <f aca="true">RAND()</f>
        <v>0.672404973941133</v>
      </c>
      <c r="Y102" s="0" t="n">
        <f aca="true">RAND()</f>
        <v>0.0364918432565906</v>
      </c>
      <c r="Z102" s="0" t="n">
        <f aca="true">RAND()</f>
        <v>0.917847882541283</v>
      </c>
      <c r="AA102" s="0" t="n">
        <f aca="true">RAND()</f>
        <v>0.553539880973164</v>
      </c>
      <c r="AB102" s="0" t="n">
        <f aca="true">RAND()</f>
        <v>0.548780975992263</v>
      </c>
      <c r="AC102" s="0" t="n">
        <f aca="true">RAND()</f>
        <v>0.474345601081465</v>
      </c>
      <c r="AD102" s="0" t="n">
        <f aca="true">RAND()</f>
        <v>0.633969583330079</v>
      </c>
      <c r="AE102" s="0" t="n">
        <f aca="true">RAND()</f>
        <v>0.94705038250082</v>
      </c>
    </row>
    <row r="103" customFormat="false" ht="15.75" hidden="false" customHeight="false" outlineLevel="0" collapsed="false">
      <c r="B103" s="0" t="n">
        <f aca="true">RAND()</f>
        <v>0.717114674958564</v>
      </c>
      <c r="C103" s="0" t="n">
        <f aca="true">RAND()</f>
        <v>0.495818250865843</v>
      </c>
      <c r="D103" s="0" t="n">
        <f aca="true">RAND()</f>
        <v>0.380202634425035</v>
      </c>
      <c r="E103" s="0" t="n">
        <f aca="true">RAND()</f>
        <v>0.84111779170678</v>
      </c>
      <c r="F103" s="0" t="n">
        <f aca="true">RAND()</f>
        <v>0.921259597120459</v>
      </c>
      <c r="G103" s="0" t="n">
        <f aca="true">RAND()</f>
        <v>0.799860735295793</v>
      </c>
      <c r="H103" s="0" t="n">
        <f aca="true">RAND()</f>
        <v>0.196048928272117</v>
      </c>
      <c r="I103" s="0" t="n">
        <f aca="true">RAND()</f>
        <v>0.524385019985924</v>
      </c>
      <c r="J103" s="0" t="n">
        <f aca="true">RAND()</f>
        <v>0.0854665703228041</v>
      </c>
      <c r="K103" s="0" t="n">
        <f aca="true">RAND()</f>
        <v>0.0529681765733162</v>
      </c>
      <c r="L103" s="0" t="n">
        <f aca="true">RAND()</f>
        <v>0.519983896672726</v>
      </c>
      <c r="M103" s="0" t="n">
        <f aca="true">RAND()</f>
        <v>0.673809013924136</v>
      </c>
      <c r="N103" s="0" t="n">
        <f aca="true">RAND()</f>
        <v>0.378266587069643</v>
      </c>
      <c r="O103" s="0" t="n">
        <f aca="true">RAND()</f>
        <v>0.943846780212047</v>
      </c>
      <c r="P103" s="0" t="n">
        <f aca="true">RAND()</f>
        <v>0.347010039642812</v>
      </c>
      <c r="Q103" s="0" t="n">
        <f aca="true">RAND()</f>
        <v>0.908091104741013</v>
      </c>
      <c r="R103" s="0" t="n">
        <f aca="true">RAND()</f>
        <v>0.15055991130202</v>
      </c>
      <c r="S103" s="0" t="n">
        <f aca="true">RAND()</f>
        <v>0.84818452238151</v>
      </c>
      <c r="T103" s="0" t="n">
        <f aca="true">RAND()</f>
        <v>0.282083195425962</v>
      </c>
      <c r="U103" s="0" t="n">
        <f aca="true">RAND()</f>
        <v>0.386468598005935</v>
      </c>
      <c r="V103" s="0" t="n">
        <f aca="true">RAND()</f>
        <v>0.434976480516773</v>
      </c>
      <c r="W103" s="0" t="n">
        <f aca="true">RAND()</f>
        <v>0.203676674765293</v>
      </c>
      <c r="X103" s="0" t="n">
        <f aca="true">RAND()</f>
        <v>0.20158894194429</v>
      </c>
      <c r="Y103" s="0" t="n">
        <f aca="true">RAND()</f>
        <v>0.704160839914341</v>
      </c>
      <c r="Z103" s="0" t="n">
        <f aca="true">RAND()</f>
        <v>0.772495195708258</v>
      </c>
      <c r="AA103" s="0" t="n">
        <f aca="true">RAND()</f>
        <v>0.619873688831733</v>
      </c>
      <c r="AB103" s="0" t="n">
        <f aca="true">RAND()</f>
        <v>0.795563358554838</v>
      </c>
      <c r="AC103" s="0" t="n">
        <f aca="true">RAND()</f>
        <v>0.311628646154148</v>
      </c>
      <c r="AD103" s="0" t="n">
        <f aca="true">RAND()</f>
        <v>0.920494607068573</v>
      </c>
      <c r="AE103" s="0" t="n">
        <f aca="true">RAND()</f>
        <v>0.104185608543117</v>
      </c>
    </row>
    <row r="104" customFormat="false" ht="15.75" hidden="false" customHeight="false" outlineLevel="0" collapsed="false">
      <c r="B104" s="0" t="n">
        <f aca="true">RAND()</f>
        <v>0.156865615285993</v>
      </c>
      <c r="C104" s="0" t="n">
        <f aca="true">RAND()</f>
        <v>0.141768608370221</v>
      </c>
      <c r="D104" s="0" t="n">
        <f aca="true">RAND()</f>
        <v>0.438423388131387</v>
      </c>
      <c r="E104" s="0" t="n">
        <f aca="true">RAND()</f>
        <v>0.706360973110911</v>
      </c>
      <c r="F104" s="0" t="n">
        <f aca="true">RAND()</f>
        <v>0.461085174687972</v>
      </c>
      <c r="G104" s="0" t="n">
        <f aca="true">RAND()</f>
        <v>0.286653990661492</v>
      </c>
      <c r="H104" s="0" t="n">
        <f aca="true">RAND()</f>
        <v>0.256933909783505</v>
      </c>
      <c r="I104" s="0" t="n">
        <f aca="true">RAND()</f>
        <v>0.849642462621231</v>
      </c>
      <c r="J104" s="0" t="n">
        <f aca="true">RAND()</f>
        <v>0.579025446201412</v>
      </c>
      <c r="K104" s="0" t="n">
        <f aca="true">RAND()</f>
        <v>0.590711126967442</v>
      </c>
      <c r="L104" s="0" t="n">
        <f aca="true">RAND()</f>
        <v>0.315903456263514</v>
      </c>
      <c r="M104" s="0" t="n">
        <f aca="true">RAND()</f>
        <v>0.793614813474612</v>
      </c>
      <c r="N104" s="0" t="n">
        <f aca="true">RAND()</f>
        <v>0.63462946782633</v>
      </c>
      <c r="O104" s="0" t="n">
        <f aca="true">RAND()</f>
        <v>0.385511029133604</v>
      </c>
      <c r="P104" s="0" t="n">
        <f aca="true">RAND()</f>
        <v>0.786797683563848</v>
      </c>
      <c r="Q104" s="0" t="n">
        <f aca="true">RAND()</f>
        <v>0.258915021449084</v>
      </c>
      <c r="R104" s="0" t="n">
        <f aca="true">RAND()</f>
        <v>0.34530906792768</v>
      </c>
      <c r="S104" s="0" t="n">
        <f aca="true">RAND()</f>
        <v>0.724356447813967</v>
      </c>
      <c r="T104" s="0" t="n">
        <f aca="true">RAND()</f>
        <v>0.120823370771171</v>
      </c>
      <c r="U104" s="0" t="n">
        <f aca="true">RAND()</f>
        <v>0.233179960524916</v>
      </c>
      <c r="V104" s="0" t="n">
        <f aca="true">RAND()</f>
        <v>0.0381362457688769</v>
      </c>
      <c r="W104" s="0" t="n">
        <f aca="true">RAND()</f>
        <v>0.0494808876038622</v>
      </c>
      <c r="X104" s="0" t="n">
        <f aca="true">RAND()</f>
        <v>0.52145127279231</v>
      </c>
      <c r="Y104" s="0" t="n">
        <f aca="true">RAND()</f>
        <v>0.286552868775435</v>
      </c>
      <c r="Z104" s="0" t="n">
        <f aca="true">RAND()</f>
        <v>0.534999751320789</v>
      </c>
      <c r="AA104" s="0" t="n">
        <f aca="true">RAND()</f>
        <v>0.399865645871121</v>
      </c>
      <c r="AB104" s="0" t="n">
        <f aca="true">RAND()</f>
        <v>0.128719406716878</v>
      </c>
      <c r="AC104" s="0" t="n">
        <f aca="true">RAND()</f>
        <v>0.632687192510584</v>
      </c>
      <c r="AD104" s="0" t="n">
        <f aca="true">RAND()</f>
        <v>0.451415995541644</v>
      </c>
      <c r="AE104" s="0" t="n">
        <f aca="true">RAND()</f>
        <v>0.790869400386737</v>
      </c>
    </row>
    <row r="105" customFormat="false" ht="15.75" hidden="false" customHeight="false" outlineLevel="0" collapsed="false">
      <c r="B105" s="0" t="n">
        <f aca="true">RAND()</f>
        <v>0.334987663518577</v>
      </c>
      <c r="C105" s="0" t="n">
        <f aca="true">RAND()</f>
        <v>0.912259415788033</v>
      </c>
      <c r="D105" s="0" t="n">
        <f aca="true">RAND()</f>
        <v>0.629862636177565</v>
      </c>
      <c r="E105" s="0" t="n">
        <f aca="true">RAND()</f>
        <v>0.035300527040209</v>
      </c>
      <c r="F105" s="0" t="n">
        <f aca="true">RAND()</f>
        <v>0.413781969009518</v>
      </c>
      <c r="G105" s="0" t="n">
        <f aca="true">RAND()</f>
        <v>0.895348610996014</v>
      </c>
      <c r="H105" s="0" t="n">
        <f aca="true">RAND()</f>
        <v>0.536637786504512</v>
      </c>
      <c r="I105" s="0" t="n">
        <f aca="true">RAND()</f>
        <v>0.719008190027572</v>
      </c>
      <c r="J105" s="0" t="n">
        <f aca="true">RAND()</f>
        <v>0.646986734684718</v>
      </c>
      <c r="K105" s="0" t="n">
        <f aca="true">RAND()</f>
        <v>0.852183925076779</v>
      </c>
      <c r="L105" s="0" t="n">
        <f aca="true">RAND()</f>
        <v>0.515515813779008</v>
      </c>
      <c r="M105" s="0" t="n">
        <f aca="true">RAND()</f>
        <v>0.470657350479934</v>
      </c>
      <c r="N105" s="0" t="n">
        <f aca="true">RAND()</f>
        <v>0.158603740737919</v>
      </c>
      <c r="O105" s="0" t="n">
        <f aca="true">RAND()</f>
        <v>0.0135350983612213</v>
      </c>
      <c r="P105" s="0" t="n">
        <f aca="true">RAND()</f>
        <v>0.224532228190145</v>
      </c>
      <c r="Q105" s="0" t="n">
        <f aca="true">RAND()</f>
        <v>0.566830758448164</v>
      </c>
      <c r="R105" s="0" t="n">
        <f aca="true">RAND()</f>
        <v>0.992854985804662</v>
      </c>
      <c r="S105" s="0" t="n">
        <f aca="true">RAND()</f>
        <v>0.309415128403346</v>
      </c>
      <c r="T105" s="0" t="n">
        <f aca="true">RAND()</f>
        <v>0.0890911721413419</v>
      </c>
      <c r="U105" s="0" t="n">
        <f aca="true">RAND()</f>
        <v>0.823737792907316</v>
      </c>
      <c r="V105" s="0" t="n">
        <f aca="true">RAND()</f>
        <v>0.711069338049089</v>
      </c>
      <c r="W105" s="0" t="n">
        <f aca="true">RAND()</f>
        <v>0.347819829480493</v>
      </c>
      <c r="X105" s="0" t="n">
        <f aca="true">RAND()</f>
        <v>0.06410532689106</v>
      </c>
      <c r="Y105" s="0" t="n">
        <f aca="true">RAND()</f>
        <v>0.711872346673903</v>
      </c>
      <c r="Z105" s="0" t="n">
        <f aca="true">RAND()</f>
        <v>0.385604593905143</v>
      </c>
      <c r="AA105" s="0" t="n">
        <f aca="true">RAND()</f>
        <v>0.104229692553382</v>
      </c>
      <c r="AB105" s="0" t="n">
        <f aca="true">RAND()</f>
        <v>0.950532354477021</v>
      </c>
      <c r="AC105" s="0" t="n">
        <f aca="true">RAND()</f>
        <v>0.665250105544737</v>
      </c>
      <c r="AD105" s="0" t="n">
        <f aca="true">RAND()</f>
        <v>0.201394401040322</v>
      </c>
      <c r="AE105" s="0" t="n">
        <f aca="true">RAND()</f>
        <v>0.712372138438347</v>
      </c>
    </row>
    <row r="106" customFormat="false" ht="15.75" hidden="false" customHeight="false" outlineLevel="0" collapsed="false">
      <c r="B106" s="0" t="n">
        <f aca="true">RAND()</f>
        <v>0.710464839286592</v>
      </c>
      <c r="C106" s="0" t="n">
        <f aca="true">RAND()</f>
        <v>0.712109058584779</v>
      </c>
      <c r="D106" s="0" t="n">
        <f aca="true">RAND()</f>
        <v>0.0839208636356347</v>
      </c>
      <c r="E106" s="0" t="n">
        <f aca="true">RAND()</f>
        <v>0.319531006999687</v>
      </c>
      <c r="F106" s="0" t="n">
        <f aca="true">RAND()</f>
        <v>0.425664290292328</v>
      </c>
      <c r="G106" s="0" t="n">
        <f aca="true">RAND()</f>
        <v>0.755766206758062</v>
      </c>
      <c r="H106" s="0" t="n">
        <f aca="true">RAND()</f>
        <v>0.331562042826617</v>
      </c>
      <c r="I106" s="0" t="n">
        <f aca="true">RAND()</f>
        <v>0.669156037638701</v>
      </c>
      <c r="J106" s="0" t="n">
        <f aca="true">RAND()</f>
        <v>0.283942640607915</v>
      </c>
      <c r="K106" s="0" t="n">
        <f aca="true">RAND()</f>
        <v>0.235126412231182</v>
      </c>
      <c r="L106" s="0" t="n">
        <f aca="true">RAND()</f>
        <v>0.733943110922796</v>
      </c>
      <c r="M106" s="0" t="n">
        <f aca="true">RAND()</f>
        <v>0.26391877093109</v>
      </c>
      <c r="N106" s="0" t="n">
        <f aca="true">RAND()</f>
        <v>0.294018651518955</v>
      </c>
      <c r="O106" s="0" t="n">
        <f aca="true">RAND()</f>
        <v>0.618524859088993</v>
      </c>
      <c r="P106" s="0" t="n">
        <f aca="true">RAND()</f>
        <v>0.542549030063593</v>
      </c>
      <c r="Q106" s="0" t="n">
        <f aca="true">RAND()</f>
        <v>0.896853731639564</v>
      </c>
      <c r="R106" s="0" t="n">
        <f aca="true">RAND()</f>
        <v>0.303084569411147</v>
      </c>
      <c r="S106" s="0" t="n">
        <f aca="true">RAND()</f>
        <v>0.319133773848912</v>
      </c>
      <c r="T106" s="0" t="n">
        <f aca="true">RAND()</f>
        <v>0.345188144554124</v>
      </c>
      <c r="U106" s="0" t="n">
        <f aca="true">RAND()</f>
        <v>0.897174593917668</v>
      </c>
      <c r="V106" s="0" t="n">
        <f aca="true">RAND()</f>
        <v>0.183494289270053</v>
      </c>
      <c r="W106" s="0" t="n">
        <f aca="true">RAND()</f>
        <v>0.836231321088818</v>
      </c>
      <c r="X106" s="0" t="n">
        <f aca="true">RAND()</f>
        <v>0.669887263832413</v>
      </c>
      <c r="Y106" s="0" t="n">
        <f aca="true">RAND()</f>
        <v>0.708000520584612</v>
      </c>
      <c r="Z106" s="0" t="n">
        <f aca="true">RAND()</f>
        <v>0.38602648580136</v>
      </c>
      <c r="AA106" s="0" t="n">
        <f aca="true">RAND()</f>
        <v>0.539745881833409</v>
      </c>
      <c r="AB106" s="0" t="n">
        <f aca="true">RAND()</f>
        <v>0.366643767143473</v>
      </c>
      <c r="AC106" s="0" t="n">
        <f aca="true">RAND()</f>
        <v>0.356491195704883</v>
      </c>
      <c r="AD106" s="0" t="n">
        <f aca="true">RAND()</f>
        <v>0.46281679238166</v>
      </c>
      <c r="AE106" s="0" t="n">
        <f aca="true">RAND()</f>
        <v>0.449019464178129</v>
      </c>
    </row>
    <row r="107" customFormat="false" ht="15.75" hidden="false" customHeight="false" outlineLevel="0" collapsed="false">
      <c r="B107" s="0" t="n">
        <f aca="true">RAND()</f>
        <v>0.367147964306189</v>
      </c>
      <c r="C107" s="0" t="n">
        <f aca="true">RAND()</f>
        <v>0.0441901059724841</v>
      </c>
      <c r="D107" s="0" t="n">
        <f aca="true">RAND()</f>
        <v>0.431700334694873</v>
      </c>
      <c r="E107" s="0" t="n">
        <f aca="true">RAND()</f>
        <v>0.482367852250622</v>
      </c>
      <c r="F107" s="0" t="n">
        <f aca="true">RAND()</f>
        <v>0.998904283492369</v>
      </c>
      <c r="G107" s="0" t="n">
        <f aca="true">RAND()</f>
        <v>0.108817869158399</v>
      </c>
      <c r="H107" s="0" t="n">
        <f aca="true">RAND()</f>
        <v>0.230612070195838</v>
      </c>
      <c r="I107" s="0" t="n">
        <f aca="true">RAND()</f>
        <v>0.481990070137327</v>
      </c>
      <c r="J107" s="0" t="n">
        <f aca="true">RAND()</f>
        <v>0.432536796921855</v>
      </c>
      <c r="K107" s="0" t="n">
        <f aca="true">RAND()</f>
        <v>0.307932648783992</v>
      </c>
      <c r="L107" s="0" t="n">
        <f aca="true">RAND()</f>
        <v>0.434991855686513</v>
      </c>
      <c r="M107" s="0" t="n">
        <f aca="true">RAND()</f>
        <v>0.0209230959081524</v>
      </c>
      <c r="N107" s="0" t="n">
        <f aca="true">RAND()</f>
        <v>0.451024781569338</v>
      </c>
      <c r="O107" s="0" t="n">
        <f aca="true">RAND()</f>
        <v>0.231123608118375</v>
      </c>
      <c r="P107" s="0" t="n">
        <f aca="true">RAND()</f>
        <v>0.34709536399412</v>
      </c>
      <c r="Q107" s="0" t="n">
        <f aca="true">RAND()</f>
        <v>0.244742569721891</v>
      </c>
      <c r="R107" s="0" t="n">
        <f aca="true">RAND()</f>
        <v>0.943303787934075</v>
      </c>
      <c r="S107" s="0" t="n">
        <f aca="true">RAND()</f>
        <v>0.334820161449168</v>
      </c>
      <c r="T107" s="0" t="n">
        <f aca="true">RAND()</f>
        <v>0.275605258728675</v>
      </c>
      <c r="U107" s="0" t="n">
        <f aca="true">RAND()</f>
        <v>0.124964779851343</v>
      </c>
      <c r="V107" s="0" t="n">
        <f aca="true">RAND()</f>
        <v>0.545614169698804</v>
      </c>
      <c r="W107" s="0" t="n">
        <f aca="true">RAND()</f>
        <v>0.404721467383863</v>
      </c>
      <c r="X107" s="0" t="n">
        <f aca="true">RAND()</f>
        <v>0.401255369564933</v>
      </c>
      <c r="Y107" s="0" t="n">
        <f aca="true">RAND()</f>
        <v>0.769236308109573</v>
      </c>
      <c r="Z107" s="0" t="n">
        <f aca="true">RAND()</f>
        <v>0.799145734613864</v>
      </c>
      <c r="AA107" s="0" t="n">
        <f aca="true">RAND()</f>
        <v>0.111508144615594</v>
      </c>
      <c r="AB107" s="0" t="n">
        <f aca="true">RAND()</f>
        <v>0.874030321761137</v>
      </c>
      <c r="AC107" s="0" t="n">
        <f aca="true">RAND()</f>
        <v>0.751434246877925</v>
      </c>
      <c r="AD107" s="0" t="n">
        <f aca="true">RAND()</f>
        <v>0.357881560049899</v>
      </c>
      <c r="AE107" s="0" t="n">
        <f aca="true">RAND()</f>
        <v>0.698190641911575</v>
      </c>
    </row>
    <row r="108" customFormat="false" ht="15.75" hidden="false" customHeight="false" outlineLevel="0" collapsed="false">
      <c r="B108" s="0" t="n">
        <f aca="true">RAND()</f>
        <v>0.586181144782477</v>
      </c>
      <c r="C108" s="0" t="n">
        <f aca="true">RAND()</f>
        <v>0.497987328127887</v>
      </c>
      <c r="D108" s="0" t="n">
        <f aca="true">RAND()</f>
        <v>0.579265379194717</v>
      </c>
      <c r="E108" s="0" t="n">
        <f aca="true">RAND()</f>
        <v>0.268387480571712</v>
      </c>
      <c r="F108" s="0" t="n">
        <f aca="true">RAND()</f>
        <v>0.880234016228174</v>
      </c>
      <c r="G108" s="0" t="n">
        <f aca="true">RAND()</f>
        <v>0.0241169324953222</v>
      </c>
      <c r="H108" s="0" t="n">
        <f aca="true">RAND()</f>
        <v>0.774658322243473</v>
      </c>
      <c r="I108" s="0" t="n">
        <f aca="true">RAND()</f>
        <v>0.175520426429737</v>
      </c>
      <c r="J108" s="0" t="n">
        <f aca="true">RAND()</f>
        <v>0.889798252338409</v>
      </c>
      <c r="K108" s="0" t="n">
        <f aca="true">RAND()</f>
        <v>0.654484592504711</v>
      </c>
      <c r="L108" s="0" t="n">
        <f aca="true">RAND()</f>
        <v>0.690558668398762</v>
      </c>
      <c r="M108" s="0" t="n">
        <f aca="true">RAND()</f>
        <v>0.0193829551473266</v>
      </c>
      <c r="N108" s="0" t="n">
        <f aca="true">RAND()</f>
        <v>0.444889070410153</v>
      </c>
      <c r="O108" s="0" t="n">
        <f aca="true">RAND()</f>
        <v>0.56960863000586</v>
      </c>
      <c r="P108" s="0" t="n">
        <f aca="true">RAND()</f>
        <v>0.101580825162503</v>
      </c>
      <c r="Q108" s="0" t="n">
        <f aca="true">RAND()</f>
        <v>0.85831518308961</v>
      </c>
      <c r="R108" s="0" t="n">
        <f aca="true">RAND()</f>
        <v>0.69129755058431</v>
      </c>
      <c r="S108" s="0" t="n">
        <f aca="true">RAND()</f>
        <v>0.271907754839659</v>
      </c>
      <c r="T108" s="0" t="n">
        <f aca="true">RAND()</f>
        <v>0.0488789652209956</v>
      </c>
      <c r="U108" s="0" t="n">
        <f aca="true">RAND()</f>
        <v>0.974846063995866</v>
      </c>
      <c r="V108" s="0" t="n">
        <f aca="true">RAND()</f>
        <v>0.555350035002874</v>
      </c>
      <c r="W108" s="0" t="n">
        <f aca="true">RAND()</f>
        <v>0.303275536898677</v>
      </c>
      <c r="X108" s="0" t="n">
        <f aca="true">RAND()</f>
        <v>0.189853144415842</v>
      </c>
      <c r="Y108" s="0" t="n">
        <f aca="true">RAND()</f>
        <v>0.64209251648396</v>
      </c>
      <c r="Z108" s="0" t="n">
        <f aca="true">RAND()</f>
        <v>0.395820015565129</v>
      </c>
      <c r="AA108" s="0" t="n">
        <f aca="true">RAND()</f>
        <v>0.474430995932858</v>
      </c>
      <c r="AB108" s="0" t="n">
        <f aca="true">RAND()</f>
        <v>0.0814876992332333</v>
      </c>
      <c r="AC108" s="0" t="n">
        <f aca="true">RAND()</f>
        <v>0.261907642834474</v>
      </c>
      <c r="AD108" s="0" t="n">
        <f aca="true">RAND()</f>
        <v>0.0719001209516121</v>
      </c>
      <c r="AE108" s="0" t="n">
        <f aca="true">RAND()</f>
        <v>0.459868782230352</v>
      </c>
    </row>
    <row r="109" customFormat="false" ht="15.75" hidden="false" customHeight="false" outlineLevel="0" collapsed="false">
      <c r="B109" s="0" t="n">
        <f aca="true">RAND()</f>
        <v>0.737643186871863</v>
      </c>
      <c r="C109" s="0" t="n">
        <f aca="true">RAND()</f>
        <v>0.251612787071662</v>
      </c>
      <c r="D109" s="0" t="n">
        <f aca="true">RAND()</f>
        <v>0.617401132204229</v>
      </c>
      <c r="E109" s="0" t="n">
        <f aca="true">RAND()</f>
        <v>0.968755790557781</v>
      </c>
      <c r="F109" s="0" t="n">
        <f aca="true">RAND()</f>
        <v>0.768722343847484</v>
      </c>
      <c r="G109" s="0" t="n">
        <f aca="true">RAND()</f>
        <v>0.723779665039427</v>
      </c>
      <c r="H109" s="0" t="n">
        <f aca="true">RAND()</f>
        <v>0.859191733099424</v>
      </c>
      <c r="I109" s="0" t="n">
        <f aca="true">RAND()</f>
        <v>0.0598944497326522</v>
      </c>
      <c r="J109" s="0" t="n">
        <f aca="true">RAND()</f>
        <v>0.916194922273859</v>
      </c>
      <c r="K109" s="0" t="n">
        <f aca="true">RAND()</f>
        <v>0.523834994322545</v>
      </c>
      <c r="L109" s="0" t="n">
        <f aca="true">RAND()</f>
        <v>0.747331139646848</v>
      </c>
      <c r="M109" s="0" t="n">
        <f aca="true">RAND()</f>
        <v>0.36048782799524</v>
      </c>
      <c r="N109" s="0" t="n">
        <f aca="true">RAND()</f>
        <v>0.132907453282662</v>
      </c>
      <c r="O109" s="0" t="n">
        <f aca="true">RAND()</f>
        <v>0.447990534745057</v>
      </c>
      <c r="P109" s="0" t="n">
        <f aca="true">RAND()</f>
        <v>0.657140101524756</v>
      </c>
      <c r="Q109" s="0" t="n">
        <f aca="true">RAND()</f>
        <v>0.436654987887348</v>
      </c>
      <c r="R109" s="0" t="n">
        <f aca="true">RAND()</f>
        <v>0.327046064145755</v>
      </c>
      <c r="S109" s="0" t="n">
        <f aca="true">RAND()</f>
        <v>0.665258249573132</v>
      </c>
      <c r="T109" s="0" t="n">
        <f aca="true">RAND()</f>
        <v>0.29138135032156</v>
      </c>
      <c r="U109" s="0" t="n">
        <f aca="true">RAND()</f>
        <v>0.124619981754787</v>
      </c>
      <c r="V109" s="0" t="n">
        <f aca="true">RAND()</f>
        <v>0.684240594475558</v>
      </c>
      <c r="W109" s="0" t="n">
        <f aca="true">RAND()</f>
        <v>0.181194869193256</v>
      </c>
      <c r="X109" s="0" t="n">
        <f aca="true">RAND()</f>
        <v>0.240474194837489</v>
      </c>
      <c r="Y109" s="0" t="n">
        <f aca="true">RAND()</f>
        <v>0.159090706959029</v>
      </c>
      <c r="Z109" s="0" t="n">
        <f aca="true">RAND()</f>
        <v>0.48741065769381</v>
      </c>
      <c r="AA109" s="0" t="n">
        <f aca="true">RAND()</f>
        <v>0.355604390711375</v>
      </c>
      <c r="AB109" s="0" t="n">
        <f aca="true">RAND()</f>
        <v>0.947233796125568</v>
      </c>
      <c r="AC109" s="0" t="n">
        <f aca="true">RAND()</f>
        <v>0.0532325029614034</v>
      </c>
      <c r="AD109" s="0" t="n">
        <f aca="true">RAND()</f>
        <v>0.471467616597718</v>
      </c>
      <c r="AE109" s="0" t="n">
        <f aca="true">RAND()</f>
        <v>0.885955415961329</v>
      </c>
    </row>
    <row r="110" customFormat="false" ht="15.75" hidden="false" customHeight="false" outlineLevel="0" collapsed="false">
      <c r="B110" s="0" t="n">
        <f aca="true">RAND()</f>
        <v>0.453832984059813</v>
      </c>
      <c r="C110" s="0" t="n">
        <f aca="true">RAND()</f>
        <v>0.0934984571566461</v>
      </c>
      <c r="D110" s="0" t="n">
        <f aca="true">RAND()</f>
        <v>0.300065377710153</v>
      </c>
      <c r="E110" s="0" t="n">
        <f aca="true">RAND()</f>
        <v>0.31754028369662</v>
      </c>
      <c r="F110" s="0" t="n">
        <f aca="true">RAND()</f>
        <v>0.0771767090593117</v>
      </c>
      <c r="G110" s="0" t="n">
        <f aca="true">RAND()</f>
        <v>0.493898845352076</v>
      </c>
      <c r="H110" s="0" t="n">
        <f aca="true">RAND()</f>
        <v>0.0414161970472161</v>
      </c>
      <c r="I110" s="0" t="n">
        <f aca="true">RAND()</f>
        <v>0.514949363597596</v>
      </c>
      <c r="J110" s="0" t="n">
        <f aca="true">RAND()</f>
        <v>0.290386454622117</v>
      </c>
      <c r="K110" s="0" t="n">
        <f aca="true">RAND()</f>
        <v>0.366903222246819</v>
      </c>
      <c r="L110" s="0" t="n">
        <f aca="true">RAND()</f>
        <v>0.471528076491191</v>
      </c>
      <c r="M110" s="0" t="n">
        <f aca="true">RAND()</f>
        <v>0.734744489540378</v>
      </c>
      <c r="N110" s="0" t="n">
        <f aca="true">RAND()</f>
        <v>0.667585279695232</v>
      </c>
      <c r="O110" s="0" t="n">
        <f aca="true">RAND()</f>
        <v>0.616215990041172</v>
      </c>
      <c r="P110" s="0" t="n">
        <f aca="true">RAND()</f>
        <v>0.411901091905321</v>
      </c>
      <c r="Q110" s="0" t="n">
        <f aca="true">RAND()</f>
        <v>0.858000121687971</v>
      </c>
      <c r="R110" s="0" t="n">
        <f aca="true">RAND()</f>
        <v>0.612803608861406</v>
      </c>
      <c r="S110" s="0" t="n">
        <f aca="true">RAND()</f>
        <v>0.0205610953545255</v>
      </c>
      <c r="T110" s="0" t="n">
        <f aca="true">RAND()</f>
        <v>0.975023507022132</v>
      </c>
      <c r="U110" s="0" t="n">
        <f aca="true">RAND()</f>
        <v>0.767843968618439</v>
      </c>
      <c r="V110" s="0" t="n">
        <f aca="true">RAND()</f>
        <v>0.0244871626882536</v>
      </c>
      <c r="W110" s="0" t="n">
        <f aca="true">RAND()</f>
        <v>0.491631306194764</v>
      </c>
      <c r="X110" s="0" t="n">
        <f aca="true">RAND()</f>
        <v>0.724801427377417</v>
      </c>
      <c r="Y110" s="0" t="n">
        <f aca="true">RAND()</f>
        <v>0.727261011036546</v>
      </c>
      <c r="Z110" s="0" t="n">
        <f aca="true">RAND()</f>
        <v>0.655188333378275</v>
      </c>
      <c r="AA110" s="0" t="n">
        <f aca="true">RAND()</f>
        <v>0.390064331894002</v>
      </c>
      <c r="AB110" s="0" t="n">
        <f aca="true">RAND()</f>
        <v>0.207298117734864</v>
      </c>
      <c r="AC110" s="0" t="n">
        <f aca="true">RAND()</f>
        <v>0.190247504576322</v>
      </c>
      <c r="AD110" s="0" t="n">
        <f aca="true">RAND()</f>
        <v>0.110185311762529</v>
      </c>
      <c r="AE110" s="0" t="n">
        <f aca="true">RAND()</f>
        <v>0.537158994710203</v>
      </c>
    </row>
    <row r="111" customFormat="false" ht="15.75" hidden="false" customHeight="false" outlineLevel="0" collapsed="false">
      <c r="B111" s="0" t="n">
        <f aca="true">RAND()</f>
        <v>0.811267623337667</v>
      </c>
      <c r="C111" s="0" t="n">
        <f aca="true">RAND()</f>
        <v>0.482437106470647</v>
      </c>
      <c r="D111" s="0" t="n">
        <f aca="true">RAND()</f>
        <v>0.764181036662623</v>
      </c>
      <c r="E111" s="0" t="n">
        <f aca="true">RAND()</f>
        <v>0.153265559486799</v>
      </c>
      <c r="F111" s="0" t="n">
        <f aca="true">RAND()</f>
        <v>0.33714010157007</v>
      </c>
      <c r="G111" s="0" t="n">
        <f aca="true">RAND()</f>
        <v>0.939848354354339</v>
      </c>
      <c r="H111" s="0" t="n">
        <f aca="true">RAND()</f>
        <v>0.0978842591461538</v>
      </c>
      <c r="I111" s="0" t="n">
        <f aca="true">RAND()</f>
        <v>0.601863364152604</v>
      </c>
      <c r="J111" s="0" t="n">
        <f aca="true">RAND()</f>
        <v>0.988411480811582</v>
      </c>
      <c r="K111" s="0" t="n">
        <f aca="true">RAND()</f>
        <v>0.985381486820694</v>
      </c>
      <c r="L111" s="0" t="n">
        <f aca="true">RAND()</f>
        <v>0.460164520830698</v>
      </c>
      <c r="M111" s="0" t="n">
        <f aca="true">RAND()</f>
        <v>0.188351107631655</v>
      </c>
      <c r="N111" s="0" t="n">
        <f aca="true">RAND()</f>
        <v>0.0147028278023509</v>
      </c>
      <c r="O111" s="0" t="n">
        <f aca="true">RAND()</f>
        <v>0.129214382204895</v>
      </c>
      <c r="P111" s="0" t="n">
        <f aca="true">RAND()</f>
        <v>0.422588900478723</v>
      </c>
      <c r="Q111" s="0" t="n">
        <f aca="true">RAND()</f>
        <v>0.774672634581597</v>
      </c>
      <c r="R111" s="0" t="n">
        <f aca="true">RAND()</f>
        <v>0.426985488407348</v>
      </c>
      <c r="S111" s="0" t="n">
        <f aca="true">RAND()</f>
        <v>0.306944427678943</v>
      </c>
      <c r="T111" s="0" t="n">
        <f aca="true">RAND()</f>
        <v>0.711479308058967</v>
      </c>
      <c r="U111" s="0" t="n">
        <f aca="true">RAND()</f>
        <v>0.557261957360358</v>
      </c>
      <c r="V111" s="0" t="n">
        <f aca="true">RAND()</f>
        <v>0.710440058854006</v>
      </c>
      <c r="W111" s="0" t="n">
        <f aca="true">RAND()</f>
        <v>0.936976600494236</v>
      </c>
      <c r="X111" s="0" t="n">
        <f aca="true">RAND()</f>
        <v>0.149604328781453</v>
      </c>
      <c r="Y111" s="0" t="n">
        <f aca="true">RAND()</f>
        <v>0.381594605612879</v>
      </c>
      <c r="Z111" s="0" t="n">
        <f aca="true">RAND()</f>
        <v>0.262764470612936</v>
      </c>
      <c r="AA111" s="0" t="n">
        <f aca="true">RAND()</f>
        <v>0.4517015850468</v>
      </c>
      <c r="AB111" s="0" t="n">
        <f aca="true">RAND()</f>
        <v>0.919921774425417</v>
      </c>
      <c r="AC111" s="0" t="n">
        <f aca="true">RAND()</f>
        <v>0.740685992953801</v>
      </c>
      <c r="AD111" s="0" t="n">
        <f aca="true">RAND()</f>
        <v>0.116206043208209</v>
      </c>
      <c r="AE111" s="0" t="n">
        <f aca="true">RAND()</f>
        <v>0.0251355393711781</v>
      </c>
    </row>
    <row r="112" customFormat="false" ht="15.75" hidden="false" customHeight="false" outlineLevel="0" collapsed="false">
      <c r="B112" s="0" t="n">
        <f aca="true">RAND()</f>
        <v>0.914592737571963</v>
      </c>
      <c r="C112" s="0" t="n">
        <f aca="true">RAND()</f>
        <v>0.821501218605394</v>
      </c>
      <c r="D112" s="0" t="n">
        <f aca="true">RAND()</f>
        <v>0.443047860092921</v>
      </c>
      <c r="E112" s="0" t="n">
        <f aca="true">RAND()</f>
        <v>0.524405532068984</v>
      </c>
      <c r="F112" s="0" t="n">
        <f aca="true">RAND()</f>
        <v>0.72663249760445</v>
      </c>
      <c r="G112" s="0" t="n">
        <f aca="true">RAND()</f>
        <v>0.407092153976068</v>
      </c>
      <c r="H112" s="0" t="n">
        <f aca="true">RAND()</f>
        <v>0.383208572579949</v>
      </c>
      <c r="I112" s="0" t="n">
        <f aca="true">RAND()</f>
        <v>0.555756321458</v>
      </c>
      <c r="J112" s="0" t="n">
        <f aca="true">RAND()</f>
        <v>0.968199018222482</v>
      </c>
      <c r="K112" s="0" t="n">
        <f aca="true">RAND()</f>
        <v>0.929679655197487</v>
      </c>
      <c r="L112" s="0" t="n">
        <f aca="true">RAND()</f>
        <v>0.547284547951712</v>
      </c>
      <c r="M112" s="0" t="n">
        <f aca="true">RAND()</f>
        <v>0.281022980378789</v>
      </c>
      <c r="N112" s="0" t="n">
        <f aca="true">RAND()</f>
        <v>0.274954052121586</v>
      </c>
      <c r="O112" s="0" t="n">
        <f aca="true">RAND()</f>
        <v>0.268568092119017</v>
      </c>
      <c r="P112" s="0" t="n">
        <f aca="true">RAND()</f>
        <v>0.32646756214785</v>
      </c>
      <c r="Q112" s="0" t="n">
        <f aca="true">RAND()</f>
        <v>0.705862825912887</v>
      </c>
      <c r="R112" s="0" t="n">
        <f aca="true">RAND()</f>
        <v>0.423791770208043</v>
      </c>
      <c r="S112" s="0" t="n">
        <f aca="true">RAND()</f>
        <v>0.549032378746776</v>
      </c>
      <c r="T112" s="0" t="n">
        <f aca="true">RAND()</f>
        <v>0.243735963889539</v>
      </c>
      <c r="U112" s="0" t="n">
        <f aca="true">RAND()</f>
        <v>0.878856091667109</v>
      </c>
      <c r="V112" s="0" t="n">
        <f aca="true">RAND()</f>
        <v>0.731443158883562</v>
      </c>
      <c r="W112" s="0" t="n">
        <f aca="true">RAND()</f>
        <v>0.677682685668334</v>
      </c>
      <c r="X112" s="0" t="n">
        <f aca="true">RAND()</f>
        <v>0.279865056678837</v>
      </c>
      <c r="Y112" s="0" t="n">
        <f aca="true">RAND()</f>
        <v>0.0606904023567491</v>
      </c>
      <c r="Z112" s="0" t="n">
        <f aca="true">RAND()</f>
        <v>0.419794175311571</v>
      </c>
      <c r="AA112" s="0" t="n">
        <f aca="true">RAND()</f>
        <v>0.839651049387671</v>
      </c>
      <c r="AB112" s="0" t="n">
        <f aca="true">RAND()</f>
        <v>0.985625292681836</v>
      </c>
      <c r="AC112" s="0" t="n">
        <f aca="true">RAND()</f>
        <v>0.795120238818064</v>
      </c>
      <c r="AD112" s="0" t="n">
        <f aca="true">RAND()</f>
        <v>0.685066832636746</v>
      </c>
      <c r="AE112" s="0" t="n">
        <f aca="true">RAND()</f>
        <v>0.820720940047543</v>
      </c>
    </row>
    <row r="113" customFormat="false" ht="15.75" hidden="false" customHeight="false" outlineLevel="0" collapsed="false">
      <c r="B113" s="0" t="n">
        <f aca="true">RAND()</f>
        <v>0.0928978906158121</v>
      </c>
      <c r="C113" s="0" t="n">
        <f aca="true">RAND()</f>
        <v>0.961606598844746</v>
      </c>
      <c r="D113" s="0" t="n">
        <f aca="true">RAND()</f>
        <v>0.987482821836074</v>
      </c>
      <c r="E113" s="0" t="n">
        <f aca="true">RAND()</f>
        <v>0.313616366187199</v>
      </c>
      <c r="F113" s="0" t="n">
        <f aca="true">RAND()</f>
        <v>0.218942631176078</v>
      </c>
      <c r="G113" s="0" t="n">
        <f aca="true">RAND()</f>
        <v>0.390521920929995</v>
      </c>
      <c r="H113" s="0" t="n">
        <f aca="true">RAND()</f>
        <v>0.188573204409692</v>
      </c>
      <c r="I113" s="0" t="n">
        <f aca="true">RAND()</f>
        <v>0.383417453178682</v>
      </c>
      <c r="J113" s="0" t="n">
        <f aca="true">RAND()</f>
        <v>0.816647995038096</v>
      </c>
      <c r="K113" s="0" t="n">
        <f aca="true">RAND()</f>
        <v>0.65074745197793</v>
      </c>
      <c r="L113" s="0" t="n">
        <f aca="true">RAND()</f>
        <v>0.0106538942130344</v>
      </c>
      <c r="M113" s="0" t="n">
        <f aca="true">RAND()</f>
        <v>0.0242705535804747</v>
      </c>
      <c r="N113" s="0" t="n">
        <f aca="true">RAND()</f>
        <v>0.706959457810872</v>
      </c>
      <c r="O113" s="0" t="n">
        <f aca="true">RAND()</f>
        <v>0.878887556399918</v>
      </c>
      <c r="P113" s="0" t="n">
        <f aca="true">RAND()</f>
        <v>0.673987083439875</v>
      </c>
      <c r="Q113" s="0" t="n">
        <f aca="true">RAND()</f>
        <v>0.477577656039267</v>
      </c>
      <c r="R113" s="0" t="n">
        <f aca="true">RAND()</f>
        <v>0.983662420261491</v>
      </c>
      <c r="S113" s="0" t="n">
        <f aca="true">RAND()</f>
        <v>0.587289385395472</v>
      </c>
      <c r="T113" s="0" t="n">
        <f aca="true">RAND()</f>
        <v>0.0830504918805802</v>
      </c>
      <c r="U113" s="0" t="n">
        <f aca="true">RAND()</f>
        <v>0.140136499143585</v>
      </c>
      <c r="V113" s="0" t="n">
        <f aca="true">RAND()</f>
        <v>0.691626022889715</v>
      </c>
      <c r="W113" s="0" t="n">
        <f aca="true">RAND()</f>
        <v>0.585367629712224</v>
      </c>
      <c r="X113" s="0" t="n">
        <f aca="true">RAND()</f>
        <v>0.0392883271882478</v>
      </c>
      <c r="Y113" s="0" t="n">
        <f aca="true">RAND()</f>
        <v>0.0515510418885493</v>
      </c>
      <c r="Z113" s="0" t="n">
        <f aca="true">RAND()</f>
        <v>0.0771977231333876</v>
      </c>
      <c r="AA113" s="0" t="n">
        <f aca="true">RAND()</f>
        <v>0.407124330784658</v>
      </c>
      <c r="AB113" s="0" t="n">
        <f aca="true">RAND()</f>
        <v>0.770203131767357</v>
      </c>
      <c r="AC113" s="0" t="n">
        <f aca="true">RAND()</f>
        <v>0.218665949725477</v>
      </c>
      <c r="AD113" s="0" t="n">
        <f aca="true">RAND()</f>
        <v>0.91134474422014</v>
      </c>
      <c r="AE113" s="0" t="n">
        <f aca="true">RAND()</f>
        <v>0.396278185861622</v>
      </c>
    </row>
    <row r="114" customFormat="false" ht="15.75" hidden="false" customHeight="false" outlineLevel="0" collapsed="false">
      <c r="B114" s="0" t="n">
        <f aca="true">RAND()</f>
        <v>0.521054648670578</v>
      </c>
      <c r="C114" s="0" t="n">
        <f aca="true">RAND()</f>
        <v>0.763481422750758</v>
      </c>
      <c r="D114" s="0" t="n">
        <f aca="true">RAND()</f>
        <v>0.981151213646629</v>
      </c>
      <c r="E114" s="0" t="n">
        <f aca="true">RAND()</f>
        <v>0.795288204915871</v>
      </c>
      <c r="F114" s="0" t="n">
        <f aca="true">RAND()</f>
        <v>0.79983084651707</v>
      </c>
      <c r="G114" s="0" t="n">
        <f aca="true">RAND()</f>
        <v>0.521526438825006</v>
      </c>
      <c r="H114" s="0" t="n">
        <f aca="true">RAND()</f>
        <v>0.165852166831322</v>
      </c>
      <c r="I114" s="0" t="n">
        <f aca="true">RAND()</f>
        <v>0.0581747138530069</v>
      </c>
      <c r="J114" s="0" t="n">
        <f aca="true">RAND()</f>
        <v>0.556542598241019</v>
      </c>
      <c r="K114" s="0" t="n">
        <f aca="true">RAND()</f>
        <v>0.419559038667514</v>
      </c>
      <c r="L114" s="0" t="n">
        <f aca="true">RAND()</f>
        <v>0.743316089747631</v>
      </c>
      <c r="M114" s="0" t="n">
        <f aca="true">RAND()</f>
        <v>0.72579433541774</v>
      </c>
      <c r="N114" s="0" t="n">
        <f aca="true">RAND()</f>
        <v>0.206514886544484</v>
      </c>
      <c r="O114" s="0" t="n">
        <f aca="true">RAND()</f>
        <v>0.390609850878789</v>
      </c>
      <c r="P114" s="0" t="n">
        <f aca="true">RAND()</f>
        <v>0.309746044125217</v>
      </c>
      <c r="Q114" s="0" t="n">
        <f aca="true">RAND()</f>
        <v>0.630883965059157</v>
      </c>
      <c r="R114" s="0" t="n">
        <f aca="true">RAND()</f>
        <v>0.00501825621976983</v>
      </c>
      <c r="S114" s="0" t="n">
        <f aca="true">RAND()</f>
        <v>0.217351476386261</v>
      </c>
      <c r="T114" s="0" t="n">
        <f aca="true">RAND()</f>
        <v>0.570333592057398</v>
      </c>
      <c r="U114" s="0" t="n">
        <f aca="true">RAND()</f>
        <v>0.319318729151947</v>
      </c>
      <c r="V114" s="0" t="n">
        <f aca="true">RAND()</f>
        <v>0.412593673586916</v>
      </c>
      <c r="W114" s="0" t="n">
        <f aca="true">RAND()</f>
        <v>0.715249278661671</v>
      </c>
      <c r="X114" s="0" t="n">
        <f aca="true">RAND()</f>
        <v>0.618857816957718</v>
      </c>
      <c r="Y114" s="0" t="n">
        <f aca="true">RAND()</f>
        <v>0.771289300857602</v>
      </c>
      <c r="Z114" s="0" t="n">
        <f aca="true">RAND()</f>
        <v>0.174230300068319</v>
      </c>
      <c r="AA114" s="0" t="n">
        <f aca="true">RAND()</f>
        <v>0.449333007043546</v>
      </c>
      <c r="AB114" s="0" t="n">
        <f aca="true">RAND()</f>
        <v>0.876568558347965</v>
      </c>
      <c r="AC114" s="0" t="n">
        <f aca="true">RAND()</f>
        <v>0.895547829176048</v>
      </c>
      <c r="AD114" s="0" t="n">
        <f aca="true">RAND()</f>
        <v>0.778127512093712</v>
      </c>
      <c r="AE114" s="0" t="n">
        <f aca="true">RAND()</f>
        <v>0.390992152940717</v>
      </c>
    </row>
    <row r="115" customFormat="false" ht="15.75" hidden="false" customHeight="false" outlineLevel="0" collapsed="false">
      <c r="B115" s="0" t="n">
        <f aca="true">RAND()</f>
        <v>0.919493750874367</v>
      </c>
      <c r="C115" s="0" t="n">
        <f aca="true">RAND()</f>
        <v>0.789814581029375</v>
      </c>
      <c r="D115" s="0" t="n">
        <f aca="true">RAND()</f>
        <v>0.525666862710369</v>
      </c>
      <c r="E115" s="0" t="n">
        <f aca="true">RAND()</f>
        <v>0.371462111208536</v>
      </c>
      <c r="F115" s="0" t="n">
        <f aca="true">RAND()</f>
        <v>0.668814701055357</v>
      </c>
      <c r="G115" s="0" t="n">
        <f aca="true">RAND()</f>
        <v>0.368406907267021</v>
      </c>
      <c r="H115" s="0" t="n">
        <f aca="true">RAND()</f>
        <v>0.923776769413711</v>
      </c>
      <c r="I115" s="0" t="n">
        <f aca="true">RAND()</f>
        <v>0.779314245640467</v>
      </c>
      <c r="J115" s="0" t="n">
        <f aca="true">RAND()</f>
        <v>0.964130030197065</v>
      </c>
      <c r="K115" s="0" t="n">
        <f aca="true">RAND()</f>
        <v>0.98990069028096</v>
      </c>
      <c r="L115" s="0" t="n">
        <f aca="true">RAND()</f>
        <v>0.399261452973666</v>
      </c>
      <c r="M115" s="0" t="n">
        <f aca="true">RAND()</f>
        <v>0.722948331996696</v>
      </c>
      <c r="N115" s="0" t="n">
        <f aca="true">RAND()</f>
        <v>0.872644182967245</v>
      </c>
      <c r="O115" s="0" t="n">
        <f aca="true">RAND()</f>
        <v>0.55666488172691</v>
      </c>
      <c r="P115" s="0" t="n">
        <f aca="true">RAND()</f>
        <v>0.47959132255625</v>
      </c>
      <c r="Q115" s="0" t="n">
        <f aca="true">RAND()</f>
        <v>0.41423494754635</v>
      </c>
      <c r="R115" s="0" t="n">
        <f aca="true">RAND()</f>
        <v>0.184605787481762</v>
      </c>
      <c r="S115" s="0" t="n">
        <f aca="true">RAND()</f>
        <v>0.558189864193996</v>
      </c>
      <c r="T115" s="0" t="n">
        <f aca="true">RAND()</f>
        <v>0.219325441626987</v>
      </c>
      <c r="U115" s="0" t="n">
        <f aca="true">RAND()</f>
        <v>0.423686888047381</v>
      </c>
      <c r="V115" s="0" t="n">
        <f aca="true">RAND()</f>
        <v>0.108574939906255</v>
      </c>
      <c r="W115" s="0" t="n">
        <f aca="true">RAND()</f>
        <v>0.790826432661031</v>
      </c>
      <c r="X115" s="0" t="n">
        <f aca="true">RAND()</f>
        <v>0.410631612263887</v>
      </c>
      <c r="Y115" s="0" t="n">
        <f aca="true">RAND()</f>
        <v>0.786998191577921</v>
      </c>
      <c r="Z115" s="0" t="n">
        <f aca="true">RAND()</f>
        <v>0.212351721478583</v>
      </c>
      <c r="AA115" s="0" t="n">
        <f aca="true">RAND()</f>
        <v>0.969910857187765</v>
      </c>
      <c r="AB115" s="0" t="n">
        <f aca="true">RAND()</f>
        <v>0.755691634885766</v>
      </c>
      <c r="AC115" s="0" t="n">
        <f aca="true">RAND()</f>
        <v>0.445271903489121</v>
      </c>
      <c r="AD115" s="0" t="n">
        <f aca="true">RAND()</f>
        <v>0.362432911961878</v>
      </c>
      <c r="AE115" s="0" t="n">
        <f aca="true">RAND()</f>
        <v>0.818407057087835</v>
      </c>
    </row>
    <row r="116" customFormat="false" ht="15.75" hidden="false" customHeight="false" outlineLevel="0" collapsed="false">
      <c r="B116" s="0" t="n">
        <f aca="true">RAND()</f>
        <v>0.377780948137379</v>
      </c>
      <c r="C116" s="0" t="n">
        <f aca="true">RAND()</f>
        <v>0.911709392884484</v>
      </c>
      <c r="D116" s="0" t="n">
        <f aca="true">RAND()</f>
        <v>0.37782244716346</v>
      </c>
      <c r="E116" s="0" t="n">
        <f aca="true">RAND()</f>
        <v>0.679577211334808</v>
      </c>
      <c r="F116" s="0" t="n">
        <f aca="true">RAND()</f>
        <v>0.879028970208759</v>
      </c>
      <c r="G116" s="0" t="n">
        <f aca="true">RAND()</f>
        <v>0.447286900454458</v>
      </c>
      <c r="H116" s="0" t="n">
        <f aca="true">RAND()</f>
        <v>0.000457106837513817</v>
      </c>
      <c r="I116" s="0" t="n">
        <f aca="true">RAND()</f>
        <v>0.370995141526245</v>
      </c>
      <c r="J116" s="0" t="n">
        <f aca="true">RAND()</f>
        <v>0.533641647791298</v>
      </c>
      <c r="K116" s="0" t="n">
        <f aca="true">RAND()</f>
        <v>0.820191963683441</v>
      </c>
      <c r="L116" s="0" t="n">
        <f aca="true">RAND()</f>
        <v>0.768007747698773</v>
      </c>
      <c r="M116" s="0" t="n">
        <f aca="true">RAND()</f>
        <v>0.454070663931593</v>
      </c>
      <c r="N116" s="0" t="n">
        <f aca="true">RAND()</f>
        <v>0.125076236074501</v>
      </c>
      <c r="O116" s="0" t="n">
        <f aca="true">RAND()</f>
        <v>0.75015243708653</v>
      </c>
      <c r="P116" s="0" t="n">
        <f aca="true">RAND()</f>
        <v>0.718463689005</v>
      </c>
      <c r="Q116" s="0" t="n">
        <f aca="true">RAND()</f>
        <v>0.751311075928691</v>
      </c>
      <c r="R116" s="0" t="n">
        <f aca="true">RAND()</f>
        <v>0.206913307199251</v>
      </c>
      <c r="S116" s="0" t="n">
        <f aca="true">RAND()</f>
        <v>0.219488025301304</v>
      </c>
      <c r="T116" s="0" t="n">
        <f aca="true">RAND()</f>
        <v>0.689290154325299</v>
      </c>
      <c r="U116" s="0" t="n">
        <f aca="true">RAND()</f>
        <v>0.783556581193072</v>
      </c>
      <c r="V116" s="0" t="n">
        <f aca="true">RAND()</f>
        <v>0.746927930625336</v>
      </c>
      <c r="W116" s="0" t="n">
        <f aca="true">RAND()</f>
        <v>0.779419398745369</v>
      </c>
      <c r="X116" s="0" t="n">
        <f aca="true">RAND()</f>
        <v>0.931622638294828</v>
      </c>
      <c r="Y116" s="0" t="n">
        <f aca="true">RAND()</f>
        <v>0.582121891212126</v>
      </c>
      <c r="Z116" s="0" t="n">
        <f aca="true">RAND()</f>
        <v>0.942883558919461</v>
      </c>
      <c r="AA116" s="0" t="n">
        <f aca="true">RAND()</f>
        <v>0.924412958163709</v>
      </c>
      <c r="AB116" s="0" t="n">
        <f aca="true">RAND()</f>
        <v>0.219290559018577</v>
      </c>
      <c r="AC116" s="0" t="n">
        <f aca="true">RAND()</f>
        <v>0.961809617189995</v>
      </c>
      <c r="AD116" s="0" t="n">
        <f aca="true">RAND()</f>
        <v>0.334088977188955</v>
      </c>
      <c r="AE116" s="0" t="n">
        <f aca="true">RAND()</f>
        <v>0.893927060294829</v>
      </c>
    </row>
    <row r="117" customFormat="false" ht="15.75" hidden="false" customHeight="false" outlineLevel="0" collapsed="false">
      <c r="B117" s="0" t="n">
        <f aca="true">RAND()</f>
        <v>0.632693016125647</v>
      </c>
      <c r="C117" s="0" t="n">
        <f aca="true">RAND()</f>
        <v>0.618606348529785</v>
      </c>
      <c r="D117" s="0" t="n">
        <f aca="true">RAND()</f>
        <v>0.352462854127274</v>
      </c>
      <c r="E117" s="0" t="n">
        <f aca="true">RAND()</f>
        <v>0.495750270849074</v>
      </c>
      <c r="F117" s="0" t="n">
        <f aca="true">RAND()</f>
        <v>0.888515660096935</v>
      </c>
      <c r="G117" s="0" t="n">
        <f aca="true">RAND()</f>
        <v>0.477053664088402</v>
      </c>
      <c r="H117" s="0" t="n">
        <f aca="true">RAND()</f>
        <v>0.285546745410199</v>
      </c>
      <c r="I117" s="0" t="n">
        <f aca="true">RAND()</f>
        <v>0.228605461865953</v>
      </c>
      <c r="J117" s="0" t="n">
        <f aca="true">RAND()</f>
        <v>0.265983104279005</v>
      </c>
      <c r="K117" s="0" t="n">
        <f aca="true">RAND()</f>
        <v>0.429618615191257</v>
      </c>
      <c r="L117" s="0" t="n">
        <f aca="true">RAND()</f>
        <v>0.377000244056231</v>
      </c>
      <c r="M117" s="0" t="n">
        <f aca="true">RAND()</f>
        <v>0.987148065334979</v>
      </c>
      <c r="N117" s="0" t="n">
        <f aca="true">RAND()</f>
        <v>0.27097754662034</v>
      </c>
      <c r="O117" s="0" t="n">
        <f aca="true">RAND()</f>
        <v>0.131466449913891</v>
      </c>
      <c r="P117" s="0" t="n">
        <f aca="true">RAND()</f>
        <v>0.232918188200572</v>
      </c>
      <c r="Q117" s="0" t="n">
        <f aca="true">RAND()</f>
        <v>0.267525460266953</v>
      </c>
      <c r="R117" s="0" t="n">
        <f aca="true">RAND()</f>
        <v>0.250269484170603</v>
      </c>
      <c r="S117" s="0" t="n">
        <f aca="true">RAND()</f>
        <v>0.731442623605588</v>
      </c>
      <c r="T117" s="0" t="n">
        <f aca="true">RAND()</f>
        <v>0.762866944433219</v>
      </c>
      <c r="U117" s="0" t="n">
        <f aca="true">RAND()</f>
        <v>0.636741969551489</v>
      </c>
      <c r="V117" s="0" t="n">
        <f aca="true">RAND()</f>
        <v>0.640142389529008</v>
      </c>
      <c r="W117" s="0" t="n">
        <f aca="true">RAND()</f>
        <v>0.63154733330905</v>
      </c>
      <c r="X117" s="0" t="n">
        <f aca="true">RAND()</f>
        <v>0.931807543243132</v>
      </c>
      <c r="Y117" s="0" t="n">
        <f aca="true">RAND()</f>
        <v>0.501239756571683</v>
      </c>
      <c r="Z117" s="0" t="n">
        <f aca="true">RAND()</f>
        <v>0.542666866772757</v>
      </c>
      <c r="AA117" s="0" t="n">
        <f aca="true">RAND()</f>
        <v>0.824396304621192</v>
      </c>
      <c r="AB117" s="0" t="n">
        <f aca="true">RAND()</f>
        <v>0.0928072327063055</v>
      </c>
      <c r="AC117" s="0" t="n">
        <f aca="true">RAND()</f>
        <v>0.502399879094116</v>
      </c>
      <c r="AD117" s="0" t="n">
        <f aca="true">RAND()</f>
        <v>0.58076717510292</v>
      </c>
      <c r="AE117" s="0" t="n">
        <f aca="true">RAND()</f>
        <v>0.611025183438052</v>
      </c>
    </row>
    <row r="118" customFormat="false" ht="15.75" hidden="false" customHeight="false" outlineLevel="0" collapsed="false">
      <c r="B118" s="0" t="n">
        <f aca="true">RAND()</f>
        <v>0.626092215758575</v>
      </c>
      <c r="C118" s="0" t="n">
        <f aca="true">RAND()</f>
        <v>0.597833144038827</v>
      </c>
      <c r="D118" s="0" t="n">
        <f aca="true">RAND()</f>
        <v>0.847727826361779</v>
      </c>
      <c r="E118" s="0" t="n">
        <f aca="true">RAND()</f>
        <v>0.317936317254288</v>
      </c>
      <c r="F118" s="0" t="n">
        <f aca="true">RAND()</f>
        <v>0.683051024200115</v>
      </c>
      <c r="G118" s="0" t="n">
        <f aca="true">RAND()</f>
        <v>0.0860435306801685</v>
      </c>
      <c r="H118" s="0" t="n">
        <f aca="true">RAND()</f>
        <v>0.247182791376395</v>
      </c>
      <c r="I118" s="0" t="n">
        <f aca="true">RAND()</f>
        <v>0.0135821095238939</v>
      </c>
      <c r="J118" s="0" t="n">
        <f aca="true">RAND()</f>
        <v>0.559914832062084</v>
      </c>
      <c r="K118" s="0" t="n">
        <f aca="true">RAND()</f>
        <v>0.894767766514483</v>
      </c>
      <c r="L118" s="0" t="n">
        <f aca="true">RAND()</f>
        <v>0.594523174913136</v>
      </c>
      <c r="M118" s="0" t="n">
        <f aca="true">RAND()</f>
        <v>0.952234110882406</v>
      </c>
      <c r="N118" s="0" t="n">
        <f aca="true">RAND()</f>
        <v>0.248772654770451</v>
      </c>
      <c r="O118" s="0" t="n">
        <f aca="true">RAND()</f>
        <v>0.0605063378463784</v>
      </c>
      <c r="P118" s="0" t="n">
        <f aca="true">RAND()</f>
        <v>0.519387025902423</v>
      </c>
      <c r="Q118" s="0" t="n">
        <f aca="true">RAND()</f>
        <v>0.694322635353155</v>
      </c>
      <c r="R118" s="0" t="n">
        <f aca="true">RAND()</f>
        <v>0.0891486244130879</v>
      </c>
      <c r="S118" s="0" t="n">
        <f aca="true">RAND()</f>
        <v>0.866617771788879</v>
      </c>
      <c r="T118" s="0" t="n">
        <f aca="true">RAND()</f>
        <v>0.4091807379521</v>
      </c>
      <c r="U118" s="0" t="n">
        <f aca="true">RAND()</f>
        <v>0.162749418828993</v>
      </c>
      <c r="V118" s="0" t="n">
        <f aca="true">RAND()</f>
        <v>0.961329772289141</v>
      </c>
      <c r="W118" s="0" t="n">
        <f aca="true">RAND()</f>
        <v>0.895908854447055</v>
      </c>
      <c r="X118" s="0" t="n">
        <f aca="true">RAND()</f>
        <v>0.526978516184629</v>
      </c>
      <c r="Y118" s="0" t="n">
        <f aca="true">RAND()</f>
        <v>0.805070438145391</v>
      </c>
      <c r="Z118" s="0" t="n">
        <f aca="true">RAND()</f>
        <v>0.245484414585566</v>
      </c>
      <c r="AA118" s="0" t="n">
        <f aca="true">RAND()</f>
        <v>0.510079011205966</v>
      </c>
      <c r="AB118" s="0" t="n">
        <f aca="true">RAND()</f>
        <v>0.853670155311986</v>
      </c>
      <c r="AC118" s="0" t="n">
        <f aca="true">RAND()</f>
        <v>0.755769151871879</v>
      </c>
      <c r="AD118" s="0" t="n">
        <f aca="true">RAND()</f>
        <v>0.4229971986686</v>
      </c>
      <c r="AE118" s="0" t="n">
        <f aca="true">RAND()</f>
        <v>0.657487960875638</v>
      </c>
    </row>
    <row r="119" customFormat="false" ht="15.75" hidden="false" customHeight="false" outlineLevel="0" collapsed="false">
      <c r="B119" s="0" t="n">
        <f aca="true">RAND()</f>
        <v>0.646810069004785</v>
      </c>
      <c r="C119" s="0" t="n">
        <f aca="true">RAND()</f>
        <v>0.0401426515305095</v>
      </c>
      <c r="D119" s="0" t="n">
        <f aca="true">RAND()</f>
        <v>0.47235927585862</v>
      </c>
      <c r="E119" s="0" t="n">
        <f aca="true">RAND()</f>
        <v>0.741175464189833</v>
      </c>
      <c r="F119" s="0" t="n">
        <f aca="true">RAND()</f>
        <v>0.338379965594776</v>
      </c>
      <c r="G119" s="0" t="n">
        <f aca="true">RAND()</f>
        <v>0.478652698617291</v>
      </c>
      <c r="H119" s="0" t="n">
        <f aca="true">RAND()</f>
        <v>0.634890330332461</v>
      </c>
      <c r="I119" s="0" t="n">
        <f aca="true">RAND()</f>
        <v>0.41303284761031</v>
      </c>
      <c r="J119" s="0" t="n">
        <f aca="true">RAND()</f>
        <v>0.509723644885785</v>
      </c>
      <c r="K119" s="0" t="n">
        <f aca="true">RAND()</f>
        <v>0.975742196295871</v>
      </c>
      <c r="L119" s="0" t="n">
        <f aca="true">RAND()</f>
        <v>0.124969978704144</v>
      </c>
      <c r="M119" s="0" t="n">
        <f aca="true">RAND()</f>
        <v>0.066615905216598</v>
      </c>
      <c r="N119" s="0" t="n">
        <f aca="true">RAND()</f>
        <v>0.247458756747232</v>
      </c>
      <c r="O119" s="0" t="n">
        <f aca="true">RAND()</f>
        <v>0.159976911720072</v>
      </c>
      <c r="P119" s="0" t="n">
        <f aca="true">RAND()</f>
        <v>0.261949297626995</v>
      </c>
      <c r="Q119" s="0" t="n">
        <f aca="true">RAND()</f>
        <v>0.602748587295714</v>
      </c>
      <c r="R119" s="0" t="n">
        <f aca="true">RAND()</f>
        <v>0.371009396712489</v>
      </c>
      <c r="S119" s="0" t="n">
        <f aca="true">RAND()</f>
        <v>0.73032289338834</v>
      </c>
      <c r="T119" s="0" t="n">
        <f aca="true">RAND()</f>
        <v>0.871432350749564</v>
      </c>
      <c r="U119" s="0" t="n">
        <f aca="true">RAND()</f>
        <v>0.524781991259486</v>
      </c>
      <c r="V119" s="0" t="n">
        <f aca="true">RAND()</f>
        <v>0.718045462346139</v>
      </c>
      <c r="W119" s="0" t="n">
        <f aca="true">RAND()</f>
        <v>0.831614528369097</v>
      </c>
      <c r="X119" s="0" t="n">
        <f aca="true">RAND()</f>
        <v>0.435441812683447</v>
      </c>
      <c r="Y119" s="0" t="n">
        <f aca="true">RAND()</f>
        <v>0.58406932764245</v>
      </c>
      <c r="Z119" s="0" t="n">
        <f aca="true">RAND()</f>
        <v>0.813221460915044</v>
      </c>
      <c r="AA119" s="0" t="n">
        <f aca="true">RAND()</f>
        <v>0.936218896390127</v>
      </c>
      <c r="AB119" s="0" t="n">
        <f aca="true">RAND()</f>
        <v>0.187004878978715</v>
      </c>
      <c r="AC119" s="0" t="n">
        <f aca="true">RAND()</f>
        <v>0.981974991620062</v>
      </c>
      <c r="AD119" s="0" t="n">
        <f aca="true">RAND()</f>
        <v>0.0712786253334336</v>
      </c>
      <c r="AE119" s="0" t="n">
        <f aca="true">RAND()</f>
        <v>0.59397014606632</v>
      </c>
    </row>
    <row r="120" customFormat="false" ht="15.75" hidden="false" customHeight="false" outlineLevel="0" collapsed="false">
      <c r="B120" s="0" t="n">
        <f aca="true">RAND()</f>
        <v>0.331551137488814</v>
      </c>
      <c r="C120" s="0" t="n">
        <f aca="true">RAND()</f>
        <v>0.903905946230474</v>
      </c>
      <c r="D120" s="0" t="n">
        <f aca="true">RAND()</f>
        <v>0.900911207227563</v>
      </c>
      <c r="E120" s="0" t="n">
        <f aca="true">RAND()</f>
        <v>0.949293242846978</v>
      </c>
      <c r="F120" s="0" t="n">
        <f aca="true">RAND()</f>
        <v>0.108593569510138</v>
      </c>
      <c r="G120" s="0" t="n">
        <f aca="true">RAND()</f>
        <v>0.992409240402882</v>
      </c>
      <c r="H120" s="0" t="n">
        <f aca="true">RAND()</f>
        <v>0.930603653211666</v>
      </c>
      <c r="I120" s="0" t="n">
        <f aca="true">RAND()</f>
        <v>0.140043483392106</v>
      </c>
      <c r="J120" s="0" t="n">
        <f aca="true">RAND()</f>
        <v>0.860477468761151</v>
      </c>
      <c r="K120" s="0" t="n">
        <f aca="true">RAND()</f>
        <v>0.274147093612189</v>
      </c>
      <c r="L120" s="0" t="n">
        <f aca="true">RAND()</f>
        <v>0.66809694836165</v>
      </c>
      <c r="M120" s="0" t="n">
        <f aca="true">RAND()</f>
        <v>0.454726736795596</v>
      </c>
      <c r="N120" s="0" t="n">
        <f aca="true">RAND()</f>
        <v>0.124181418204245</v>
      </c>
      <c r="O120" s="0" t="n">
        <f aca="true">RAND()</f>
        <v>0.407401311002461</v>
      </c>
      <c r="P120" s="0" t="n">
        <f aca="true">RAND()</f>
        <v>0.534276992390384</v>
      </c>
      <c r="Q120" s="0" t="n">
        <f aca="true">RAND()</f>
        <v>0.0963490831168173</v>
      </c>
      <c r="R120" s="0" t="n">
        <f aca="true">RAND()</f>
        <v>0.852846624384157</v>
      </c>
      <c r="S120" s="0" t="n">
        <f aca="true">RAND()</f>
        <v>0.390297086249648</v>
      </c>
      <c r="T120" s="0" t="n">
        <f aca="true">RAND()</f>
        <v>0.363667222899511</v>
      </c>
      <c r="U120" s="0" t="n">
        <f aca="true">RAND()</f>
        <v>0.427671588863915</v>
      </c>
      <c r="V120" s="0" t="n">
        <f aca="true">RAND()</f>
        <v>0.655633744903812</v>
      </c>
      <c r="W120" s="0" t="n">
        <f aca="true">RAND()</f>
        <v>0.226197372165669</v>
      </c>
      <c r="X120" s="0" t="n">
        <f aca="true">RAND()</f>
        <v>0.961983621292469</v>
      </c>
      <c r="Y120" s="0" t="n">
        <f aca="true">RAND()</f>
        <v>0.27820698265078</v>
      </c>
      <c r="Z120" s="0" t="n">
        <f aca="true">RAND()</f>
        <v>0.431563227524209</v>
      </c>
      <c r="AA120" s="0" t="n">
        <f aca="true">RAND()</f>
        <v>0.347559828702204</v>
      </c>
      <c r="AB120" s="0" t="n">
        <f aca="true">RAND()</f>
        <v>0.789989683905838</v>
      </c>
      <c r="AC120" s="0" t="n">
        <f aca="true">RAND()</f>
        <v>0.361142340532938</v>
      </c>
      <c r="AD120" s="0" t="n">
        <f aca="true">RAND()</f>
        <v>0.818629112534078</v>
      </c>
      <c r="AE120" s="0" t="n">
        <f aca="true">RAND()</f>
        <v>0.267286572564079</v>
      </c>
    </row>
    <row r="121" customFormat="false" ht="15.75" hidden="false" customHeight="false" outlineLevel="0" collapsed="false">
      <c r="B121" s="0" t="n">
        <f aca="true">RAND()</f>
        <v>0.558853551961078</v>
      </c>
      <c r="C121" s="0" t="n">
        <f aca="true">RAND()</f>
        <v>0.459060541703449</v>
      </c>
      <c r="D121" s="0" t="n">
        <f aca="true">RAND()</f>
        <v>0.598618496543693</v>
      </c>
      <c r="E121" s="0" t="n">
        <f aca="true">RAND()</f>
        <v>0.721699738418986</v>
      </c>
      <c r="F121" s="0" t="n">
        <f aca="true">RAND()</f>
        <v>0.33821886108809</v>
      </c>
      <c r="G121" s="0" t="n">
        <f aca="true">RAND()</f>
        <v>0.660473757668066</v>
      </c>
      <c r="H121" s="0" t="n">
        <f aca="true">RAND()</f>
        <v>0.681826670966367</v>
      </c>
      <c r="I121" s="0" t="n">
        <f aca="true">RAND()</f>
        <v>0.846892259803319</v>
      </c>
      <c r="J121" s="0" t="n">
        <f aca="true">RAND()</f>
        <v>0.332650796884471</v>
      </c>
      <c r="K121" s="0" t="n">
        <f aca="true">RAND()</f>
        <v>0.388881528920371</v>
      </c>
      <c r="L121" s="0" t="n">
        <f aca="true">RAND()</f>
        <v>0.0262493886424965</v>
      </c>
      <c r="M121" s="0" t="n">
        <f aca="true">RAND()</f>
        <v>0.895414719578317</v>
      </c>
      <c r="N121" s="0" t="n">
        <f aca="true">RAND()</f>
        <v>0.908683796816585</v>
      </c>
      <c r="O121" s="0" t="n">
        <f aca="true">RAND()</f>
        <v>0.861417217247235</v>
      </c>
      <c r="P121" s="0" t="n">
        <f aca="true">RAND()</f>
        <v>0.226393968217252</v>
      </c>
      <c r="Q121" s="0" t="n">
        <f aca="true">RAND()</f>
        <v>0.933193461509063</v>
      </c>
      <c r="R121" s="0" t="n">
        <f aca="true">RAND()</f>
        <v>0.879473135286648</v>
      </c>
      <c r="S121" s="0" t="n">
        <f aca="true">RAND()</f>
        <v>0.577599929220886</v>
      </c>
      <c r="T121" s="0" t="n">
        <f aca="true">RAND()</f>
        <v>0.173777690113431</v>
      </c>
      <c r="U121" s="0" t="n">
        <f aca="true">RAND()</f>
        <v>0.410023698786834</v>
      </c>
      <c r="V121" s="0" t="n">
        <f aca="true">RAND()</f>
        <v>0.126318109016018</v>
      </c>
      <c r="W121" s="0" t="n">
        <f aca="true">RAND()</f>
        <v>0.185601169500533</v>
      </c>
      <c r="X121" s="0" t="n">
        <f aca="true">RAND()</f>
        <v>0.327254414276165</v>
      </c>
      <c r="Y121" s="0" t="n">
        <f aca="true">RAND()</f>
        <v>0.109225375558203</v>
      </c>
      <c r="Z121" s="0" t="n">
        <f aca="true">RAND()</f>
        <v>0.165234707225145</v>
      </c>
      <c r="AA121" s="0" t="n">
        <f aca="true">RAND()</f>
        <v>0.647744622910041</v>
      </c>
      <c r="AB121" s="0" t="n">
        <f aca="true">RAND()</f>
        <v>0.632417344230714</v>
      </c>
      <c r="AC121" s="0" t="n">
        <f aca="true">RAND()</f>
        <v>0.314601094205009</v>
      </c>
      <c r="AD121" s="0" t="n">
        <f aca="true">RAND()</f>
        <v>0.767285847890103</v>
      </c>
      <c r="AE121" s="0" t="n">
        <f aca="true">RAND()</f>
        <v>0.534955439420093</v>
      </c>
    </row>
    <row r="122" customFormat="false" ht="15.75" hidden="false" customHeight="false" outlineLevel="0" collapsed="false">
      <c r="B122" s="0" t="n">
        <f aca="true">RAND()</f>
        <v>0.98075756797843</v>
      </c>
      <c r="C122" s="0" t="n">
        <f aca="true">RAND()</f>
        <v>0.4301898512622</v>
      </c>
      <c r="D122" s="0" t="n">
        <f aca="true">RAND()</f>
        <v>0.933272919854908</v>
      </c>
      <c r="E122" s="0" t="n">
        <f aca="true">RAND()</f>
        <v>0.142426879065368</v>
      </c>
      <c r="F122" s="0" t="n">
        <f aca="true">RAND()</f>
        <v>0.871632893004558</v>
      </c>
      <c r="G122" s="0" t="n">
        <f aca="true">RAND()</f>
        <v>0.588226967912454</v>
      </c>
      <c r="H122" s="0" t="n">
        <f aca="true">RAND()</f>
        <v>0.603842022354989</v>
      </c>
      <c r="I122" s="0" t="n">
        <f aca="true">RAND()</f>
        <v>0.616950317372975</v>
      </c>
      <c r="J122" s="0" t="n">
        <f aca="true">RAND()</f>
        <v>0.459844804811368</v>
      </c>
      <c r="K122" s="0" t="n">
        <f aca="true">RAND()</f>
        <v>0.24130275351485</v>
      </c>
      <c r="L122" s="0" t="n">
        <f aca="true">RAND()</f>
        <v>0.706543606763452</v>
      </c>
      <c r="M122" s="0" t="n">
        <f aca="true">RAND()</f>
        <v>0.286044632083328</v>
      </c>
      <c r="N122" s="0" t="n">
        <f aca="true">RAND()</f>
        <v>0.289586228383011</v>
      </c>
      <c r="O122" s="0" t="n">
        <f aca="true">RAND()</f>
        <v>0.952245999536988</v>
      </c>
      <c r="P122" s="0" t="n">
        <f aca="true">RAND()</f>
        <v>0.350332701462706</v>
      </c>
      <c r="Q122" s="0" t="n">
        <f aca="true">RAND()</f>
        <v>0.134953854613083</v>
      </c>
      <c r="R122" s="0" t="n">
        <f aca="true">RAND()</f>
        <v>0.0687444906773889</v>
      </c>
      <c r="S122" s="0" t="n">
        <f aca="true">RAND()</f>
        <v>0.0549735927383088</v>
      </c>
      <c r="T122" s="0" t="n">
        <f aca="true">RAND()</f>
        <v>0.258735377047101</v>
      </c>
      <c r="U122" s="0" t="n">
        <f aca="true">RAND()</f>
        <v>0.26122494921003</v>
      </c>
      <c r="V122" s="0" t="n">
        <f aca="true">RAND()</f>
        <v>0.014053296437729</v>
      </c>
      <c r="W122" s="0" t="n">
        <f aca="true">RAND()</f>
        <v>0.372583816202494</v>
      </c>
      <c r="X122" s="0" t="n">
        <f aca="true">RAND()</f>
        <v>0.773987490997456</v>
      </c>
      <c r="Y122" s="0" t="n">
        <f aca="true">RAND()</f>
        <v>0.0487975359814152</v>
      </c>
      <c r="Z122" s="0" t="n">
        <f aca="true">RAND()</f>
        <v>0.607452568176215</v>
      </c>
      <c r="AA122" s="0" t="n">
        <f aca="true">RAND()</f>
        <v>0.0134017189315299</v>
      </c>
      <c r="AB122" s="0" t="n">
        <f aca="true">RAND()</f>
        <v>0.521207766073401</v>
      </c>
      <c r="AC122" s="0" t="n">
        <f aca="true">RAND()</f>
        <v>0.9343971949642</v>
      </c>
      <c r="AD122" s="0" t="n">
        <f aca="true">RAND()</f>
        <v>0.0707705720605554</v>
      </c>
      <c r="AE122" s="0" t="n">
        <f aca="true">RAND()</f>
        <v>0.0564455431489377</v>
      </c>
    </row>
    <row r="123" customFormat="false" ht="15.75" hidden="false" customHeight="false" outlineLevel="0" collapsed="false">
      <c r="B123" s="0" t="n">
        <f aca="true">RAND()</f>
        <v>0.138364323053108</v>
      </c>
      <c r="C123" s="0" t="n">
        <f aca="true">RAND()</f>
        <v>0.573844881033755</v>
      </c>
      <c r="D123" s="0" t="n">
        <f aca="true">RAND()</f>
        <v>0.179018749459844</v>
      </c>
      <c r="E123" s="0" t="n">
        <f aca="true">RAND()</f>
        <v>0.85724277521976</v>
      </c>
      <c r="F123" s="0" t="n">
        <f aca="true">RAND()</f>
        <v>0.973692539897629</v>
      </c>
      <c r="G123" s="0" t="n">
        <f aca="true">RAND()</f>
        <v>0.739682514467483</v>
      </c>
      <c r="H123" s="0" t="n">
        <f aca="true">RAND()</f>
        <v>0.832908048821906</v>
      </c>
      <c r="I123" s="0" t="n">
        <f aca="true">RAND()</f>
        <v>0.549716882293606</v>
      </c>
      <c r="J123" s="0" t="n">
        <f aca="true">RAND()</f>
        <v>0.587633165915527</v>
      </c>
      <c r="K123" s="0" t="n">
        <f aca="true">RAND()</f>
        <v>0.469458996632004</v>
      </c>
      <c r="L123" s="0" t="n">
        <f aca="true">RAND()</f>
        <v>0.0268259112564191</v>
      </c>
      <c r="M123" s="0" t="n">
        <f aca="true">RAND()</f>
        <v>0.483505283026715</v>
      </c>
      <c r="N123" s="0" t="n">
        <f aca="true">RAND()</f>
        <v>0.10124153773053</v>
      </c>
      <c r="O123" s="0" t="n">
        <f aca="true">RAND()</f>
        <v>0.910440730639728</v>
      </c>
      <c r="P123" s="0" t="n">
        <f aca="true">RAND()</f>
        <v>0.926312612075968</v>
      </c>
      <c r="Q123" s="0" t="n">
        <f aca="true">RAND()</f>
        <v>0.293572404276367</v>
      </c>
      <c r="R123" s="0" t="n">
        <f aca="true">RAND()</f>
        <v>0.208349895292593</v>
      </c>
      <c r="S123" s="0" t="n">
        <f aca="true">RAND()</f>
        <v>0.83184876654589</v>
      </c>
      <c r="T123" s="0" t="n">
        <f aca="true">RAND()</f>
        <v>0.248009101608343</v>
      </c>
      <c r="U123" s="0" t="n">
        <f aca="true">RAND()</f>
        <v>0.791804702911226</v>
      </c>
      <c r="V123" s="0" t="n">
        <f aca="true">RAND()</f>
        <v>0.741882313675223</v>
      </c>
      <c r="W123" s="0" t="n">
        <f aca="true">RAND()</f>
        <v>0.0543479131997964</v>
      </c>
      <c r="X123" s="0" t="n">
        <f aca="true">RAND()</f>
        <v>0.39869362786296</v>
      </c>
      <c r="Y123" s="0" t="n">
        <f aca="true">RAND()</f>
        <v>0.606483011051915</v>
      </c>
      <c r="Z123" s="0" t="n">
        <f aca="true">RAND()</f>
        <v>0.422390697609328</v>
      </c>
      <c r="AA123" s="0" t="n">
        <f aca="true">RAND()</f>
        <v>0.224234003509387</v>
      </c>
      <c r="AB123" s="0" t="n">
        <f aca="true">RAND()</f>
        <v>0.321885349264104</v>
      </c>
      <c r="AC123" s="0" t="n">
        <f aca="true">RAND()</f>
        <v>0.840350086390307</v>
      </c>
      <c r="AD123" s="0" t="n">
        <f aca="true">RAND()</f>
        <v>0.546240785685911</v>
      </c>
      <c r="AE123" s="0" t="n">
        <f aca="true">RAND()</f>
        <v>0.356930898262903</v>
      </c>
    </row>
    <row r="124" customFormat="false" ht="15.75" hidden="false" customHeight="false" outlineLevel="0" collapsed="false">
      <c r="B124" s="0" t="n">
        <f aca="true">RAND()</f>
        <v>0.488553768793289</v>
      </c>
      <c r="C124" s="0" t="n">
        <f aca="true">RAND()</f>
        <v>0.362427691035174</v>
      </c>
      <c r="D124" s="0" t="n">
        <f aca="true">RAND()</f>
        <v>0.62569100721409</v>
      </c>
      <c r="E124" s="0" t="n">
        <f aca="true">RAND()</f>
        <v>0.41155103194444</v>
      </c>
      <c r="F124" s="0" t="n">
        <f aca="true">RAND()</f>
        <v>0.0004422897463228</v>
      </c>
      <c r="G124" s="0" t="n">
        <f aca="true">RAND()</f>
        <v>0.311952685866532</v>
      </c>
      <c r="H124" s="0" t="n">
        <f aca="true">RAND()</f>
        <v>0.95584547844123</v>
      </c>
      <c r="I124" s="0" t="n">
        <f aca="true">RAND()</f>
        <v>0.836779769374296</v>
      </c>
      <c r="J124" s="0" t="n">
        <f aca="true">RAND()</f>
        <v>0.276008167036801</v>
      </c>
      <c r="K124" s="0" t="n">
        <f aca="true">RAND()</f>
        <v>0.443177646437513</v>
      </c>
      <c r="L124" s="0" t="n">
        <f aca="true">RAND()</f>
        <v>0.105443701329036</v>
      </c>
      <c r="M124" s="0" t="n">
        <f aca="true">RAND()</f>
        <v>0.447787440169397</v>
      </c>
      <c r="N124" s="0" t="n">
        <f aca="true">RAND()</f>
        <v>0.528957858947293</v>
      </c>
      <c r="O124" s="0" t="n">
        <f aca="true">RAND()</f>
        <v>0.37010069554868</v>
      </c>
      <c r="P124" s="0" t="n">
        <f aca="true">RAND()</f>
        <v>0.919240595337628</v>
      </c>
      <c r="Q124" s="0" t="n">
        <f aca="true">RAND()</f>
        <v>0.19369458340036</v>
      </c>
      <c r="R124" s="0" t="n">
        <f aca="true">RAND()</f>
        <v>0.594251472637856</v>
      </c>
      <c r="S124" s="0" t="n">
        <f aca="true">RAND()</f>
        <v>0.233181282907062</v>
      </c>
      <c r="T124" s="0" t="n">
        <f aca="true">RAND()</f>
        <v>0.495756178842653</v>
      </c>
      <c r="U124" s="0" t="n">
        <f aca="true">RAND()</f>
        <v>0.661513624817586</v>
      </c>
      <c r="V124" s="0" t="n">
        <f aca="true">RAND()</f>
        <v>0.668384127150432</v>
      </c>
      <c r="W124" s="0" t="n">
        <f aca="true">RAND()</f>
        <v>0.605080583416592</v>
      </c>
      <c r="X124" s="0" t="n">
        <f aca="true">RAND()</f>
        <v>0.618029619061074</v>
      </c>
      <c r="Y124" s="0" t="n">
        <f aca="true">RAND()</f>
        <v>0.119937833646169</v>
      </c>
      <c r="Z124" s="0" t="n">
        <f aca="true">RAND()</f>
        <v>0.155757660702362</v>
      </c>
      <c r="AA124" s="0" t="n">
        <f aca="true">RAND()</f>
        <v>0.791987332553655</v>
      </c>
      <c r="AB124" s="0" t="n">
        <f aca="true">RAND()</f>
        <v>0.515767177664047</v>
      </c>
      <c r="AC124" s="0" t="n">
        <f aca="true">RAND()</f>
        <v>0.964516450915705</v>
      </c>
      <c r="AD124" s="0" t="n">
        <f aca="true">RAND()</f>
        <v>0.885853502173409</v>
      </c>
      <c r="AE124" s="0" t="n">
        <f aca="true">RAND()</f>
        <v>0.897339711795062</v>
      </c>
    </row>
    <row r="125" customFormat="false" ht="15.75" hidden="false" customHeight="false" outlineLevel="0" collapsed="false">
      <c r="B125" s="0" t="n">
        <f aca="true">RAND()</f>
        <v>0.628684995805398</v>
      </c>
      <c r="C125" s="0" t="n">
        <f aca="true">RAND()</f>
        <v>0.352947904356862</v>
      </c>
      <c r="D125" s="0" t="n">
        <f aca="true">RAND()</f>
        <v>0.434969529399149</v>
      </c>
      <c r="E125" s="0" t="n">
        <f aca="true">RAND()</f>
        <v>0.575969935559126</v>
      </c>
      <c r="F125" s="0" t="n">
        <f aca="true">RAND()</f>
        <v>0.750518047288984</v>
      </c>
      <c r="G125" s="0" t="n">
        <f aca="true">RAND()</f>
        <v>0.432633140765587</v>
      </c>
      <c r="H125" s="0" t="n">
        <f aca="true">RAND()</f>
        <v>0.0701139277241697</v>
      </c>
      <c r="I125" s="0" t="n">
        <f aca="true">RAND()</f>
        <v>0.887465862860635</v>
      </c>
      <c r="J125" s="0" t="n">
        <f aca="true">RAND()</f>
        <v>0.619115795885841</v>
      </c>
      <c r="K125" s="0" t="n">
        <f aca="true">RAND()</f>
        <v>0.877962968978283</v>
      </c>
      <c r="L125" s="0" t="n">
        <f aca="true">RAND()</f>
        <v>0.0358237092787916</v>
      </c>
      <c r="M125" s="0" t="n">
        <f aca="true">RAND()</f>
        <v>0.157499706484144</v>
      </c>
      <c r="N125" s="0" t="n">
        <f aca="true">RAND()</f>
        <v>0.998799970995904</v>
      </c>
      <c r="O125" s="0" t="n">
        <f aca="true">RAND()</f>
        <v>0.015039418696695</v>
      </c>
      <c r="P125" s="0" t="n">
        <f aca="true">RAND()</f>
        <v>0.439321791274938</v>
      </c>
      <c r="Q125" s="0" t="n">
        <f aca="true">RAND()</f>
        <v>0.0549180527300443</v>
      </c>
      <c r="R125" s="0" t="n">
        <f aca="true">RAND()</f>
        <v>0.170382606391555</v>
      </c>
      <c r="S125" s="0" t="n">
        <f aca="true">RAND()</f>
        <v>0.0359117354960401</v>
      </c>
      <c r="T125" s="0" t="n">
        <f aca="true">RAND()</f>
        <v>0.393622959390256</v>
      </c>
      <c r="U125" s="0" t="n">
        <f aca="true">RAND()</f>
        <v>0.440085794900467</v>
      </c>
      <c r="V125" s="0" t="n">
        <f aca="true">RAND()</f>
        <v>0.553490029110839</v>
      </c>
      <c r="W125" s="0" t="n">
        <f aca="true">RAND()</f>
        <v>0.348757836622619</v>
      </c>
      <c r="X125" s="0" t="n">
        <f aca="true">RAND()</f>
        <v>0.325031356188262</v>
      </c>
      <c r="Y125" s="0" t="n">
        <f aca="true">RAND()</f>
        <v>0.563859993757715</v>
      </c>
      <c r="Z125" s="0" t="n">
        <f aca="true">RAND()</f>
        <v>0.448317570727021</v>
      </c>
      <c r="AA125" s="0" t="n">
        <f aca="true">RAND()</f>
        <v>0.546609471352874</v>
      </c>
      <c r="AB125" s="0" t="n">
        <f aca="true">RAND()</f>
        <v>0.57772743736649</v>
      </c>
      <c r="AC125" s="0" t="n">
        <f aca="true">RAND()</f>
        <v>0.772803768382572</v>
      </c>
      <c r="AD125" s="0" t="n">
        <f aca="true">RAND()</f>
        <v>0.0642717022109314</v>
      </c>
      <c r="AE125" s="0" t="n">
        <f aca="true">RAND()</f>
        <v>0.976827573246205</v>
      </c>
    </row>
    <row r="126" customFormat="false" ht="15.75" hidden="false" customHeight="false" outlineLevel="0" collapsed="false">
      <c r="B126" s="0" t="n">
        <f aca="true">RAND()</f>
        <v>0.481501339754226</v>
      </c>
      <c r="C126" s="0" t="n">
        <f aca="true">RAND()</f>
        <v>0.767195471609095</v>
      </c>
      <c r="D126" s="0" t="n">
        <f aca="true">RAND()</f>
        <v>0.189967433473011</v>
      </c>
      <c r="E126" s="0" t="n">
        <f aca="true">RAND()</f>
        <v>0.132426213351615</v>
      </c>
      <c r="F126" s="0" t="n">
        <f aca="true">RAND()</f>
        <v>0.133450636683025</v>
      </c>
      <c r="G126" s="0" t="n">
        <f aca="true">RAND()</f>
        <v>0.682340714969349</v>
      </c>
      <c r="H126" s="0" t="n">
        <f aca="true">RAND()</f>
        <v>0.499301702698279</v>
      </c>
      <c r="I126" s="0" t="n">
        <f aca="true">RAND()</f>
        <v>0.348253615577675</v>
      </c>
      <c r="J126" s="0" t="n">
        <f aca="true">RAND()</f>
        <v>0.354100786928039</v>
      </c>
      <c r="K126" s="0" t="n">
        <f aca="true">RAND()</f>
        <v>0.898778542765468</v>
      </c>
      <c r="L126" s="0" t="n">
        <f aca="true">RAND()</f>
        <v>0.34976385814426</v>
      </c>
      <c r="M126" s="0" t="n">
        <f aca="true">RAND()</f>
        <v>0.525350479482917</v>
      </c>
      <c r="N126" s="0" t="n">
        <f aca="true">RAND()</f>
        <v>0.967701399157765</v>
      </c>
      <c r="O126" s="0" t="n">
        <f aca="true">RAND()</f>
        <v>0.593116279717335</v>
      </c>
      <c r="P126" s="0" t="n">
        <f aca="true">RAND()</f>
        <v>0.195075778005991</v>
      </c>
      <c r="Q126" s="0" t="n">
        <f aca="true">RAND()</f>
        <v>0.137781968603945</v>
      </c>
      <c r="R126" s="0" t="n">
        <f aca="true">RAND()</f>
        <v>0.76226544324117</v>
      </c>
      <c r="S126" s="0" t="n">
        <f aca="true">RAND()</f>
        <v>0.713722132960391</v>
      </c>
      <c r="T126" s="0" t="n">
        <f aca="true">RAND()</f>
        <v>0.102847716912348</v>
      </c>
      <c r="U126" s="0" t="n">
        <f aca="true">RAND()</f>
        <v>0.804135462323492</v>
      </c>
      <c r="V126" s="0" t="n">
        <f aca="true">RAND()</f>
        <v>0.13404878655431</v>
      </c>
      <c r="W126" s="0" t="n">
        <f aca="true">RAND()</f>
        <v>0.259829856057875</v>
      </c>
      <c r="X126" s="0" t="n">
        <f aca="true">RAND()</f>
        <v>0.728287739755755</v>
      </c>
      <c r="Y126" s="0" t="n">
        <f aca="true">RAND()</f>
        <v>0.0432782843837166</v>
      </c>
      <c r="Z126" s="0" t="n">
        <f aca="true">RAND()</f>
        <v>0.552638552609215</v>
      </c>
      <c r="AA126" s="0" t="n">
        <f aca="true">RAND()</f>
        <v>0.0292885228975421</v>
      </c>
      <c r="AB126" s="0" t="n">
        <f aca="true">RAND()</f>
        <v>0.402438027972418</v>
      </c>
      <c r="AC126" s="0" t="n">
        <f aca="true">RAND()</f>
        <v>0.260843071676754</v>
      </c>
      <c r="AD126" s="0" t="n">
        <f aca="true">RAND()</f>
        <v>0.398086740513274</v>
      </c>
      <c r="AE126" s="0" t="n">
        <f aca="true">RAND()</f>
        <v>0.663358965341784</v>
      </c>
    </row>
    <row r="127" customFormat="false" ht="15.75" hidden="false" customHeight="false" outlineLevel="0" collapsed="false">
      <c r="B127" s="0" t="n">
        <f aca="true">RAND()</f>
        <v>0.0554364543303524</v>
      </c>
      <c r="C127" s="0" t="n">
        <f aca="true">RAND()</f>
        <v>0.899483624196466</v>
      </c>
      <c r="D127" s="0" t="n">
        <f aca="true">RAND()</f>
        <v>0.0449419365544255</v>
      </c>
      <c r="E127" s="0" t="n">
        <f aca="true">RAND()</f>
        <v>0.904469969044087</v>
      </c>
      <c r="F127" s="0" t="n">
        <f aca="true">RAND()</f>
        <v>0.961146332279143</v>
      </c>
      <c r="G127" s="0" t="n">
        <f aca="true">RAND()</f>
        <v>0.650007060789026</v>
      </c>
      <c r="H127" s="0" t="n">
        <f aca="true">RAND()</f>
        <v>0.565471012738826</v>
      </c>
      <c r="I127" s="0" t="n">
        <f aca="true">RAND()</f>
        <v>0.954306742701076</v>
      </c>
      <c r="J127" s="0" t="n">
        <f aca="true">RAND()</f>
        <v>0.350922103497481</v>
      </c>
      <c r="K127" s="0" t="n">
        <f aca="true">RAND()</f>
        <v>0.175801991716299</v>
      </c>
      <c r="L127" s="0" t="n">
        <f aca="true">RAND()</f>
        <v>0.172195978858668</v>
      </c>
      <c r="M127" s="0" t="n">
        <f aca="true">RAND()</f>
        <v>0.764375960985064</v>
      </c>
      <c r="N127" s="0" t="n">
        <f aca="true">RAND()</f>
        <v>0.947162620759216</v>
      </c>
      <c r="O127" s="0" t="n">
        <f aca="true">RAND()</f>
        <v>0.959245105278401</v>
      </c>
      <c r="P127" s="0" t="n">
        <f aca="true">RAND()</f>
        <v>0.796719461415558</v>
      </c>
      <c r="Q127" s="0" t="n">
        <f aca="true">RAND()</f>
        <v>0.674097921240131</v>
      </c>
      <c r="R127" s="0" t="n">
        <f aca="true">RAND()</f>
        <v>0.464097567238181</v>
      </c>
      <c r="S127" s="0" t="n">
        <f aca="true">RAND()</f>
        <v>0.877302892392281</v>
      </c>
      <c r="T127" s="0" t="n">
        <f aca="true">RAND()</f>
        <v>0.810142143722167</v>
      </c>
      <c r="U127" s="0" t="n">
        <f aca="true">RAND()</f>
        <v>0.104045660759913</v>
      </c>
      <c r="V127" s="0" t="n">
        <f aca="true">RAND()</f>
        <v>0.882409318490636</v>
      </c>
      <c r="W127" s="0" t="n">
        <f aca="true">RAND()</f>
        <v>0.396867625382492</v>
      </c>
      <c r="X127" s="0" t="n">
        <f aca="true">RAND()</f>
        <v>0.73862388572056</v>
      </c>
      <c r="Y127" s="0" t="n">
        <f aca="true">RAND()</f>
        <v>0.587174970069505</v>
      </c>
      <c r="Z127" s="0" t="n">
        <f aca="true">RAND()</f>
        <v>0.41932058932791</v>
      </c>
      <c r="AA127" s="0" t="n">
        <f aca="true">RAND()</f>
        <v>0.839832706900958</v>
      </c>
      <c r="AB127" s="0" t="n">
        <f aca="true">RAND()</f>
        <v>0.748613426282294</v>
      </c>
      <c r="AC127" s="0" t="n">
        <f aca="true">RAND()</f>
        <v>0.315741200146532</v>
      </c>
      <c r="AD127" s="0" t="n">
        <f aca="true">RAND()</f>
        <v>0.923085899427787</v>
      </c>
      <c r="AE127" s="0" t="n">
        <f aca="true">RAND()</f>
        <v>0.668044890475363</v>
      </c>
    </row>
    <row r="128" customFormat="false" ht="15.75" hidden="false" customHeight="false" outlineLevel="0" collapsed="false">
      <c r="B128" s="0" t="n">
        <f aca="true">RAND()</f>
        <v>0.491480427426187</v>
      </c>
      <c r="C128" s="0" t="n">
        <f aca="true">RAND()</f>
        <v>0.0282036343286566</v>
      </c>
      <c r="D128" s="0" t="n">
        <f aca="true">RAND()</f>
        <v>0.446426312692731</v>
      </c>
      <c r="E128" s="0" t="n">
        <f aca="true">RAND()</f>
        <v>0.791918927699498</v>
      </c>
      <c r="F128" s="0" t="n">
        <f aca="true">RAND()</f>
        <v>0.661628126014372</v>
      </c>
      <c r="G128" s="0" t="n">
        <f aca="true">RAND()</f>
        <v>0.280566009972039</v>
      </c>
      <c r="H128" s="0" t="n">
        <f aca="true">RAND()</f>
        <v>0.229268843757697</v>
      </c>
      <c r="I128" s="0" t="n">
        <f aca="true">RAND()</f>
        <v>0.795149267714492</v>
      </c>
      <c r="J128" s="0" t="n">
        <f aca="true">RAND()</f>
        <v>0.783309073796753</v>
      </c>
      <c r="K128" s="0" t="n">
        <f aca="true">RAND()</f>
        <v>0.68075780506154</v>
      </c>
      <c r="L128" s="0" t="n">
        <f aca="true">RAND()</f>
        <v>0.719456978944094</v>
      </c>
      <c r="M128" s="0" t="n">
        <f aca="true">RAND()</f>
        <v>0.595500926758044</v>
      </c>
      <c r="N128" s="0" t="n">
        <f aca="true">RAND()</f>
        <v>0.263015823245554</v>
      </c>
      <c r="O128" s="0" t="n">
        <f aca="true">RAND()</f>
        <v>0.0536441945458335</v>
      </c>
      <c r="P128" s="0" t="n">
        <f aca="true">RAND()</f>
        <v>0.0239562307951935</v>
      </c>
      <c r="Q128" s="0" t="n">
        <f aca="true">RAND()</f>
        <v>0.873049014738802</v>
      </c>
      <c r="R128" s="0" t="n">
        <f aca="true">RAND()</f>
        <v>0.0279873932440068</v>
      </c>
      <c r="S128" s="0" t="n">
        <f aca="true">RAND()</f>
        <v>0.160703895388732</v>
      </c>
      <c r="T128" s="0" t="n">
        <f aca="true">RAND()</f>
        <v>0.417667030173871</v>
      </c>
      <c r="U128" s="0" t="n">
        <f aca="true">RAND()</f>
        <v>0.0163270778136354</v>
      </c>
      <c r="V128" s="0" t="n">
        <f aca="true">RAND()</f>
        <v>0.557068905501787</v>
      </c>
      <c r="W128" s="0" t="n">
        <f aca="true">RAND()</f>
        <v>0.704133213755918</v>
      </c>
      <c r="X128" s="0" t="n">
        <f aca="true">RAND()</f>
        <v>0.200333460262279</v>
      </c>
      <c r="Y128" s="0" t="n">
        <f aca="true">RAND()</f>
        <v>0.960824139170494</v>
      </c>
      <c r="Z128" s="0" t="n">
        <f aca="true">RAND()</f>
        <v>0.988997913289624</v>
      </c>
      <c r="AA128" s="0" t="n">
        <f aca="true">RAND()</f>
        <v>0.00554386250813817</v>
      </c>
      <c r="AB128" s="0" t="n">
        <f aca="true">RAND()</f>
        <v>0.837157810289766</v>
      </c>
      <c r="AC128" s="0" t="n">
        <f aca="true">RAND()</f>
        <v>0.199331749918627</v>
      </c>
      <c r="AD128" s="0" t="n">
        <f aca="true">RAND()</f>
        <v>0.834807718674102</v>
      </c>
      <c r="AE128" s="0" t="n">
        <f aca="true">RAND()</f>
        <v>0.874935842480779</v>
      </c>
    </row>
    <row r="129" customFormat="false" ht="15.75" hidden="false" customHeight="false" outlineLevel="0" collapsed="false">
      <c r="B129" s="0" t="n">
        <f aca="true">RAND()</f>
        <v>0.222087304860319</v>
      </c>
      <c r="C129" s="0" t="n">
        <f aca="true">RAND()</f>
        <v>0.426894539947575</v>
      </c>
      <c r="D129" s="0" t="n">
        <f aca="true">RAND()</f>
        <v>0.00233935775660368</v>
      </c>
      <c r="E129" s="0" t="n">
        <f aca="true">RAND()</f>
        <v>0.520060179205466</v>
      </c>
      <c r="F129" s="0" t="n">
        <f aca="true">RAND()</f>
        <v>0.886100603803141</v>
      </c>
      <c r="G129" s="0" t="n">
        <f aca="true">RAND()</f>
        <v>0.708871826110361</v>
      </c>
      <c r="H129" s="0" t="n">
        <f aca="true">RAND()</f>
        <v>0.305865751052677</v>
      </c>
      <c r="I129" s="0" t="n">
        <f aca="true">RAND()</f>
        <v>0.79787170074304</v>
      </c>
      <c r="J129" s="0" t="n">
        <f aca="true">RAND()</f>
        <v>0.700767473335052</v>
      </c>
      <c r="K129" s="0" t="n">
        <f aca="true">RAND()</f>
        <v>0.819406466028034</v>
      </c>
      <c r="L129" s="0" t="n">
        <f aca="true">RAND()</f>
        <v>0.855395015700304</v>
      </c>
      <c r="M129" s="0" t="n">
        <f aca="true">RAND()</f>
        <v>0.391871511321643</v>
      </c>
      <c r="N129" s="0" t="n">
        <f aca="true">RAND()</f>
        <v>0.556259460471668</v>
      </c>
      <c r="O129" s="0" t="n">
        <f aca="true">RAND()</f>
        <v>0.913934431532906</v>
      </c>
      <c r="P129" s="0" t="n">
        <f aca="true">RAND()</f>
        <v>0.797320337289431</v>
      </c>
      <c r="Q129" s="0" t="n">
        <f aca="true">RAND()</f>
        <v>0.834141026425314</v>
      </c>
      <c r="R129" s="0" t="n">
        <f aca="true">RAND()</f>
        <v>0.488057881626544</v>
      </c>
      <c r="S129" s="0" t="n">
        <f aca="true">RAND()</f>
        <v>0.657044499368088</v>
      </c>
      <c r="T129" s="0" t="n">
        <f aca="true">RAND()</f>
        <v>0.303709905656023</v>
      </c>
      <c r="U129" s="0" t="n">
        <f aca="true">RAND()</f>
        <v>0.75612706974452</v>
      </c>
      <c r="V129" s="0" t="n">
        <f aca="true">RAND()</f>
        <v>0.238148623189866</v>
      </c>
      <c r="W129" s="0" t="n">
        <f aca="true">RAND()</f>
        <v>0.143510217663333</v>
      </c>
      <c r="X129" s="0" t="n">
        <f aca="true">RAND()</f>
        <v>0.46233073109428</v>
      </c>
      <c r="Y129" s="0" t="n">
        <f aca="true">RAND()</f>
        <v>0.896902662203852</v>
      </c>
      <c r="Z129" s="0" t="n">
        <f aca="true">RAND()</f>
        <v>0.628109138736136</v>
      </c>
      <c r="AA129" s="0" t="n">
        <f aca="true">RAND()</f>
        <v>0.13713684824076</v>
      </c>
      <c r="AB129" s="0" t="n">
        <f aca="true">RAND()</f>
        <v>0.525012429679584</v>
      </c>
      <c r="AC129" s="0" t="n">
        <f aca="true">RAND()</f>
        <v>0.444018114925817</v>
      </c>
      <c r="AD129" s="0" t="n">
        <f aca="true">RAND()</f>
        <v>0.670078476034974</v>
      </c>
      <c r="AE129" s="0" t="n">
        <f aca="true">RAND()</f>
        <v>0.55316918941177</v>
      </c>
    </row>
    <row r="130" customFormat="false" ht="15.75" hidden="false" customHeight="false" outlineLevel="0" collapsed="false">
      <c r="B130" s="0" t="n">
        <f aca="true">RAND()</f>
        <v>0.952572058260869</v>
      </c>
      <c r="C130" s="0" t="n">
        <f aca="true">RAND()</f>
        <v>0.248983463308689</v>
      </c>
      <c r="D130" s="0" t="n">
        <f aca="true">RAND()</f>
        <v>0.901491659326958</v>
      </c>
      <c r="E130" s="0" t="n">
        <f aca="true">RAND()</f>
        <v>0.340448688267976</v>
      </c>
      <c r="F130" s="0" t="n">
        <f aca="true">RAND()</f>
        <v>0.302273606324628</v>
      </c>
      <c r="G130" s="0" t="n">
        <f aca="true">RAND()</f>
        <v>0.760636491067494</v>
      </c>
      <c r="H130" s="0" t="n">
        <f aca="true">RAND()</f>
        <v>0.736138164926364</v>
      </c>
      <c r="I130" s="0" t="n">
        <f aca="true">RAND()</f>
        <v>0.0936480241731505</v>
      </c>
      <c r="J130" s="0" t="n">
        <f aca="true">RAND()</f>
        <v>0.560043151869072</v>
      </c>
      <c r="K130" s="0" t="n">
        <f aca="true">RAND()</f>
        <v>0.953478948231228</v>
      </c>
      <c r="L130" s="0" t="n">
        <f aca="true">RAND()</f>
        <v>0.0693633180624973</v>
      </c>
      <c r="M130" s="0" t="n">
        <f aca="true">RAND()</f>
        <v>0.960116125158525</v>
      </c>
      <c r="N130" s="0" t="n">
        <f aca="true">RAND()</f>
        <v>0.821262921670711</v>
      </c>
      <c r="O130" s="0" t="n">
        <f aca="true">RAND()</f>
        <v>0.596064627506865</v>
      </c>
      <c r="P130" s="0" t="n">
        <f aca="true">RAND()</f>
        <v>0.555288052712187</v>
      </c>
      <c r="Q130" s="0" t="n">
        <f aca="true">RAND()</f>
        <v>0.908791203276087</v>
      </c>
      <c r="R130" s="0" t="n">
        <f aca="true">RAND()</f>
        <v>0.270652151402715</v>
      </c>
      <c r="S130" s="0" t="n">
        <f aca="true">RAND()</f>
        <v>0.143840797261072</v>
      </c>
      <c r="T130" s="0" t="n">
        <f aca="true">RAND()</f>
        <v>0.24560550002825</v>
      </c>
      <c r="U130" s="0" t="n">
        <f aca="true">RAND()</f>
        <v>0.11220271592672</v>
      </c>
      <c r="V130" s="0" t="n">
        <f aca="true">RAND()</f>
        <v>0.716152380605086</v>
      </c>
      <c r="W130" s="0" t="n">
        <f aca="true">RAND()</f>
        <v>0.0558656878501588</v>
      </c>
      <c r="X130" s="0" t="n">
        <f aca="true">RAND()</f>
        <v>0.140923691957763</v>
      </c>
      <c r="Y130" s="0" t="n">
        <f aca="true">RAND()</f>
        <v>0.494445765566992</v>
      </c>
      <c r="Z130" s="0" t="n">
        <f aca="true">RAND()</f>
        <v>0.447321623648538</v>
      </c>
      <c r="AA130" s="0" t="n">
        <f aca="true">RAND()</f>
        <v>0.465233415767846</v>
      </c>
      <c r="AB130" s="0" t="n">
        <f aca="true">RAND()</f>
        <v>0.72723192041052</v>
      </c>
      <c r="AC130" s="0" t="n">
        <f aca="true">RAND()</f>
        <v>0.730715798008756</v>
      </c>
      <c r="AD130" s="0" t="n">
        <f aca="true">RAND()</f>
        <v>0.345822724109311</v>
      </c>
      <c r="AE130" s="0" t="n">
        <f aca="true">RAND()</f>
        <v>0.331002126588065</v>
      </c>
    </row>
    <row r="131" customFormat="false" ht="15.75" hidden="false" customHeight="false" outlineLevel="0" collapsed="false">
      <c r="B131" s="0" t="n">
        <f aca="true">RAND()</f>
        <v>0.524777896050201</v>
      </c>
      <c r="C131" s="0" t="n">
        <f aca="true">RAND()</f>
        <v>0.558718110742974</v>
      </c>
      <c r="D131" s="0" t="n">
        <f aca="true">RAND()</f>
        <v>0.596121357047743</v>
      </c>
      <c r="E131" s="0" t="n">
        <f aca="true">RAND()</f>
        <v>0.940943745238627</v>
      </c>
      <c r="F131" s="0" t="n">
        <f aca="true">RAND()</f>
        <v>0.6699552663699</v>
      </c>
      <c r="G131" s="0" t="n">
        <f aca="true">RAND()</f>
        <v>0.683230654912947</v>
      </c>
      <c r="H131" s="0" t="n">
        <f aca="true">RAND()</f>
        <v>0.0163513466995464</v>
      </c>
      <c r="I131" s="0" t="n">
        <f aca="true">RAND()</f>
        <v>0.772047845107958</v>
      </c>
      <c r="J131" s="0" t="n">
        <f aca="true">RAND()</f>
        <v>0.671223775497899</v>
      </c>
      <c r="K131" s="0" t="n">
        <f aca="true">RAND()</f>
        <v>0.695304338585954</v>
      </c>
      <c r="L131" s="0" t="n">
        <f aca="true">RAND()</f>
        <v>0.298786524048908</v>
      </c>
      <c r="M131" s="0" t="n">
        <f aca="true">RAND()</f>
        <v>0.500707822038629</v>
      </c>
      <c r="N131" s="0" t="n">
        <f aca="true">RAND()</f>
        <v>0.874435162630596</v>
      </c>
      <c r="O131" s="0" t="n">
        <f aca="true">RAND()</f>
        <v>0.345034802048488</v>
      </c>
      <c r="P131" s="0" t="n">
        <f aca="true">RAND()</f>
        <v>0.706270290641376</v>
      </c>
      <c r="Q131" s="0" t="n">
        <f aca="true">RAND()</f>
        <v>0.483887672675735</v>
      </c>
      <c r="R131" s="0" t="n">
        <f aca="true">RAND()</f>
        <v>0.886555423550446</v>
      </c>
      <c r="S131" s="0" t="n">
        <f aca="true">RAND()</f>
        <v>0.0106003977535726</v>
      </c>
      <c r="T131" s="0" t="n">
        <f aca="true">RAND()</f>
        <v>0.776648109455681</v>
      </c>
      <c r="U131" s="0" t="n">
        <f aca="true">RAND()</f>
        <v>0.676245486717993</v>
      </c>
      <c r="V131" s="0" t="n">
        <f aca="true">RAND()</f>
        <v>0.0965426632741975</v>
      </c>
      <c r="W131" s="0" t="n">
        <f aca="true">RAND()</f>
        <v>0.539536539153746</v>
      </c>
      <c r="X131" s="0" t="n">
        <f aca="true">RAND()</f>
        <v>0.848985596220648</v>
      </c>
      <c r="Y131" s="0" t="n">
        <f aca="true">RAND()</f>
        <v>0.8294622175883</v>
      </c>
      <c r="Z131" s="0" t="n">
        <f aca="true">RAND()</f>
        <v>0.413366814664792</v>
      </c>
      <c r="AA131" s="0" t="n">
        <f aca="true">RAND()</f>
        <v>0.920135740108121</v>
      </c>
      <c r="AB131" s="0" t="n">
        <f aca="true">RAND()</f>
        <v>0.578171021090872</v>
      </c>
      <c r="AC131" s="0" t="n">
        <f aca="true">RAND()</f>
        <v>0.730567397410305</v>
      </c>
      <c r="AD131" s="0" t="n">
        <f aca="true">RAND()</f>
        <v>0.526016881680951</v>
      </c>
      <c r="AE131" s="0" t="n">
        <f aca="true">RAND()</f>
        <v>0.0450229057479497</v>
      </c>
    </row>
    <row r="132" customFormat="false" ht="15.75" hidden="false" customHeight="false" outlineLevel="0" collapsed="false">
      <c r="B132" s="0" t="n">
        <f aca="true">RAND()</f>
        <v>0.966925423490333</v>
      </c>
      <c r="C132" s="0" t="n">
        <f aca="true">RAND()</f>
        <v>0.709786807064559</v>
      </c>
      <c r="D132" s="0" t="n">
        <f aca="true">RAND()</f>
        <v>0.507543651220149</v>
      </c>
      <c r="E132" s="0" t="n">
        <f aca="true">RAND()</f>
        <v>0.197200216930385</v>
      </c>
      <c r="F132" s="0" t="n">
        <f aca="true">RAND()</f>
        <v>0.493579877975104</v>
      </c>
      <c r="G132" s="0" t="n">
        <f aca="true">RAND()</f>
        <v>0.628804926125353</v>
      </c>
      <c r="H132" s="0" t="n">
        <f aca="true">RAND()</f>
        <v>0.316129914634462</v>
      </c>
      <c r="I132" s="0" t="n">
        <f aca="true">RAND()</f>
        <v>0.442397222476195</v>
      </c>
      <c r="J132" s="0" t="n">
        <f aca="true">RAND()</f>
        <v>0.96682154947072</v>
      </c>
      <c r="K132" s="0" t="n">
        <f aca="true">RAND()</f>
        <v>0.623073334704327</v>
      </c>
      <c r="L132" s="0" t="n">
        <f aca="true">RAND()</f>
        <v>0.470789674968101</v>
      </c>
      <c r="M132" s="0" t="n">
        <f aca="true">RAND()</f>
        <v>0.741483980821319</v>
      </c>
      <c r="N132" s="0" t="n">
        <f aca="true">RAND()</f>
        <v>0.171130329089668</v>
      </c>
      <c r="O132" s="0" t="n">
        <f aca="true">RAND()</f>
        <v>0.444847701344349</v>
      </c>
      <c r="P132" s="0" t="n">
        <f aca="true">RAND()</f>
        <v>0.546578089407561</v>
      </c>
      <c r="Q132" s="0" t="n">
        <f aca="true">RAND()</f>
        <v>0.60626390874195</v>
      </c>
      <c r="R132" s="0" t="n">
        <f aca="true">RAND()</f>
        <v>0.890306783784015</v>
      </c>
      <c r="S132" s="0" t="n">
        <f aca="true">RAND()</f>
        <v>0.577882428149497</v>
      </c>
      <c r="T132" s="0" t="n">
        <f aca="true">RAND()</f>
        <v>0.697662916303761</v>
      </c>
      <c r="U132" s="0" t="n">
        <f aca="true">RAND()</f>
        <v>0.99545268156985</v>
      </c>
      <c r="V132" s="0" t="n">
        <f aca="true">RAND()</f>
        <v>0.23192732428045</v>
      </c>
      <c r="W132" s="0" t="n">
        <f aca="true">RAND()</f>
        <v>0.41822943625684</v>
      </c>
      <c r="X132" s="0" t="n">
        <f aca="true">RAND()</f>
        <v>0.963163925170832</v>
      </c>
      <c r="Y132" s="0" t="n">
        <f aca="true">RAND()</f>
        <v>0.335173181572974</v>
      </c>
      <c r="Z132" s="0" t="n">
        <f aca="true">RAND()</f>
        <v>0.300620660702473</v>
      </c>
      <c r="AA132" s="0" t="n">
        <f aca="true">RAND()</f>
        <v>0.898288486582593</v>
      </c>
      <c r="AB132" s="0" t="n">
        <f aca="true">RAND()</f>
        <v>0.961150464688364</v>
      </c>
      <c r="AC132" s="0" t="n">
        <f aca="true">RAND()</f>
        <v>0.0381650125603028</v>
      </c>
      <c r="AD132" s="0" t="n">
        <f aca="true">RAND()</f>
        <v>0.457886839712675</v>
      </c>
      <c r="AE132" s="0" t="n">
        <f aca="true">RAND()</f>
        <v>0.683516601748008</v>
      </c>
    </row>
    <row r="133" customFormat="false" ht="15.75" hidden="false" customHeight="false" outlineLevel="0" collapsed="false">
      <c r="B133" s="0" t="n">
        <f aca="true">RAND()</f>
        <v>0.0343086189400094</v>
      </c>
      <c r="C133" s="0" t="n">
        <f aca="true">RAND()</f>
        <v>0.599142234326311</v>
      </c>
      <c r="D133" s="0" t="n">
        <f aca="true">RAND()</f>
        <v>0.801538885174557</v>
      </c>
      <c r="E133" s="0" t="n">
        <f aca="true">RAND()</f>
        <v>0.136399947746166</v>
      </c>
      <c r="F133" s="0" t="n">
        <f aca="true">RAND()</f>
        <v>0.571517132136013</v>
      </c>
      <c r="G133" s="0" t="n">
        <f aca="true">RAND()</f>
        <v>0.295115667444449</v>
      </c>
      <c r="H133" s="0" t="n">
        <f aca="true">RAND()</f>
        <v>0.452820735588396</v>
      </c>
      <c r="I133" s="0" t="n">
        <f aca="true">RAND()</f>
        <v>0.77965654716141</v>
      </c>
      <c r="J133" s="0" t="n">
        <f aca="true">RAND()</f>
        <v>0.386594725465427</v>
      </c>
      <c r="K133" s="0" t="n">
        <f aca="true">RAND()</f>
        <v>0.560304106195376</v>
      </c>
      <c r="L133" s="0" t="n">
        <f aca="true">RAND()</f>
        <v>0.0558931722121667</v>
      </c>
      <c r="M133" s="0" t="n">
        <f aca="true">RAND()</f>
        <v>0.504563797807412</v>
      </c>
      <c r="N133" s="0" t="n">
        <f aca="true">RAND()</f>
        <v>0.951918151480498</v>
      </c>
      <c r="O133" s="0" t="n">
        <f aca="true">RAND()</f>
        <v>0.757649067086637</v>
      </c>
      <c r="P133" s="0" t="n">
        <f aca="true">RAND()</f>
        <v>0.857046769835377</v>
      </c>
      <c r="Q133" s="0" t="n">
        <f aca="true">RAND()</f>
        <v>0.184639209003795</v>
      </c>
      <c r="R133" s="0" t="n">
        <f aca="true">RAND()</f>
        <v>0.438060793245755</v>
      </c>
      <c r="S133" s="0" t="n">
        <f aca="true">RAND()</f>
        <v>0.278945116533308</v>
      </c>
      <c r="T133" s="0" t="n">
        <f aca="true">RAND()</f>
        <v>0.807236835825143</v>
      </c>
      <c r="U133" s="0" t="n">
        <f aca="true">RAND()</f>
        <v>0.783534664090554</v>
      </c>
      <c r="V133" s="0" t="n">
        <f aca="true">RAND()</f>
        <v>0.738968294788512</v>
      </c>
      <c r="W133" s="0" t="n">
        <f aca="true">RAND()</f>
        <v>0.738757795010832</v>
      </c>
      <c r="X133" s="0" t="n">
        <f aca="true">RAND()</f>
        <v>0.96097844619166</v>
      </c>
      <c r="Y133" s="0" t="n">
        <f aca="true">RAND()</f>
        <v>0.857631009856505</v>
      </c>
      <c r="Z133" s="0" t="n">
        <f aca="true">RAND()</f>
        <v>0.130735287796661</v>
      </c>
      <c r="AA133" s="0" t="n">
        <f aca="true">RAND()</f>
        <v>0.290899081560484</v>
      </c>
      <c r="AB133" s="0" t="n">
        <f aca="true">RAND()</f>
        <v>0.115233122553584</v>
      </c>
      <c r="AC133" s="0" t="n">
        <f aca="true">RAND()</f>
        <v>0.153569891877101</v>
      </c>
      <c r="AD133" s="0" t="n">
        <f aca="true">RAND()</f>
        <v>0.286421796194082</v>
      </c>
      <c r="AE133" s="0" t="n">
        <f aca="true">RAND()</f>
        <v>0.924478970803195</v>
      </c>
    </row>
    <row r="134" customFormat="false" ht="15.75" hidden="false" customHeight="false" outlineLevel="0" collapsed="false">
      <c r="B134" s="0" t="n">
        <f aca="true">RAND()</f>
        <v>0.373030310328166</v>
      </c>
      <c r="C134" s="0" t="n">
        <f aca="true">RAND()</f>
        <v>0.974535544218482</v>
      </c>
      <c r="D134" s="0" t="n">
        <f aca="true">RAND()</f>
        <v>0.535317426521998</v>
      </c>
      <c r="E134" s="0" t="n">
        <f aca="true">RAND()</f>
        <v>0.486231521865853</v>
      </c>
      <c r="F134" s="0" t="n">
        <f aca="true">RAND()</f>
        <v>0.557532800216034</v>
      </c>
      <c r="G134" s="0" t="n">
        <f aca="true">RAND()</f>
        <v>0.60382311283086</v>
      </c>
      <c r="H134" s="0" t="n">
        <f aca="true">RAND()</f>
        <v>0.355454615883096</v>
      </c>
      <c r="I134" s="0" t="n">
        <f aca="true">RAND()</f>
        <v>0.805776910113175</v>
      </c>
      <c r="J134" s="0" t="n">
        <f aca="true">RAND()</f>
        <v>0.810395872603388</v>
      </c>
      <c r="K134" s="0" t="n">
        <f aca="true">RAND()</f>
        <v>0.915786059540659</v>
      </c>
      <c r="L134" s="0" t="n">
        <f aca="true">RAND()</f>
        <v>0.297926119128072</v>
      </c>
      <c r="M134" s="0" t="n">
        <f aca="true">RAND()</f>
        <v>0.205921624933129</v>
      </c>
      <c r="N134" s="0" t="n">
        <f aca="true">RAND()</f>
        <v>0.802799184286856</v>
      </c>
      <c r="O134" s="0" t="n">
        <f aca="true">RAND()</f>
        <v>0.320879866194356</v>
      </c>
      <c r="P134" s="0" t="n">
        <f aca="true">RAND()</f>
        <v>0.153937416760766</v>
      </c>
      <c r="Q134" s="0" t="n">
        <f aca="true">RAND()</f>
        <v>0.669392903187267</v>
      </c>
      <c r="R134" s="0" t="n">
        <f aca="true">RAND()</f>
        <v>0.816037528597635</v>
      </c>
      <c r="S134" s="0" t="n">
        <f aca="true">RAND()</f>
        <v>0.728535758724815</v>
      </c>
      <c r="T134" s="0" t="n">
        <f aca="true">RAND()</f>
        <v>0.0782070922623042</v>
      </c>
      <c r="U134" s="0" t="n">
        <f aca="true">RAND()</f>
        <v>0.193247349631248</v>
      </c>
      <c r="V134" s="0" t="n">
        <f aca="true">RAND()</f>
        <v>0.484036204846256</v>
      </c>
      <c r="W134" s="0" t="n">
        <f aca="true">RAND()</f>
        <v>0.928523659447592</v>
      </c>
      <c r="X134" s="0" t="n">
        <f aca="true">RAND()</f>
        <v>0.747320959942545</v>
      </c>
      <c r="Y134" s="0" t="n">
        <f aca="true">RAND()</f>
        <v>0.311344258111698</v>
      </c>
      <c r="Z134" s="0" t="n">
        <f aca="true">RAND()</f>
        <v>0.398399752864766</v>
      </c>
      <c r="AA134" s="0" t="n">
        <f aca="true">RAND()</f>
        <v>0.52697866552872</v>
      </c>
      <c r="AB134" s="0" t="n">
        <f aca="true">RAND()</f>
        <v>0.131102368056558</v>
      </c>
      <c r="AC134" s="0" t="n">
        <f aca="true">RAND()</f>
        <v>0.481679359618977</v>
      </c>
      <c r="AD134" s="0" t="n">
        <f aca="true">RAND()</f>
        <v>0.53458185526155</v>
      </c>
      <c r="AE134" s="0" t="n">
        <f aca="true">RAND()</f>
        <v>0.776491664121502</v>
      </c>
    </row>
    <row r="135" customFormat="false" ht="15.75" hidden="false" customHeight="false" outlineLevel="0" collapsed="false">
      <c r="B135" s="0" t="n">
        <f aca="true">RAND()</f>
        <v>0.724251449037356</v>
      </c>
      <c r="C135" s="0" t="n">
        <f aca="true">RAND()</f>
        <v>0.0260936109191587</v>
      </c>
      <c r="D135" s="0" t="n">
        <f aca="true">RAND()</f>
        <v>0.843727552137936</v>
      </c>
      <c r="E135" s="0" t="n">
        <f aca="true">RAND()</f>
        <v>0.18890672498103</v>
      </c>
      <c r="F135" s="0" t="n">
        <f aca="true">RAND()</f>
        <v>0.283390712205555</v>
      </c>
      <c r="G135" s="0" t="n">
        <f aca="true">RAND()</f>
        <v>0.307838642392583</v>
      </c>
      <c r="H135" s="0" t="n">
        <f aca="true">RAND()</f>
        <v>0.921772954616512</v>
      </c>
      <c r="I135" s="0" t="n">
        <f aca="true">RAND()</f>
        <v>0.0402748801722191</v>
      </c>
      <c r="J135" s="0" t="n">
        <f aca="true">RAND()</f>
        <v>0.168836661786982</v>
      </c>
      <c r="K135" s="0" t="n">
        <f aca="true">RAND()</f>
        <v>0.837941913748287</v>
      </c>
      <c r="L135" s="0" t="n">
        <f aca="true">RAND()</f>
        <v>0.260838715687182</v>
      </c>
      <c r="M135" s="0" t="n">
        <f aca="true">RAND()</f>
        <v>0.161190750288786</v>
      </c>
      <c r="N135" s="0" t="n">
        <f aca="true">RAND()</f>
        <v>0.953871113817017</v>
      </c>
      <c r="O135" s="0" t="n">
        <f aca="true">RAND()</f>
        <v>0.265288468216848</v>
      </c>
      <c r="P135" s="0" t="n">
        <f aca="true">RAND()</f>
        <v>0.700630609173261</v>
      </c>
      <c r="Q135" s="0" t="n">
        <f aca="true">RAND()</f>
        <v>0.536561351173578</v>
      </c>
      <c r="R135" s="0" t="n">
        <f aca="true">RAND()</f>
        <v>0.0858408597203991</v>
      </c>
      <c r="S135" s="0" t="n">
        <f aca="true">RAND()</f>
        <v>0.194220542142921</v>
      </c>
      <c r="T135" s="0" t="n">
        <f aca="true">RAND()</f>
        <v>0.00999831537532767</v>
      </c>
      <c r="U135" s="0" t="n">
        <f aca="true">RAND()</f>
        <v>0.694767268882233</v>
      </c>
      <c r="V135" s="0" t="n">
        <f aca="true">RAND()</f>
        <v>0.541324036448577</v>
      </c>
      <c r="W135" s="0" t="n">
        <f aca="true">RAND()</f>
        <v>0.0585156089724953</v>
      </c>
      <c r="X135" s="0" t="n">
        <f aca="true">RAND()</f>
        <v>0.669869475530411</v>
      </c>
      <c r="Y135" s="0" t="n">
        <f aca="true">RAND()</f>
        <v>0.441916045304119</v>
      </c>
      <c r="Z135" s="0" t="n">
        <f aca="true">RAND()</f>
        <v>0.847385316606217</v>
      </c>
      <c r="AA135" s="0" t="n">
        <f aca="true">RAND()</f>
        <v>0.0386968008715679</v>
      </c>
      <c r="AB135" s="0" t="n">
        <f aca="true">RAND()</f>
        <v>0.424606328426976</v>
      </c>
      <c r="AC135" s="0" t="n">
        <f aca="true">RAND()</f>
        <v>0.934334735226755</v>
      </c>
      <c r="AD135" s="0" t="n">
        <f aca="true">RAND()</f>
        <v>0.448408720918753</v>
      </c>
      <c r="AE135" s="0" t="n">
        <f aca="true">RAND()</f>
        <v>0.439560019792432</v>
      </c>
    </row>
    <row r="136" customFormat="false" ht="15.75" hidden="false" customHeight="false" outlineLevel="0" collapsed="false">
      <c r="B136" s="0" t="n">
        <f aca="true">RAND()</f>
        <v>0.305971011281954</v>
      </c>
      <c r="C136" s="0" t="n">
        <f aca="true">RAND()</f>
        <v>0.665643777258106</v>
      </c>
      <c r="D136" s="0" t="n">
        <f aca="true">RAND()</f>
        <v>0.160188214936904</v>
      </c>
      <c r="E136" s="0" t="n">
        <f aca="true">RAND()</f>
        <v>0.92491795350615</v>
      </c>
      <c r="F136" s="0" t="n">
        <f aca="true">RAND()</f>
        <v>0.616821216905806</v>
      </c>
      <c r="G136" s="0" t="n">
        <f aca="true">RAND()</f>
        <v>0.680263929890169</v>
      </c>
      <c r="H136" s="0" t="n">
        <f aca="true">RAND()</f>
        <v>0.00579803343029249</v>
      </c>
      <c r="I136" s="0" t="n">
        <f aca="true">RAND()</f>
        <v>0.522394607396767</v>
      </c>
      <c r="J136" s="0" t="n">
        <f aca="true">RAND()</f>
        <v>0.65527471248006</v>
      </c>
      <c r="K136" s="0" t="n">
        <f aca="true">RAND()</f>
        <v>0.444472350978268</v>
      </c>
      <c r="L136" s="0" t="n">
        <f aca="true">RAND()</f>
        <v>0.161883486743697</v>
      </c>
      <c r="M136" s="0" t="n">
        <f aca="true">RAND()</f>
        <v>0.94582374467476</v>
      </c>
      <c r="N136" s="0" t="n">
        <f aca="true">RAND()</f>
        <v>0.767018947482489</v>
      </c>
      <c r="O136" s="0" t="n">
        <f aca="true">RAND()</f>
        <v>0.323727160538309</v>
      </c>
      <c r="P136" s="0" t="n">
        <f aca="true">RAND()</f>
        <v>0.092980840284408</v>
      </c>
      <c r="Q136" s="0" t="n">
        <f aca="true">RAND()</f>
        <v>0.000239365403583288</v>
      </c>
      <c r="R136" s="0" t="n">
        <f aca="true">RAND()</f>
        <v>0.35076628466405</v>
      </c>
      <c r="S136" s="0" t="n">
        <f aca="true">RAND()</f>
        <v>0.255428920222772</v>
      </c>
      <c r="T136" s="0" t="n">
        <f aca="true">RAND()</f>
        <v>0.100932648127235</v>
      </c>
      <c r="U136" s="0" t="n">
        <f aca="true">RAND()</f>
        <v>0.0860574182576542</v>
      </c>
      <c r="V136" s="0" t="n">
        <f aca="true">RAND()</f>
        <v>0.218612027757665</v>
      </c>
      <c r="W136" s="0" t="n">
        <f aca="true">RAND()</f>
        <v>0.804425308792931</v>
      </c>
      <c r="X136" s="0" t="n">
        <f aca="true">RAND()</f>
        <v>0.28722669728069</v>
      </c>
      <c r="Y136" s="0" t="n">
        <f aca="true">RAND()</f>
        <v>0.226413106816223</v>
      </c>
      <c r="Z136" s="0" t="n">
        <f aca="true">RAND()</f>
        <v>0.829428515713195</v>
      </c>
      <c r="AA136" s="0" t="n">
        <f aca="true">RAND()</f>
        <v>0.000691102553410439</v>
      </c>
      <c r="AB136" s="0" t="n">
        <f aca="true">RAND()</f>
        <v>0.411867927486197</v>
      </c>
      <c r="AC136" s="0" t="n">
        <f aca="true">RAND()</f>
        <v>0.423710210765956</v>
      </c>
      <c r="AD136" s="0" t="n">
        <f aca="true">RAND()</f>
        <v>0.106577874079655</v>
      </c>
      <c r="AE136" s="0" t="n">
        <f aca="true">RAND()</f>
        <v>0.810730624009324</v>
      </c>
    </row>
    <row r="137" customFormat="false" ht="15.75" hidden="false" customHeight="false" outlineLevel="0" collapsed="false">
      <c r="B137" s="0" t="n">
        <f aca="true">RAND()</f>
        <v>0.940761520527722</v>
      </c>
      <c r="C137" s="0" t="n">
        <f aca="true">RAND()</f>
        <v>0.774494916327489</v>
      </c>
      <c r="D137" s="0" t="n">
        <f aca="true">RAND()</f>
        <v>0.775579494588591</v>
      </c>
      <c r="E137" s="0" t="n">
        <f aca="true">RAND()</f>
        <v>0.312602080697301</v>
      </c>
      <c r="F137" s="0" t="n">
        <f aca="true">RAND()</f>
        <v>0.349763825215103</v>
      </c>
      <c r="G137" s="0" t="n">
        <f aca="true">RAND()</f>
        <v>0.619864070818778</v>
      </c>
      <c r="H137" s="0" t="n">
        <f aca="true">RAND()</f>
        <v>0.0586370633208453</v>
      </c>
      <c r="I137" s="0" t="n">
        <f aca="true">RAND()</f>
        <v>0.938519337481451</v>
      </c>
      <c r="J137" s="0" t="n">
        <f aca="true">RAND()</f>
        <v>0.125620361511198</v>
      </c>
      <c r="K137" s="0" t="n">
        <f aca="true">RAND()</f>
        <v>0.657610940875374</v>
      </c>
      <c r="L137" s="0" t="n">
        <f aca="true">RAND()</f>
        <v>0.274245454825021</v>
      </c>
      <c r="M137" s="0" t="n">
        <f aca="true">RAND()</f>
        <v>0.617524160073685</v>
      </c>
      <c r="N137" s="0" t="n">
        <f aca="true">RAND()</f>
        <v>0.572017325923927</v>
      </c>
      <c r="O137" s="0" t="n">
        <f aca="true">RAND()</f>
        <v>0.832159176116562</v>
      </c>
      <c r="P137" s="0" t="n">
        <f aca="true">RAND()</f>
        <v>0.411063927452652</v>
      </c>
      <c r="Q137" s="0" t="n">
        <f aca="true">RAND()</f>
        <v>0.520906152794252</v>
      </c>
      <c r="R137" s="0" t="n">
        <f aca="true">RAND()</f>
        <v>0.752011896526537</v>
      </c>
      <c r="S137" s="0" t="n">
        <f aca="true">RAND()</f>
        <v>0.842305227901746</v>
      </c>
      <c r="T137" s="0" t="n">
        <f aca="true">RAND()</f>
        <v>0.678571350723481</v>
      </c>
      <c r="U137" s="0" t="n">
        <f aca="true">RAND()</f>
        <v>0.912078035455464</v>
      </c>
      <c r="V137" s="0" t="n">
        <f aca="true">RAND()</f>
        <v>0.824273512527328</v>
      </c>
      <c r="W137" s="0" t="n">
        <f aca="true">RAND()</f>
        <v>0.941562667297592</v>
      </c>
      <c r="X137" s="0" t="n">
        <f aca="true">RAND()</f>
        <v>0.359701195704779</v>
      </c>
      <c r="Y137" s="0" t="n">
        <f aca="true">RAND()</f>
        <v>0.0112720484495537</v>
      </c>
      <c r="Z137" s="0" t="n">
        <f aca="true">RAND()</f>
        <v>0.938114860746761</v>
      </c>
      <c r="AA137" s="0" t="n">
        <f aca="true">RAND()</f>
        <v>0.00490712296244489</v>
      </c>
      <c r="AB137" s="0" t="n">
        <f aca="true">RAND()</f>
        <v>0.320783110992586</v>
      </c>
      <c r="AC137" s="0" t="n">
        <f aca="true">RAND()</f>
        <v>0.106098196363706</v>
      </c>
      <c r="AD137" s="0" t="n">
        <f aca="true">RAND()</f>
        <v>0.181798243106555</v>
      </c>
      <c r="AE137" s="0" t="n">
        <f aca="true">RAND()</f>
        <v>0.357439092249364</v>
      </c>
    </row>
    <row r="138" customFormat="false" ht="15.75" hidden="false" customHeight="false" outlineLevel="0" collapsed="false">
      <c r="B138" s="0" t="n">
        <f aca="true">RAND()</f>
        <v>0.677044542533346</v>
      </c>
      <c r="C138" s="0" t="n">
        <f aca="true">RAND()</f>
        <v>0.258338303253129</v>
      </c>
      <c r="D138" s="0" t="n">
        <f aca="true">RAND()</f>
        <v>0.499227737643722</v>
      </c>
      <c r="E138" s="0" t="n">
        <f aca="true">RAND()</f>
        <v>0.0512348382260148</v>
      </c>
      <c r="F138" s="0" t="n">
        <f aca="true">RAND()</f>
        <v>0.144181167003776</v>
      </c>
      <c r="G138" s="0" t="n">
        <f aca="true">RAND()</f>
        <v>0.296353258001738</v>
      </c>
      <c r="H138" s="0" t="n">
        <f aca="true">RAND()</f>
        <v>0.0825876465199186</v>
      </c>
      <c r="I138" s="0" t="n">
        <f aca="true">RAND()</f>
        <v>0.889147321102542</v>
      </c>
      <c r="J138" s="0" t="n">
        <f aca="true">RAND()</f>
        <v>0.467257819139143</v>
      </c>
      <c r="K138" s="0" t="n">
        <f aca="true">RAND()</f>
        <v>0.995422433465014</v>
      </c>
      <c r="L138" s="0" t="n">
        <f aca="true">RAND()</f>
        <v>0.0911907980246369</v>
      </c>
      <c r="M138" s="0" t="n">
        <f aca="true">RAND()</f>
        <v>0.306553527145625</v>
      </c>
      <c r="N138" s="0" t="n">
        <f aca="true">RAND()</f>
        <v>0.69694399403149</v>
      </c>
      <c r="O138" s="0" t="n">
        <f aca="true">RAND()</f>
        <v>0.848016294385827</v>
      </c>
      <c r="P138" s="0" t="n">
        <f aca="true">RAND()</f>
        <v>0.367521482747062</v>
      </c>
      <c r="Q138" s="0" t="n">
        <f aca="true">RAND()</f>
        <v>0.651401885951618</v>
      </c>
      <c r="R138" s="0" t="n">
        <f aca="true">RAND()</f>
        <v>0.196311979512395</v>
      </c>
      <c r="S138" s="0" t="n">
        <f aca="true">RAND()</f>
        <v>0.0735343933878822</v>
      </c>
      <c r="T138" s="0" t="n">
        <f aca="true">RAND()</f>
        <v>0.913894255575229</v>
      </c>
      <c r="U138" s="0" t="n">
        <f aca="true">RAND()</f>
        <v>0.556832652519707</v>
      </c>
      <c r="V138" s="0" t="n">
        <f aca="true">RAND()</f>
        <v>0.0608900939109976</v>
      </c>
      <c r="W138" s="0" t="n">
        <f aca="true">RAND()</f>
        <v>0.951918916023175</v>
      </c>
      <c r="X138" s="0" t="n">
        <f aca="true">RAND()</f>
        <v>0.315593024842084</v>
      </c>
      <c r="Y138" s="0" t="n">
        <f aca="true">RAND()</f>
        <v>0.4991550056467</v>
      </c>
      <c r="Z138" s="0" t="n">
        <f aca="true">RAND()</f>
        <v>0.538907435590646</v>
      </c>
      <c r="AA138" s="0" t="n">
        <f aca="true">RAND()</f>
        <v>0.470038347620544</v>
      </c>
      <c r="AB138" s="0" t="n">
        <f aca="true">RAND()</f>
        <v>0.851600789431018</v>
      </c>
      <c r="AC138" s="0" t="n">
        <f aca="true">RAND()</f>
        <v>0.437564607436328</v>
      </c>
      <c r="AD138" s="0" t="n">
        <f aca="true">RAND()</f>
        <v>0.723480831255791</v>
      </c>
      <c r="AE138" s="0" t="n">
        <f aca="true">RAND()</f>
        <v>0.291453064556133</v>
      </c>
    </row>
    <row r="139" customFormat="false" ht="15.75" hidden="false" customHeight="false" outlineLevel="0" collapsed="false">
      <c r="B139" s="0" t="n">
        <f aca="true">RAND()</f>
        <v>0.714544989175788</v>
      </c>
      <c r="C139" s="0" t="n">
        <f aca="true">RAND()</f>
        <v>0.41903890700335</v>
      </c>
      <c r="D139" s="0" t="n">
        <f aca="true">RAND()</f>
        <v>0.908594418816804</v>
      </c>
      <c r="E139" s="0" t="n">
        <f aca="true">RAND()</f>
        <v>0.148788684168867</v>
      </c>
      <c r="F139" s="0" t="n">
        <f aca="true">RAND()</f>
        <v>0.489491118067446</v>
      </c>
      <c r="G139" s="0" t="n">
        <f aca="true">RAND()</f>
        <v>0.926203100652626</v>
      </c>
      <c r="H139" s="0" t="n">
        <f aca="true">RAND()</f>
        <v>0.294146655517858</v>
      </c>
      <c r="I139" s="0" t="n">
        <f aca="true">RAND()</f>
        <v>0.806576157004556</v>
      </c>
      <c r="J139" s="0" t="n">
        <f aca="true">RAND()</f>
        <v>0.194361547328341</v>
      </c>
      <c r="K139" s="0" t="n">
        <f aca="true">RAND()</f>
        <v>0.43492960438696</v>
      </c>
      <c r="L139" s="0" t="n">
        <f aca="true">RAND()</f>
        <v>0.0337196566089382</v>
      </c>
      <c r="M139" s="0" t="n">
        <f aca="true">RAND()</f>
        <v>0.0468829105487258</v>
      </c>
      <c r="N139" s="0" t="n">
        <f aca="true">RAND()</f>
        <v>0.944216838683687</v>
      </c>
      <c r="O139" s="0" t="n">
        <f aca="true">RAND()</f>
        <v>0.89106344251467</v>
      </c>
      <c r="P139" s="0" t="n">
        <f aca="true">RAND()</f>
        <v>0.328264056236682</v>
      </c>
      <c r="Q139" s="0" t="n">
        <f aca="true">RAND()</f>
        <v>0.206975795096948</v>
      </c>
      <c r="R139" s="0" t="n">
        <f aca="true">RAND()</f>
        <v>0.358028008007792</v>
      </c>
      <c r="S139" s="0" t="n">
        <f aca="true">RAND()</f>
        <v>0.68058013719954</v>
      </c>
      <c r="T139" s="0" t="n">
        <f aca="true">RAND()</f>
        <v>0.3169225129073</v>
      </c>
      <c r="U139" s="0" t="n">
        <f aca="true">RAND()</f>
        <v>0.894644877862972</v>
      </c>
      <c r="V139" s="0" t="n">
        <f aca="true">RAND()</f>
        <v>0.0313457785116375</v>
      </c>
      <c r="W139" s="0" t="n">
        <f aca="true">RAND()</f>
        <v>0.893251311852831</v>
      </c>
      <c r="X139" s="0" t="n">
        <f aca="true">RAND()</f>
        <v>0.384009800674845</v>
      </c>
      <c r="Y139" s="0" t="n">
        <f aca="true">RAND()</f>
        <v>0.186756420708777</v>
      </c>
      <c r="Z139" s="0" t="n">
        <f aca="true">RAND()</f>
        <v>0.143669322215588</v>
      </c>
      <c r="AA139" s="0" t="n">
        <f aca="true">RAND()</f>
        <v>0.777229837903401</v>
      </c>
      <c r="AB139" s="0" t="n">
        <f aca="true">RAND()</f>
        <v>0.0727881984956065</v>
      </c>
      <c r="AC139" s="0" t="n">
        <f aca="true">RAND()</f>
        <v>0.956725688785373</v>
      </c>
      <c r="AD139" s="0" t="n">
        <f aca="true">RAND()</f>
        <v>0.795858567788809</v>
      </c>
      <c r="AE139" s="0" t="n">
        <f aca="true">RAND()</f>
        <v>0.127934031140207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40"/>
  <sheetViews>
    <sheetView showFormulas="false" showGridLines="true" showRowColHeaders="true" showZeros="true" rightToLeft="false" tabSelected="false" showOutlineSymbols="true" defaultGridColor="true" view="normal" topLeftCell="A33" colorId="64" zoomScale="100" zoomScaleNormal="100" zoomScalePageLayoutView="100" workbookViewId="0">
      <selection pane="topLeft" activeCell="C29" activeCellId="0" sqref="C29"/>
    </sheetView>
  </sheetViews>
  <sheetFormatPr defaultColWidth="8.90234375" defaultRowHeight="15.75" customHeight="true" zeroHeight="false" outlineLevelRow="0" outlineLevelCol="0"/>
  <cols>
    <col collapsed="false" customWidth="true" hidden="false" outlineLevel="0" max="1" min="1" style="0" width="15.49"/>
    <col collapsed="false" customWidth="true" hidden="false" outlineLevel="0" max="4" min="4" style="0" width="11.12"/>
  </cols>
  <sheetData>
    <row r="1" customFormat="false" ht="15.75" hidden="false" customHeight="false" outlineLevel="0" collapsed="false">
      <c r="A1" s="5" t="s">
        <v>2</v>
      </c>
      <c r="B1" s="29"/>
      <c r="C1" s="6"/>
      <c r="D1" s="6"/>
      <c r="E1" s="6"/>
      <c r="F1" s="6"/>
      <c r="G1" s="6"/>
    </row>
    <row r="2" customFormat="false" ht="15.75" hidden="false" customHeight="false" outlineLevel="0" collapsed="false">
      <c r="A2" s="5" t="s">
        <v>3</v>
      </c>
      <c r="B2" s="29"/>
      <c r="C2" s="6"/>
      <c r="D2" s="6"/>
      <c r="E2" s="6"/>
      <c r="F2" s="6"/>
      <c r="G2" s="6"/>
    </row>
    <row r="3" customFormat="false" ht="15.75" hidden="false" customHeight="false" outlineLevel="0" collapsed="false">
      <c r="A3" s="7" t="s">
        <v>4</v>
      </c>
      <c r="B3" s="30"/>
      <c r="C3" s="30"/>
      <c r="D3" s="30"/>
    </row>
    <row r="4" customFormat="false" ht="15.75" hidden="false" customHeight="false" outlineLevel="0" collapsed="false">
      <c r="A4" s="9" t="s">
        <v>5</v>
      </c>
      <c r="B4" s="30"/>
      <c r="C4" s="30"/>
      <c r="D4" s="30"/>
    </row>
    <row r="5" customFormat="false" ht="15.75" hidden="false" customHeight="false" outlineLevel="0" collapsed="false">
      <c r="A5" s="32" t="s">
        <v>4</v>
      </c>
      <c r="B5" s="30"/>
      <c r="C5" s="30"/>
      <c r="D5" s="30"/>
      <c r="E5" s="30"/>
      <c r="F5" s="30"/>
      <c r="G5" s="30"/>
      <c r="H5" s="30"/>
      <c r="I5" s="30"/>
      <c r="J5" s="30"/>
      <c r="K5" s="30"/>
      <c r="L5" s="30"/>
      <c r="M5" s="30"/>
      <c r="N5" s="30"/>
      <c r="O5" s="30"/>
      <c r="P5" s="30"/>
      <c r="Q5" s="30"/>
      <c r="R5" s="30"/>
      <c r="S5" s="30"/>
      <c r="T5" s="30"/>
      <c r="U5" s="30"/>
      <c r="V5" s="30"/>
      <c r="W5" s="30"/>
      <c r="X5" s="30"/>
      <c r="Y5" s="30"/>
      <c r="Z5" s="30"/>
    </row>
    <row r="6" customFormat="false" ht="15.75" hidden="false" customHeight="false" outlineLevel="0" collapsed="false">
      <c r="A6" s="30" t="s">
        <v>100</v>
      </c>
      <c r="B6" s="30"/>
      <c r="C6" s="30"/>
      <c r="D6" s="30"/>
      <c r="E6" s="30"/>
      <c r="F6" s="30"/>
      <c r="G6" s="30"/>
      <c r="H6" s="30"/>
      <c r="I6" s="30"/>
      <c r="J6" s="30"/>
      <c r="K6" s="30"/>
      <c r="L6" s="30"/>
      <c r="M6" s="30"/>
      <c r="N6" s="30"/>
      <c r="O6" s="30"/>
      <c r="P6" s="30"/>
      <c r="Q6" s="30"/>
      <c r="R6" s="30"/>
      <c r="S6" s="30"/>
      <c r="T6" s="30"/>
      <c r="U6" s="30"/>
      <c r="V6" s="30"/>
      <c r="W6" s="30"/>
      <c r="X6" s="30"/>
      <c r="Y6" s="30"/>
      <c r="Z6" s="30"/>
    </row>
    <row r="7" customFormat="false" ht="15.75" hidden="false" customHeight="false" outlineLevel="0" collapsed="false">
      <c r="B7" s="30"/>
      <c r="C7" s="30"/>
      <c r="D7" s="30"/>
      <c r="E7" s="30"/>
      <c r="F7" s="30"/>
      <c r="G7" s="30"/>
      <c r="H7" s="30"/>
      <c r="I7" s="30"/>
      <c r="J7" s="30"/>
      <c r="K7" s="30"/>
      <c r="L7" s="30"/>
      <c r="M7" s="30"/>
      <c r="N7" s="30"/>
      <c r="O7" s="30"/>
      <c r="P7" s="30"/>
      <c r="Q7" s="30"/>
      <c r="R7" s="30"/>
      <c r="S7" s="30"/>
      <c r="T7" s="30"/>
      <c r="U7" s="30"/>
      <c r="V7" s="30"/>
      <c r="W7" s="30"/>
      <c r="X7" s="30"/>
      <c r="Y7" s="30"/>
      <c r="Z7" s="30"/>
    </row>
    <row r="9" customFormat="false" ht="15.75" hidden="false" customHeight="false" outlineLevel="0" collapsed="false">
      <c r="A9" s="30" t="s">
        <v>101</v>
      </c>
      <c r="B9" s="0" t="n">
        <v>0.0410928811513784</v>
      </c>
      <c r="C9" s="31" t="n">
        <v>0.0508004871615576</v>
      </c>
      <c r="D9" s="0" t="n">
        <v>0.0481390457822979</v>
      </c>
      <c r="E9" s="0" t="n">
        <v>0.0668519399071072</v>
      </c>
      <c r="F9" s="0" t="n">
        <v>0.0736599577716536</v>
      </c>
      <c r="G9" s="0" t="n">
        <v>0.0855456843238172</v>
      </c>
      <c r="H9" s="0" t="n">
        <v>0.107184193438716</v>
      </c>
      <c r="I9" s="0" t="n">
        <v>0.122910351733914</v>
      </c>
      <c r="J9" s="0" t="n">
        <v>0.139895294211703</v>
      </c>
      <c r="K9" s="0" t="n">
        <v>0.158166131303066</v>
      </c>
      <c r="L9" s="0" t="n">
        <v>0.177717183055718</v>
      </c>
      <c r="M9" s="0" t="n">
        <v>0.198490240055581</v>
      </c>
      <c r="N9" s="0" t="n">
        <v>0.220346485020001</v>
      </c>
      <c r="O9" s="0" t="n">
        <v>0.24302738180583</v>
      </c>
      <c r="P9" s="0" t="n">
        <v>0.266101450642932</v>
      </c>
      <c r="Q9" s="0" t="n">
        <v>0.307859165362395</v>
      </c>
      <c r="R9" s="0" t="n">
        <v>0.356606273839945</v>
      </c>
      <c r="S9" s="0" t="n">
        <v>0.415670312361541</v>
      </c>
      <c r="T9" s="0" t="n">
        <v>0.487879253900738</v>
      </c>
      <c r="U9" s="0" t="n">
        <v>0.57702233286998</v>
      </c>
      <c r="V9" s="0" t="n">
        <v>0.688243720568697</v>
      </c>
      <c r="W9" s="0" t="n">
        <v>0.828626817399397</v>
      </c>
      <c r="X9" s="0" t="n">
        <v>1.00807693794323</v>
      </c>
      <c r="Y9" s="0" t="n">
        <v>1.24068048872277</v>
      </c>
      <c r="Z9" s="0" t="n">
        <v>1.54684197390504</v>
      </c>
      <c r="AA9" s="0" t="n">
        <v>1.95672139212538</v>
      </c>
      <c r="AB9" s="0" t="n">
        <v>2.51590327317925</v>
      </c>
      <c r="AC9" s="0" t="n">
        <v>3.2950072705604</v>
      </c>
      <c r="AD9" s="0" t="n">
        <v>4.40648500356361</v>
      </c>
      <c r="AE9" s="0" t="n">
        <v>6.03498885286421</v>
      </c>
    </row>
    <row r="10" customFormat="false" ht="15.75" hidden="false" customHeight="false" outlineLevel="0" collapsed="false">
      <c r="B10" s="31"/>
      <c r="C10" s="31" t="n">
        <v>0.0399610785570351</v>
      </c>
      <c r="D10" s="31" t="n">
        <v>0.0362097356493369</v>
      </c>
      <c r="E10" s="31" t="n">
        <v>0.0543423360835598</v>
      </c>
      <c r="F10" s="31" t="n">
        <v>0.0621109249266311</v>
      </c>
      <c r="G10" s="0" t="n">
        <v>0.0716343720303263</v>
      </c>
      <c r="H10" s="0" t="n">
        <v>0.0865565348731319</v>
      </c>
      <c r="I10" s="0" t="n">
        <v>0.0991025293247023</v>
      </c>
      <c r="J10" s="0" t="n">
        <v>0.112602800209325</v>
      </c>
      <c r="K10" s="0" t="n">
        <v>0.127065411240723</v>
      </c>
      <c r="L10" s="0" t="n">
        <v>0.142470414251382</v>
      </c>
      <c r="M10" s="0" t="n">
        <v>0.158754232898172</v>
      </c>
      <c r="N10" s="0" t="n">
        <v>0.175787618660662</v>
      </c>
      <c r="O10" s="0" t="n">
        <v>0.193345141027665</v>
      </c>
      <c r="P10" s="0" t="n">
        <v>0.211063877359548</v>
      </c>
      <c r="Q10" s="0" t="n">
        <v>0.243455668801571</v>
      </c>
      <c r="R10" s="0" t="n">
        <v>0.281085636151114</v>
      </c>
      <c r="S10" s="0" t="n">
        <v>0.326486052580874</v>
      </c>
      <c r="T10" s="0" t="n">
        <v>0.381740683763545</v>
      </c>
      <c r="U10" s="0" t="n">
        <v>0.449627579997259</v>
      </c>
      <c r="V10" s="0" t="n">
        <v>0.533898120553685</v>
      </c>
      <c r="W10" s="0" t="n">
        <v>0.639688766111172</v>
      </c>
      <c r="X10" s="0" t="n">
        <v>0.774139263289053</v>
      </c>
      <c r="Y10" s="0" t="n">
        <v>0.947338354302139</v>
      </c>
      <c r="Z10" s="0" t="n">
        <v>1.17380036736966</v>
      </c>
      <c r="AA10" s="0" t="n">
        <v>1.47482273452937</v>
      </c>
      <c r="AB10" s="0" t="n">
        <v>1.88234327112708</v>
      </c>
      <c r="AC10" s="0" t="n">
        <v>2.44542379945227</v>
      </c>
      <c r="AD10" s="0" t="n">
        <v>3.24147833244456</v>
      </c>
      <c r="AE10" s="0" t="n">
        <v>4.39637351649338</v>
      </c>
    </row>
    <row r="11" customFormat="false" ht="15.75" hidden="false" customHeight="false" outlineLevel="0" collapsed="false">
      <c r="B11" s="31"/>
      <c r="C11" s="31"/>
      <c r="D11" s="31" t="n">
        <v>0.0272366212185495</v>
      </c>
      <c r="E11" s="31" t="n">
        <v>0.0441735796316752</v>
      </c>
      <c r="F11" s="31" t="n">
        <v>0.0523726473914186</v>
      </c>
      <c r="G11" s="0" t="n">
        <v>0.0599852967071363</v>
      </c>
      <c r="H11" s="0" t="n">
        <v>0.0698986808491252</v>
      </c>
      <c r="I11" s="0" t="n">
        <v>0.0799062990220338</v>
      </c>
      <c r="J11" s="0" t="n">
        <v>0.0906348614971527</v>
      </c>
      <c r="K11" s="0" t="n">
        <v>0.102080126767703</v>
      </c>
      <c r="L11" s="0" t="n">
        <v>0.114214160881655</v>
      </c>
      <c r="M11" s="0" t="n">
        <v>0.126973026260787</v>
      </c>
      <c r="N11" s="0" t="n">
        <v>0.140239527177306</v>
      </c>
      <c r="O11" s="0" t="n">
        <v>0.153819472033298</v>
      </c>
      <c r="P11" s="0" t="n">
        <v>0.16740968611187</v>
      </c>
      <c r="Q11" s="0" t="n">
        <v>0.192525249660345</v>
      </c>
      <c r="R11" s="0" t="n">
        <v>0.221558454369588</v>
      </c>
      <c r="S11" s="0" t="n">
        <v>0.256436746526966</v>
      </c>
      <c r="T11" s="0" t="n">
        <v>0.298692654945126</v>
      </c>
      <c r="U11" s="0" t="n">
        <v>0.35035898816718</v>
      </c>
      <c r="V11" s="0" t="n">
        <v>0.414166078980309</v>
      </c>
      <c r="W11" s="0" t="n">
        <v>0.49383112988437</v>
      </c>
      <c r="X11" s="0" t="n">
        <v>0.594489940607555</v>
      </c>
      <c r="Y11" s="0" t="n">
        <v>0.723353003202114</v>
      </c>
      <c r="Z11" s="0" t="n">
        <v>0.890722727777314</v>
      </c>
      <c r="AA11" s="0" t="n">
        <v>1.11160541661075</v>
      </c>
      <c r="AB11" s="0" t="n">
        <v>1.40832766828907</v>
      </c>
      <c r="AC11" s="0" t="n">
        <v>1.81489662021611</v>
      </c>
      <c r="AD11" s="0" t="n">
        <v>2.38448145658279</v>
      </c>
      <c r="AE11" s="0" t="n">
        <v>3.20267370292676</v>
      </c>
    </row>
    <row r="12" customFormat="false" ht="15.75" hidden="false" customHeight="false" outlineLevel="0" collapsed="false">
      <c r="A12" s="30"/>
      <c r="B12" s="31"/>
      <c r="C12" s="31"/>
      <c r="D12" s="31"/>
      <c r="E12" s="31" t="n">
        <v>0.0359076417781436</v>
      </c>
      <c r="F12" s="31" t="n">
        <v>0.0441612195926229</v>
      </c>
      <c r="G12" s="0" t="n">
        <v>0.0502305767337483</v>
      </c>
      <c r="H12" s="0" t="n">
        <v>0.0564466402404988</v>
      </c>
      <c r="I12" s="0" t="n">
        <v>0.0644283921601902</v>
      </c>
      <c r="J12" s="0" t="n">
        <v>0.0729526983639593</v>
      </c>
      <c r="K12" s="0" t="n">
        <v>0.0820077799234373</v>
      </c>
      <c r="L12" s="0" t="n">
        <v>0.0915619893045554</v>
      </c>
      <c r="M12" s="0" t="n">
        <v>0.101554138768467</v>
      </c>
      <c r="N12" s="0" t="n">
        <v>0.111880035310562</v>
      </c>
      <c r="O12" s="0" t="n">
        <v>0.122374060453979</v>
      </c>
      <c r="P12" s="0" t="n">
        <v>0.132784460110776</v>
      </c>
      <c r="Q12" s="0" t="n">
        <v>0.152249368187802</v>
      </c>
      <c r="R12" s="0" t="n">
        <v>0.174637698940442</v>
      </c>
      <c r="S12" s="0" t="n">
        <v>0.201416888867086</v>
      </c>
      <c r="T12" s="0" t="n">
        <v>0.233711799430397</v>
      </c>
      <c r="U12" s="0" t="n">
        <v>0.273006875134925</v>
      </c>
      <c r="V12" s="0" t="n">
        <v>0.321285156051932</v>
      </c>
      <c r="W12" s="0" t="n">
        <v>0.381230995075019</v>
      </c>
      <c r="X12" s="0" t="n">
        <v>0.456530635046233</v>
      </c>
      <c r="Y12" s="0" t="n">
        <v>0.552325961326631</v>
      </c>
      <c r="Z12" s="0" t="n">
        <v>0.675913042655577</v>
      </c>
      <c r="AA12" s="0" t="n">
        <v>0.837840761000113</v>
      </c>
      <c r="AB12" s="0" t="n">
        <v>1.05367966177655</v>
      </c>
      <c r="AC12" s="0" t="n">
        <v>1.34694433856807</v>
      </c>
      <c r="AD12" s="0" t="n">
        <v>1.75406133672942</v>
      </c>
      <c r="AE12" s="0" t="n">
        <v>2.3330863060061</v>
      </c>
    </row>
    <row r="13" customFormat="false" ht="15.75" hidden="false" customHeight="false" outlineLevel="0" collapsed="false">
      <c r="B13" s="31"/>
      <c r="C13" s="31"/>
      <c r="D13" s="31"/>
      <c r="E13" s="31"/>
      <c r="F13" s="31" t="n">
        <v>0.0372372490802786</v>
      </c>
      <c r="G13" s="0" t="n">
        <v>0.0420621548531043</v>
      </c>
      <c r="H13" s="0" t="n">
        <v>0.0455834524447992</v>
      </c>
      <c r="I13" s="0" t="n">
        <v>0.0519485668483111</v>
      </c>
      <c r="J13" s="0" t="n">
        <v>0.0587201890163425</v>
      </c>
      <c r="K13" s="0" t="n">
        <v>0.0658823238266073</v>
      </c>
      <c r="L13" s="0" t="n">
        <v>0.0734024381976094</v>
      </c>
      <c r="M13" s="0" t="n">
        <v>0.0812238898663632</v>
      </c>
      <c r="N13" s="0" t="n">
        <v>0.0892554513911548</v>
      </c>
      <c r="O13" s="0" t="n">
        <v>0.0973570541755102</v>
      </c>
      <c r="P13" s="0" t="n">
        <v>0.105320744912741</v>
      </c>
      <c r="Q13" s="0" t="n">
        <v>0.12039911728191</v>
      </c>
      <c r="R13" s="0" t="n">
        <v>0.13765363176048</v>
      </c>
      <c r="S13" s="0" t="n">
        <v>0.158201832110009</v>
      </c>
      <c r="T13" s="0" t="n">
        <v>0.182867587430393</v>
      </c>
      <c r="U13" s="0" t="n">
        <v>0.212732529742812</v>
      </c>
      <c r="V13" s="0" t="n">
        <v>0.249233717433971</v>
      </c>
      <c r="W13" s="0" t="n">
        <v>0.294305204372029</v>
      </c>
      <c r="X13" s="0" t="n">
        <v>0.350586623085188</v>
      </c>
      <c r="Y13" s="0" t="n">
        <v>0.421735952162969</v>
      </c>
      <c r="Z13" s="0" t="n">
        <v>0.512907582780505</v>
      </c>
      <c r="AA13" s="0" t="n">
        <v>0.631498488855475</v>
      </c>
      <c r="AB13" s="0" t="n">
        <v>0.788339854879321</v>
      </c>
      <c r="AC13" s="0" t="n">
        <v>0.999648702296078</v>
      </c>
      <c r="AD13" s="0" t="n">
        <v>1.2903145732231</v>
      </c>
      <c r="AE13" s="0" t="n">
        <v>1.69960858213525</v>
      </c>
    </row>
    <row r="14" customFormat="false" ht="15.75" hidden="false" customHeight="false" outlineLevel="0" collapsed="false">
      <c r="B14" s="31"/>
      <c r="C14" s="31"/>
      <c r="D14" s="31"/>
      <c r="E14" s="31"/>
      <c r="F14" s="31"/>
      <c r="G14" s="0" t="n">
        <v>0.035222069622343</v>
      </c>
      <c r="H14" s="0" t="n">
        <v>0.0368108912759784</v>
      </c>
      <c r="I14" s="0" t="n">
        <v>0.0418860925612377</v>
      </c>
      <c r="J14" s="0" t="n">
        <v>0.0472643325804441</v>
      </c>
      <c r="K14" s="0" t="n">
        <v>0.052927668531525</v>
      </c>
      <c r="L14" s="0" t="n">
        <v>0.0588444831122276</v>
      </c>
      <c r="M14" s="0" t="n">
        <v>0.0649635786884504</v>
      </c>
      <c r="N14" s="0" t="n">
        <v>0.0712060519191373</v>
      </c>
      <c r="O14" s="0" t="n">
        <v>0.0774542902521219</v>
      </c>
      <c r="P14" s="0" t="n">
        <v>0.0835373303451383</v>
      </c>
      <c r="Q14" s="0" t="n">
        <v>0.0952118725667366</v>
      </c>
      <c r="R14" s="0" t="n">
        <v>0.10850190108902</v>
      </c>
      <c r="S14" s="0" t="n">
        <v>0.124258793906201</v>
      </c>
      <c r="T14" s="0" t="n">
        <v>0.143084579444058</v>
      </c>
      <c r="U14" s="0" t="n">
        <v>0.165765529488628</v>
      </c>
      <c r="V14" s="0" t="n">
        <v>0.193340541061026</v>
      </c>
      <c r="W14" s="0" t="n">
        <v>0.227199662250488</v>
      </c>
      <c r="X14" s="0" t="n">
        <v>0.269228329603398</v>
      </c>
      <c r="Y14" s="0" t="n">
        <v>0.32202218581144</v>
      </c>
      <c r="Z14" s="0" t="n">
        <v>0.389213067172302</v>
      </c>
      <c r="AA14" s="0" t="n">
        <v>0.475973908157345</v>
      </c>
      <c r="AB14" s="0" t="n">
        <v>0.589818470770621</v>
      </c>
      <c r="AC14" s="0" t="n">
        <v>0.74189964602738</v>
      </c>
      <c r="AD14" s="0" t="n">
        <v>0.949175301347363</v>
      </c>
      <c r="AE14" s="0" t="n">
        <v>1.23813222212631</v>
      </c>
    </row>
    <row r="15" customFormat="false" ht="15.75" hidden="false" customHeight="false" outlineLevel="0" collapsed="false">
      <c r="H15" s="0" t="n">
        <v>0.0297266144588947</v>
      </c>
      <c r="I15" s="0" t="n">
        <v>0.0337727266889099</v>
      </c>
      <c r="J15" s="0" t="n">
        <v>0.0380434254673994</v>
      </c>
      <c r="K15" s="0" t="n">
        <v>0.0425203291789722</v>
      </c>
      <c r="L15" s="0" t="n">
        <v>0.0471738170797985</v>
      </c>
      <c r="M15" s="0" t="n">
        <v>0.0519584393576083</v>
      </c>
      <c r="N15" s="0" t="n">
        <v>0.0568066347868287</v>
      </c>
      <c r="O15" s="0" t="n">
        <v>0.0616202608970169</v>
      </c>
      <c r="P15" s="0" t="n">
        <v>0.0662593638791148</v>
      </c>
      <c r="Q15" s="0" t="n">
        <v>0.0752937470167528</v>
      </c>
      <c r="R15" s="0" t="n">
        <v>0.085523806305497</v>
      </c>
      <c r="S15" s="0" t="n">
        <v>0.0975984137294132</v>
      </c>
      <c r="T15" s="0" t="n">
        <v>0.111956400597651</v>
      </c>
      <c r="U15" s="0" t="n">
        <v>0.129167884196487</v>
      </c>
      <c r="V15" s="0" t="n">
        <v>0.149981973557303</v>
      </c>
      <c r="W15" s="0" t="n">
        <v>0.175395085645457</v>
      </c>
      <c r="X15" s="0" t="n">
        <v>0.20675031130159</v>
      </c>
      <c r="Y15" s="0" t="n">
        <v>0.245884391935136</v>
      </c>
      <c r="Z15" s="0" t="n">
        <v>0.295349136459343</v>
      </c>
      <c r="AA15" s="0" t="n">
        <v>0.358751707636193</v>
      </c>
      <c r="AB15" s="0" t="n">
        <v>0.441289155063013</v>
      </c>
      <c r="AC15" s="0" t="n">
        <v>0.550608512281676</v>
      </c>
      <c r="AD15" s="0" t="n">
        <v>0.698227991362911</v>
      </c>
      <c r="AE15" s="0" t="n">
        <v>0.90195555352017</v>
      </c>
    </row>
    <row r="16" customFormat="false" ht="15.75" hidden="false" customHeight="false" outlineLevel="0" collapsed="false">
      <c r="I16" s="0" t="n">
        <v>0.027230925547334</v>
      </c>
      <c r="J16" s="0" t="n">
        <v>0.0306214462846853</v>
      </c>
      <c r="K16" s="0" t="n">
        <v>0.0341594187624433</v>
      </c>
      <c r="L16" s="0" t="n">
        <v>0.0378178021146704</v>
      </c>
      <c r="M16" s="0" t="n">
        <v>0.041556814987445</v>
      </c>
      <c r="N16" s="0" t="n">
        <v>0.0453190939369699</v>
      </c>
      <c r="O16" s="0" t="n">
        <v>0.0490231921389585</v>
      </c>
      <c r="P16" s="0" t="n">
        <v>0.0525549868965911</v>
      </c>
      <c r="Q16" s="0" t="n">
        <v>0.0595424518706856</v>
      </c>
      <c r="R16" s="0" t="n">
        <v>0.0674119197135462</v>
      </c>
      <c r="S16" s="0" t="n">
        <v>0.0766581588558484</v>
      </c>
      <c r="T16" s="0" t="n">
        <v>0.0876001850337909</v>
      </c>
      <c r="U16" s="0" t="n">
        <v>0.100650251950853</v>
      </c>
      <c r="V16" s="0" t="n">
        <v>0.11634700238603</v>
      </c>
      <c r="W16" s="0" t="n">
        <v>0.135402648770932</v>
      </c>
      <c r="X16" s="0" t="n">
        <v>0.158771148958482</v>
      </c>
      <c r="Y16" s="0" t="n">
        <v>0.187748350459038</v>
      </c>
      <c r="Z16" s="0" t="n">
        <v>0.224121746582221</v>
      </c>
      <c r="AA16" s="0" t="n">
        <v>0.270398829696645</v>
      </c>
      <c r="AB16" s="0" t="n">
        <v>0.330162800974675</v>
      </c>
      <c r="AC16" s="0" t="n">
        <v>0.408639814590034</v>
      </c>
      <c r="AD16" s="0" t="n">
        <v>0.513627279629636</v>
      </c>
      <c r="AE16" s="0" t="n">
        <v>0.657057304533089</v>
      </c>
    </row>
    <row r="17" customFormat="false" ht="15.75" hidden="false" customHeight="false" outlineLevel="0" collapsed="false">
      <c r="J17" s="0" t="n">
        <v>0.0246474380538995</v>
      </c>
      <c r="K17" s="0" t="n">
        <v>0.0274425413142149</v>
      </c>
      <c r="L17" s="0" t="n">
        <v>0.0303173719091903</v>
      </c>
      <c r="M17" s="0" t="n">
        <v>0.0332375046912923</v>
      </c>
      <c r="N17" s="0" t="n">
        <v>0.0361545844596326</v>
      </c>
      <c r="O17" s="0" t="n">
        <v>0.039001350083696</v>
      </c>
      <c r="P17" s="0" t="n">
        <v>0.0416850764329698</v>
      </c>
      <c r="Q17" s="0" t="n">
        <v>0.04708629488162</v>
      </c>
      <c r="R17" s="0" t="n">
        <v>0.0531356953785804</v>
      </c>
      <c r="S17" s="0" t="n">
        <v>0.0602107462059857</v>
      </c>
      <c r="T17" s="0" t="n">
        <v>0.0685426860544803</v>
      </c>
      <c r="U17" s="0" t="n">
        <v>0.0784287308009166</v>
      </c>
      <c r="V17" s="0" t="n">
        <v>0.0902550129402254</v>
      </c>
      <c r="W17" s="0" t="n">
        <v>0.10452902501068</v>
      </c>
      <c r="X17" s="0" t="n">
        <v>0.121926190015863</v>
      </c>
      <c r="Y17" s="0" t="n">
        <v>0.143357790312239</v>
      </c>
      <c r="Z17" s="0" t="n">
        <v>0.170071793312928</v>
      </c>
      <c r="AA17" s="0" t="n">
        <v>0.203805377214987</v>
      </c>
      <c r="AB17" s="0" t="n">
        <v>0.247020516812559</v>
      </c>
      <c r="AC17" s="0" t="n">
        <v>0.30327627405577</v>
      </c>
      <c r="AD17" s="0" t="n">
        <v>0.377832148872732</v>
      </c>
      <c r="AE17" s="0" t="n">
        <v>0.478653631828471</v>
      </c>
    </row>
    <row r="18" customFormat="false" ht="15.75" hidden="false" customHeight="false" outlineLevel="0" collapsed="false">
      <c r="K18" s="0" t="n">
        <v>0.0220464252925282</v>
      </c>
      <c r="L18" s="0" t="n">
        <v>0.0243045070861907</v>
      </c>
      <c r="M18" s="0" t="n">
        <v>0.0265836474339392</v>
      </c>
      <c r="N18" s="0" t="n">
        <v>0.0288433387319417</v>
      </c>
      <c r="O18" s="0" t="n">
        <v>0.0310282795138956</v>
      </c>
      <c r="P18" s="0" t="n">
        <v>0.0330633817993635</v>
      </c>
      <c r="Q18" s="0" t="n">
        <v>0.0372359400061995</v>
      </c>
      <c r="R18" s="0" t="n">
        <v>0.0418828322255587</v>
      </c>
      <c r="S18" s="0" t="n">
        <v>0.0472922127636651</v>
      </c>
      <c r="T18" s="0" t="n">
        <v>0.0536311631048588</v>
      </c>
      <c r="U18" s="0" t="n">
        <v>0.061113267933459</v>
      </c>
      <c r="V18" s="0" t="n">
        <v>0.0700144154450372</v>
      </c>
      <c r="W18" s="0" t="n">
        <v>0.080695002415854</v>
      </c>
      <c r="X18" s="0" t="n">
        <v>0.0936315943375312</v>
      </c>
      <c r="Y18" s="0" t="n">
        <v>0.109462778197307</v>
      </c>
      <c r="Z18" s="0" t="n">
        <v>0.129056708337155</v>
      </c>
      <c r="AA18" s="0" t="n">
        <v>0.153612468768236</v>
      </c>
      <c r="AB18" s="0" t="n">
        <v>0.184815295806217</v>
      </c>
      <c r="AC18" s="0" t="n">
        <v>0.225079630327812</v>
      </c>
      <c r="AD18" s="0" t="n">
        <v>0.277939156239375</v>
      </c>
      <c r="AE18" s="0" t="n">
        <v>0.348689981348572</v>
      </c>
    </row>
    <row r="19" customFormat="false" ht="15.75" hidden="false" customHeight="false" outlineLevel="0" collapsed="false">
      <c r="L19" s="0" t="n">
        <v>0.0194841777998451</v>
      </c>
      <c r="M19" s="0" t="n">
        <v>0.021261834107454</v>
      </c>
      <c r="N19" s="0" t="n">
        <v>0.0230105863928378</v>
      </c>
      <c r="O19" s="0" t="n">
        <v>0.0246851487839879</v>
      </c>
      <c r="P19" s="0" t="n">
        <v>0.0262249061188203</v>
      </c>
      <c r="Q19" s="0" t="n">
        <v>0.029446258866431</v>
      </c>
      <c r="R19" s="0" t="n">
        <v>0.0330130550232984</v>
      </c>
      <c r="S19" s="0" t="n">
        <v>0.0371454188664652</v>
      </c>
      <c r="T19" s="0" t="n">
        <v>0.0419636553737298</v>
      </c>
      <c r="U19" s="0" t="n">
        <v>0.0476207058225542</v>
      </c>
      <c r="V19" s="0" t="n">
        <v>0.0543129762039567</v>
      </c>
      <c r="W19" s="0" t="n">
        <v>0.0622954573069955</v>
      </c>
      <c r="X19" s="0" t="n">
        <v>0.0719031362912874</v>
      </c>
      <c r="Y19" s="0" t="n">
        <v>0.0835817836238643</v>
      </c>
      <c r="Z19" s="0" t="n">
        <v>0.097932959030869</v>
      </c>
      <c r="AA19" s="0" t="n">
        <v>0.115781000891751</v>
      </c>
      <c r="AB19" s="0" t="n">
        <v>0.138274723106737</v>
      </c>
      <c r="AC19" s="0" t="n">
        <v>0.167045180656593</v>
      </c>
      <c r="AD19" s="0" t="n">
        <v>0.204456330149598</v>
      </c>
      <c r="AE19" s="0" t="n">
        <v>0.254013957082933</v>
      </c>
    </row>
    <row r="20" customFormat="false" ht="15.75" hidden="false" customHeight="false" outlineLevel="0" collapsed="false">
      <c r="M20" s="0" t="n">
        <v>0.0170054011864356</v>
      </c>
      <c r="N20" s="0" t="n">
        <v>0.018357343824274</v>
      </c>
      <c r="O20" s="0" t="n">
        <v>0.0196387482655855</v>
      </c>
      <c r="P20" s="0" t="n">
        <v>0.0208008274868657</v>
      </c>
      <c r="Q20" s="0" t="n">
        <v>0.0232861628062701</v>
      </c>
      <c r="R20" s="0" t="n">
        <v>0.0260216834454249</v>
      </c>
      <c r="S20" s="0" t="n">
        <v>0.0291756731633679</v>
      </c>
      <c r="T20" s="0" t="n">
        <v>0.0328344244349537</v>
      </c>
      <c r="U20" s="0" t="n">
        <v>0.0371070260145046</v>
      </c>
      <c r="V20" s="0" t="n">
        <v>0.0421327431698304</v>
      </c>
      <c r="W20" s="0" t="n">
        <v>0.0480912557767674</v>
      </c>
      <c r="X20" s="0" t="n">
        <v>0.055217056220211</v>
      </c>
      <c r="Y20" s="0" t="n">
        <v>0.063820000449416</v>
      </c>
      <c r="Z20" s="0" t="n">
        <v>0.0743151176573183</v>
      </c>
      <c r="AA20" s="0" t="n">
        <v>0.087266614975904</v>
      </c>
      <c r="AB20" s="0" t="n">
        <v>0.103454094353166</v>
      </c>
      <c r="AC20" s="0" t="n">
        <v>0.123974312290959</v>
      </c>
      <c r="AD20" s="0" t="n">
        <v>0.150401229908892</v>
      </c>
      <c r="AE20" s="0" t="n">
        <v>0.185044291044396</v>
      </c>
    </row>
    <row r="21" customFormat="false" ht="15.75" hidden="false" customHeight="false" outlineLevel="0" collapsed="false">
      <c r="N21" s="0" t="n">
        <v>0.0146450884184117</v>
      </c>
      <c r="O21" s="0" t="n">
        <v>0.0156239865845658</v>
      </c>
      <c r="P21" s="0" t="n">
        <v>0.0164986071705264</v>
      </c>
      <c r="Q21" s="0" t="n">
        <v>0.0184147460191719</v>
      </c>
      <c r="R21" s="0" t="n">
        <v>0.0205109163285866</v>
      </c>
      <c r="S21" s="0" t="n">
        <v>0.0229158784720057</v>
      </c>
      <c r="T21" s="0" t="n">
        <v>0.0256912658912359</v>
      </c>
      <c r="U21" s="0" t="n">
        <v>0.028914552102018</v>
      </c>
      <c r="V21" s="0" t="n">
        <v>0.0326840503151358</v>
      </c>
      <c r="W21" s="0" t="n">
        <v>0.0371258031029295</v>
      </c>
      <c r="X21" s="0" t="n">
        <v>0.0424032031826043</v>
      </c>
      <c r="Y21" s="0" t="n">
        <v>0.0487306238365621</v>
      </c>
      <c r="Z21" s="0" t="n">
        <v>0.0563930342458076</v>
      </c>
      <c r="AA21" s="0" t="n">
        <v>0.0657747128691062</v>
      </c>
      <c r="AB21" s="0" t="n">
        <v>0.0774020688522525</v>
      </c>
      <c r="AC21" s="0" t="n">
        <v>0.0920088208926708</v>
      </c>
      <c r="AD21" s="0" t="n">
        <v>0.110637464448062</v>
      </c>
      <c r="AE21" s="0" t="n">
        <v>0.134801213450424</v>
      </c>
    </row>
    <row r="22" customFormat="false" ht="15.75" hidden="false" customHeight="false" outlineLevel="0" collapsed="false">
      <c r="O22" s="0" t="n">
        <v>0.0124299651634347</v>
      </c>
      <c r="P22" s="0" t="n">
        <v>0.0130862120143644</v>
      </c>
      <c r="Q22" s="0" t="n">
        <v>0.0145624194836988</v>
      </c>
      <c r="R22" s="0" t="n">
        <v>0.0161671972345912</v>
      </c>
      <c r="S22" s="0" t="n">
        <v>0.0179991557762267</v>
      </c>
      <c r="T22" s="0" t="n">
        <v>0.0201021079081727</v>
      </c>
      <c r="U22" s="0" t="n">
        <v>0.0225308092039905</v>
      </c>
      <c r="V22" s="0" t="n">
        <v>0.0253543221882419</v>
      </c>
      <c r="W22" s="0" t="n">
        <v>0.0286606210167494</v>
      </c>
      <c r="X22" s="0" t="n">
        <v>0.0325629753417946</v>
      </c>
      <c r="Y22" s="0" t="n">
        <v>0.0372089263989067</v>
      </c>
      <c r="Z22" s="0" t="n">
        <v>0.0427931006731798</v>
      </c>
      <c r="AA22" s="0" t="n">
        <v>0.0495758069017339</v>
      </c>
      <c r="AB22" s="0" t="n">
        <v>0.0579105186707913</v>
      </c>
      <c r="AC22" s="0" t="n">
        <v>0.0682853001208131</v>
      </c>
      <c r="AD22" s="0" t="n">
        <v>0.0813866252750132</v>
      </c>
      <c r="AE22" s="0" t="n">
        <v>0.098200096015645</v>
      </c>
    </row>
    <row r="23" customFormat="false" ht="15.75" hidden="false" customHeight="false" outlineLevel="0" collapsed="false">
      <c r="P23" s="0" t="n">
        <v>0.0103796001150219</v>
      </c>
      <c r="Q23" s="0" t="n">
        <v>0.0115159916405268</v>
      </c>
      <c r="R23" s="0" t="n">
        <v>0.0127433734424573</v>
      </c>
      <c r="S23" s="0" t="n">
        <v>0.0141373418894955</v>
      </c>
      <c r="T23" s="0" t="n">
        <v>0.0157288762672325</v>
      </c>
      <c r="U23" s="0" t="n">
        <v>0.0175564664323884</v>
      </c>
      <c r="V23" s="0" t="n">
        <v>0.019668359564588</v>
      </c>
      <c r="W23" s="0" t="n">
        <v>0.0221256142200711</v>
      </c>
      <c r="X23" s="0" t="n">
        <v>0.0250063033809986</v>
      </c>
      <c r="Y23" s="0" t="n">
        <v>0.0284113786107634</v>
      </c>
      <c r="Z23" s="0" t="n">
        <v>0.0324729727654447</v>
      </c>
      <c r="AA23" s="0" t="n">
        <v>0.0373663452526052</v>
      </c>
      <c r="AB23" s="0" t="n">
        <v>0.0433273712505228</v>
      </c>
      <c r="AC23" s="0" t="n">
        <v>0.0506786432795267</v>
      </c>
      <c r="AD23" s="0" t="n">
        <v>0.0598692568263342</v>
      </c>
      <c r="AE23" s="0" t="n">
        <v>0.0715368846514756</v>
      </c>
    </row>
    <row r="24" customFormat="false" ht="15.75" hidden="false" customHeight="false" outlineLevel="0" collapsed="false">
      <c r="Q24" s="0" t="n">
        <v>0.0091068701607681</v>
      </c>
      <c r="R24" s="0" t="n">
        <v>0.0100446332371371</v>
      </c>
      <c r="S24" s="0" t="n">
        <v>0.0111041005581198</v>
      </c>
      <c r="T24" s="0" t="n">
        <v>0.0123070450999483</v>
      </c>
      <c r="U24" s="0" t="n">
        <v>0.0136803570080824</v>
      </c>
      <c r="V24" s="0" t="n">
        <v>0.0152575314413776</v>
      </c>
      <c r="W24" s="0" t="n">
        <v>0.0170806768049206</v>
      </c>
      <c r="X24" s="0" t="n">
        <v>0.0192032577557477</v>
      </c>
      <c r="Y24" s="0" t="n">
        <v>0.0216938921029407</v>
      </c>
      <c r="Z24" s="0" t="n">
        <v>0.0246416815710251</v>
      </c>
      <c r="AA24" s="0" t="n">
        <v>0.0281638130530975</v>
      </c>
      <c r="AB24" s="0" t="n">
        <v>0.0324165823855326</v>
      </c>
      <c r="AC24" s="0" t="n">
        <v>0.0376116804071964</v>
      </c>
      <c r="AD24" s="0" t="n">
        <v>0.044040748720392</v>
      </c>
      <c r="AE24" s="0" t="n">
        <v>0.0521132470667158</v>
      </c>
    </row>
    <row r="25" customFormat="false" ht="15.75" hidden="false" customHeight="false" outlineLevel="0" collapsed="false">
      <c r="R25" s="0" t="n">
        <v>0.00791742134248741</v>
      </c>
      <c r="S25" s="0" t="n">
        <v>0.00872165716643335</v>
      </c>
      <c r="T25" s="0" t="n">
        <v>0.00962963637826442</v>
      </c>
      <c r="U25" s="0" t="n">
        <v>0.0106600134252146</v>
      </c>
      <c r="V25" s="0" t="n">
        <v>0.0118358760383738</v>
      </c>
      <c r="W25" s="0" t="n">
        <v>0.0131860529254593</v>
      </c>
      <c r="X25" s="0" t="n">
        <v>0.0147468861276752</v>
      </c>
      <c r="Y25" s="0" t="n">
        <v>0.0165646644966302</v>
      </c>
      <c r="Z25" s="0" t="n">
        <v>0.0186990108677068</v>
      </c>
      <c r="AA25" s="0" t="n">
        <v>0.0212276678472997</v>
      </c>
      <c r="AB25" s="0" t="n">
        <v>0.0242533710961138</v>
      </c>
      <c r="AC25" s="0" t="n">
        <v>0.0279138984690336</v>
      </c>
      <c r="AD25" s="0" t="n">
        <v>0.0323970540252232</v>
      </c>
      <c r="AE25" s="0" t="n">
        <v>0.0379634999911972</v>
      </c>
    </row>
    <row r="26" customFormat="false" ht="15.75" hidden="false" customHeight="false" outlineLevel="0" collapsed="false">
      <c r="S26" s="0" t="n">
        <v>0.00685037958100752</v>
      </c>
      <c r="T26" s="0" t="n">
        <v>0.00753470033013716</v>
      </c>
      <c r="U26" s="0" t="n">
        <v>0.00830650005395468</v>
      </c>
      <c r="V26" s="0" t="n">
        <v>0.00918156139045137</v>
      </c>
      <c r="W26" s="0" t="n">
        <v>0.0101794556350909</v>
      </c>
      <c r="X26" s="0" t="n">
        <v>0.0113246748665615</v>
      </c>
      <c r="Y26" s="0" t="n">
        <v>0.012648173439045</v>
      </c>
      <c r="Z26" s="0" t="n">
        <v>0.0141894945936545</v>
      </c>
      <c r="AA26" s="0" t="n">
        <v>0.0159997469584723</v>
      </c>
      <c r="AB26" s="0" t="n">
        <v>0.0181458366748844</v>
      </c>
      <c r="AC26" s="0" t="n">
        <v>0.0207165890835984</v>
      </c>
      <c r="AD26" s="0" t="n">
        <v>0.0238317726198704</v>
      </c>
      <c r="AE26" s="0" t="n">
        <v>0.0276556809007997</v>
      </c>
    </row>
    <row r="27" customFormat="false" ht="15.75" hidden="false" customHeight="false" outlineLevel="0" collapsed="false">
      <c r="T27" s="0" t="n">
        <v>0.00589551950197326</v>
      </c>
      <c r="U27" s="0" t="n">
        <v>0.00647259439497</v>
      </c>
      <c r="V27" s="0" t="n">
        <v>0.00712250358936761</v>
      </c>
      <c r="W27" s="0" t="n">
        <v>0.00785840293623524</v>
      </c>
      <c r="X27" s="0" t="n">
        <v>0.00869663329078331</v>
      </c>
      <c r="Y27" s="0" t="n">
        <v>0.00965768376272923</v>
      </c>
      <c r="Z27" s="0" t="n">
        <v>0.010767508412494</v>
      </c>
      <c r="AA27" s="0" t="n">
        <v>0.0120593512474668</v>
      </c>
      <c r="AB27" s="0" t="n">
        <v>0.0135763142915972</v>
      </c>
      <c r="AC27" s="0" t="n">
        <v>0.0153750313212172</v>
      </c>
      <c r="AD27" s="0" t="n">
        <v>0.0175310195106943</v>
      </c>
      <c r="AE27" s="0" t="n">
        <v>0.0201466325882546</v>
      </c>
    </row>
    <row r="28" customFormat="false" ht="15.75" hidden="false" customHeight="false" outlineLevel="0" collapsed="false">
      <c r="U28" s="0" t="n">
        <v>0.00504357767166345</v>
      </c>
      <c r="V28" s="0" t="n">
        <v>0.00552521027995442</v>
      </c>
      <c r="W28" s="0" t="n">
        <v>0.00606658144816204</v>
      </c>
      <c r="X28" s="0" t="n">
        <v>0.00667846375154469</v>
      </c>
      <c r="Y28" s="0" t="n">
        <v>0.00737425495549864</v>
      </c>
      <c r="Z28" s="0" t="n">
        <v>0.00817077991382284</v>
      </c>
      <c r="AA28" s="0" t="n">
        <v>0.00908939078144426</v>
      </c>
      <c r="AB28" s="0" t="n">
        <v>0.0101574985516836</v>
      </c>
      <c r="AC28" s="0" t="n">
        <v>0.0114107388612329</v>
      </c>
      <c r="AD28" s="0" t="n">
        <v>0.0128960883433444</v>
      </c>
      <c r="AE28" s="0" t="n">
        <v>0.0146764350551349</v>
      </c>
    </row>
    <row r="29" customFormat="false" ht="15.75" hidden="false" customHeight="false" outlineLevel="0" collapsed="false">
      <c r="V29" s="0" t="n">
        <v>0.00428612611487985</v>
      </c>
      <c r="W29" s="0" t="n">
        <v>0.0046833193418325</v>
      </c>
      <c r="X29" s="0" t="n">
        <v>0.00512863732313118</v>
      </c>
      <c r="Y29" s="0" t="n">
        <v>0.00563071203041016</v>
      </c>
      <c r="Z29" s="0" t="n">
        <v>0.00620028718274918</v>
      </c>
      <c r="AA29" s="0" t="n">
        <v>0.00685086810081583</v>
      </c>
      <c r="AB29" s="0" t="n">
        <v>0.00759961611166538</v>
      </c>
      <c r="AC29" s="0" t="n">
        <v>0.00846859812113498</v>
      </c>
      <c r="AD29" s="0" t="n">
        <v>0.00948656148935833</v>
      </c>
      <c r="AE29" s="0" t="n">
        <v>0.0106915011719214</v>
      </c>
    </row>
    <row r="30" customFormat="false" ht="15.75" hidden="false" customHeight="false" outlineLevel="0" collapsed="false">
      <c r="W30" s="0" t="n">
        <v>0.00361545958708384</v>
      </c>
      <c r="X30" s="0" t="n">
        <v>0.00393846875130983</v>
      </c>
      <c r="Y30" s="0" t="n">
        <v>0.00429940626690223</v>
      </c>
      <c r="Z30" s="0" t="n">
        <v>0.0047050050979255</v>
      </c>
      <c r="AA30" s="0" t="n">
        <v>0.0051636457121627</v>
      </c>
      <c r="AB30" s="0" t="n">
        <v>0.00568586495492152</v>
      </c>
      <c r="AC30" s="0" t="n">
        <v>0.00628505787481861</v>
      </c>
      <c r="AD30" s="0" t="n">
        <v>0.00697846094841796</v>
      </c>
      <c r="AE30" s="0" t="n">
        <v>0.0077885533428094</v>
      </c>
    </row>
    <row r="31" customFormat="false" ht="15.75" hidden="false" customHeight="false" outlineLevel="0" collapsed="false">
      <c r="X31" s="0" t="n">
        <v>0.00302449464209213</v>
      </c>
      <c r="Y31" s="0" t="n">
        <v>0.00328286975928542</v>
      </c>
      <c r="Z31" s="0" t="n">
        <v>0.0035703302635878</v>
      </c>
      <c r="AA31" s="0" t="n">
        <v>0.00389195013659088</v>
      </c>
      <c r="AB31" s="0" t="n">
        <v>0.00425403860018399</v>
      </c>
      <c r="AC31" s="0" t="n">
        <v>0.00466452084805334</v>
      </c>
      <c r="AD31" s="0" t="n">
        <v>0.00513346350658487</v>
      </c>
      <c r="AE31" s="0" t="n">
        <v>0.00567381158158597</v>
      </c>
    </row>
    <row r="32" customFormat="false" ht="15.75" hidden="false" customHeight="false" outlineLevel="0" collapsed="false">
      <c r="Y32" s="0" t="n">
        <v>0.00250667957094361</v>
      </c>
      <c r="Z32" s="0" t="n">
        <v>0.00270929742386706</v>
      </c>
      <c r="AA32" s="0" t="n">
        <v>0.00293344600115209</v>
      </c>
      <c r="AB32" s="0" t="n">
        <v>0.00318277774012048</v>
      </c>
      <c r="AC32" s="0" t="n">
        <v>0.00346182249635246</v>
      </c>
      <c r="AD32" s="0" t="n">
        <v>0.00377625493188622</v>
      </c>
      <c r="AE32" s="0" t="n">
        <v>0.00413326280843409</v>
      </c>
    </row>
    <row r="33" customFormat="false" ht="15.75" hidden="false" customHeight="false" outlineLevel="0" collapsed="false">
      <c r="Z33" s="0" t="n">
        <v>0.00205591415613089</v>
      </c>
      <c r="AA33" s="0" t="n">
        <v>0.00221100094802672</v>
      </c>
      <c r="AB33" s="0" t="n">
        <v>0.00238128402092268</v>
      </c>
      <c r="AC33" s="0" t="n">
        <v>0.00256922744835697</v>
      </c>
      <c r="AD33" s="0" t="n">
        <v>0.0027778713713077</v>
      </c>
      <c r="AE33" s="0" t="n">
        <v>0.00301100260344019</v>
      </c>
    </row>
    <row r="34" customFormat="false" ht="15.75" hidden="false" customHeight="false" outlineLevel="0" collapsed="false">
      <c r="AA34" s="0" t="n">
        <v>0.00166647867056531</v>
      </c>
      <c r="AB34" s="0" t="n">
        <v>0.00178162411934144</v>
      </c>
      <c r="AC34" s="0" t="n">
        <v>0.0019067787815077</v>
      </c>
      <c r="AD34" s="0" t="n">
        <v>0.00204344502548628</v>
      </c>
      <c r="AE34" s="0" t="n">
        <v>0.00219345758983043</v>
      </c>
    </row>
    <row r="35" customFormat="false" ht="15.75" hidden="false" customHeight="false" outlineLevel="0" collapsed="false">
      <c r="AB35" s="0" t="n">
        <v>0.00133297182307101</v>
      </c>
      <c r="AC35" s="0" t="n">
        <v>0.00141513563695308</v>
      </c>
      <c r="AD35" s="0" t="n">
        <v>0.00150318967800835</v>
      </c>
      <c r="AE35" s="0" t="n">
        <v>0.00159789174306514</v>
      </c>
    </row>
    <row r="36" customFormat="false" ht="15.75" hidden="false" customHeight="false" outlineLevel="0" collapsed="false">
      <c r="AC36" s="0" t="n">
        <v>0.00105025758121303</v>
      </c>
      <c r="AD36" s="0" t="n">
        <v>0.00110576951172598</v>
      </c>
      <c r="AE36" s="0" t="n">
        <v>0.0011640334576759</v>
      </c>
    </row>
    <row r="37" customFormat="false" ht="15.75" hidden="false" customHeight="false" outlineLevel="0" collapsed="false">
      <c r="AD37" s="0" t="n">
        <v>0.000813421107762501</v>
      </c>
      <c r="AE37" s="0" t="n">
        <v>0.000847976026204214</v>
      </c>
    </row>
    <row r="38" customFormat="false" ht="15.75" hidden="false" customHeight="false" outlineLevel="0" collapsed="false">
      <c r="AE38" s="0" t="n">
        <v>0.000617734255210128</v>
      </c>
    </row>
    <row r="41" customFormat="false" ht="15.75" hidden="false" customHeight="false" outlineLevel="0" collapsed="false">
      <c r="B41" s="0" t="n">
        <v>0.0410928811513784</v>
      </c>
      <c r="C41" s="0" t="n">
        <v>0.0508004871615576</v>
      </c>
      <c r="D41" s="0" t="n">
        <v>0.0362097356493369</v>
      </c>
      <c r="E41" s="0" t="n">
        <v>0.0543423360835598</v>
      </c>
      <c r="F41" s="0" t="n">
        <v>0.0736599577716536</v>
      </c>
      <c r="G41" s="0" t="n">
        <v>0.0716343720303263</v>
      </c>
      <c r="H41" s="0" t="n">
        <v>0.107184193438716</v>
      </c>
      <c r="I41" s="0" t="n">
        <v>0.0991025293247023</v>
      </c>
      <c r="J41" s="0" t="n">
        <v>0.112602800209325</v>
      </c>
      <c r="K41" s="0" t="n">
        <v>0.127065411240723</v>
      </c>
      <c r="L41" s="0" t="n">
        <v>0.142470414251382</v>
      </c>
      <c r="M41" s="0" t="n">
        <v>0.198490240055581</v>
      </c>
      <c r="N41" s="0" t="n">
        <v>0.175787618660662</v>
      </c>
      <c r="O41" s="0" t="n">
        <v>0.193345141027665</v>
      </c>
      <c r="P41" s="0" t="n">
        <v>0.211063877359548</v>
      </c>
      <c r="Q41" s="0" t="n">
        <v>0.243455668801571</v>
      </c>
      <c r="R41" s="0" t="n">
        <v>0.281085636151114</v>
      </c>
      <c r="S41" s="0" t="n">
        <v>0.326486052580874</v>
      </c>
      <c r="T41" s="0" t="n">
        <v>0.381740683763545</v>
      </c>
      <c r="U41" s="0" t="n">
        <v>0.449627579997259</v>
      </c>
      <c r="V41" s="0" t="n">
        <v>0.688243720568697</v>
      </c>
      <c r="W41" s="0" t="n">
        <v>0.639688766111172</v>
      </c>
      <c r="X41" s="0" t="n">
        <v>1.00807693794323</v>
      </c>
      <c r="Y41" s="0" t="n">
        <v>1.24068048872277</v>
      </c>
      <c r="Z41" s="0" t="n">
        <v>1.17380036736966</v>
      </c>
      <c r="AA41" s="0" t="n">
        <v>1.47482273452937</v>
      </c>
      <c r="AB41" s="0" t="n">
        <v>1.88234327112708</v>
      </c>
      <c r="AC41" s="0" t="n">
        <v>3.2950072705604</v>
      </c>
      <c r="AD41" s="0" t="n">
        <v>4.40648500356361</v>
      </c>
      <c r="AE41" s="0" t="n">
        <v>6.03498885286421</v>
      </c>
    </row>
    <row r="42" customFormat="false" ht="15.75" hidden="false" customHeight="false" outlineLevel="0" collapsed="false">
      <c r="B42" s="0" t="n">
        <v>0.0410928811513784</v>
      </c>
      <c r="C42" s="0" t="n">
        <v>0.0399610785570351</v>
      </c>
      <c r="D42" s="0" t="n">
        <v>0.0481390457822979</v>
      </c>
      <c r="E42" s="0" t="n">
        <v>0.0668519399071072</v>
      </c>
      <c r="F42" s="0" t="n">
        <v>0.0621109249266311</v>
      </c>
      <c r="G42" s="0" t="n">
        <v>0.0855456843238172</v>
      </c>
      <c r="H42" s="0" t="n">
        <v>0.107184193438716</v>
      </c>
      <c r="I42" s="0" t="n">
        <v>0.122910351733914</v>
      </c>
      <c r="J42" s="0" t="n">
        <v>0.139895294211703</v>
      </c>
      <c r="K42" s="0" t="n">
        <v>0.158166131303066</v>
      </c>
      <c r="L42" s="0" t="n">
        <v>0.177717183055718</v>
      </c>
      <c r="M42" s="0" t="n">
        <v>0.198490240055581</v>
      </c>
      <c r="N42" s="0" t="n">
        <v>0.220346485020001</v>
      </c>
      <c r="O42" s="0" t="n">
        <v>0.193345141027665</v>
      </c>
      <c r="P42" s="0" t="n">
        <v>0.211063877359548</v>
      </c>
      <c r="Q42" s="0" t="n">
        <v>0.307859165362395</v>
      </c>
      <c r="R42" s="0" t="n">
        <v>0.281085636151114</v>
      </c>
      <c r="S42" s="0" t="n">
        <v>0.415670312361541</v>
      </c>
      <c r="T42" s="0" t="n">
        <v>0.381740683763545</v>
      </c>
      <c r="U42" s="0" t="n">
        <v>0.57702233286998</v>
      </c>
      <c r="V42" s="0" t="n">
        <v>0.688243720568697</v>
      </c>
      <c r="W42" s="0" t="n">
        <v>0.639688766111172</v>
      </c>
      <c r="X42" s="0" t="n">
        <v>0.774139263289053</v>
      </c>
      <c r="Y42" s="0" t="n">
        <v>1.24068048872277</v>
      </c>
      <c r="Z42" s="0" t="n">
        <v>1.54684197390504</v>
      </c>
      <c r="AA42" s="0" t="n">
        <v>1.95672139212538</v>
      </c>
      <c r="AB42" s="0" t="n">
        <v>1.88234327112708</v>
      </c>
      <c r="AC42" s="0" t="n">
        <v>2.44542379945227</v>
      </c>
      <c r="AD42" s="0" t="n">
        <v>3.24147833244456</v>
      </c>
      <c r="AE42" s="0" t="n">
        <v>4.39637351649338</v>
      </c>
    </row>
    <row r="43" customFormat="false" ht="15.75" hidden="false" customHeight="false" outlineLevel="0" collapsed="false">
      <c r="B43" s="0" t="n">
        <v>0.0410928811513784</v>
      </c>
      <c r="C43" s="0" t="n">
        <v>0.0508004871615576</v>
      </c>
      <c r="D43" s="0" t="n">
        <v>0.0481390457822979</v>
      </c>
      <c r="E43" s="0" t="n">
        <v>0.0543423360835598</v>
      </c>
      <c r="F43" s="0" t="n">
        <v>0.0736599577716536</v>
      </c>
      <c r="G43" s="0" t="n">
        <v>0.0716343720303263</v>
      </c>
      <c r="H43" s="0" t="n">
        <v>0.107184193438716</v>
      </c>
      <c r="I43" s="0" t="n">
        <v>0.122910351733914</v>
      </c>
      <c r="J43" s="0" t="n">
        <v>0.139895294211703</v>
      </c>
      <c r="K43" s="0" t="n">
        <v>0.127065411240723</v>
      </c>
      <c r="L43" s="0" t="n">
        <v>0.177717183055718</v>
      </c>
      <c r="M43" s="0" t="n">
        <v>0.198490240055581</v>
      </c>
      <c r="N43" s="0" t="n">
        <v>0.175787618660662</v>
      </c>
      <c r="O43" s="0" t="n">
        <v>0.193345141027665</v>
      </c>
      <c r="P43" s="0" t="n">
        <v>0.266101450642932</v>
      </c>
      <c r="Q43" s="0" t="n">
        <v>0.307859165362395</v>
      </c>
      <c r="R43" s="0" t="n">
        <v>0.281085636151114</v>
      </c>
      <c r="S43" s="0" t="n">
        <v>0.415670312361541</v>
      </c>
      <c r="T43" s="0" t="n">
        <v>0.381740683763545</v>
      </c>
      <c r="U43" s="0" t="n">
        <v>0.449627579997259</v>
      </c>
      <c r="V43" s="0" t="n">
        <v>0.688243720568697</v>
      </c>
      <c r="W43" s="0" t="n">
        <v>0.639688766111172</v>
      </c>
      <c r="X43" s="0" t="n">
        <v>1.00807693794323</v>
      </c>
      <c r="Y43" s="0" t="n">
        <v>1.24068048872277</v>
      </c>
      <c r="Z43" s="0" t="n">
        <v>1.17380036736966</v>
      </c>
      <c r="AA43" s="0" t="n">
        <v>1.47482273452937</v>
      </c>
      <c r="AB43" s="0" t="n">
        <v>1.88234327112708</v>
      </c>
      <c r="AC43" s="0" t="n">
        <v>3.2950072705604</v>
      </c>
      <c r="AD43" s="0" t="n">
        <v>4.40648500356361</v>
      </c>
      <c r="AE43" s="0" t="n">
        <v>6.03498885286421</v>
      </c>
    </row>
    <row r="44" customFormat="false" ht="15.75" hidden="false" customHeight="false" outlineLevel="0" collapsed="false">
      <c r="B44" s="0" t="n">
        <v>0.0410928811513784</v>
      </c>
      <c r="C44" s="0" t="n">
        <v>0.0508004871615576</v>
      </c>
      <c r="D44" s="0" t="n">
        <v>0.0481390457822979</v>
      </c>
      <c r="E44" s="0" t="n">
        <v>0.0543423360835598</v>
      </c>
      <c r="F44" s="0" t="n">
        <v>0.0621109249266311</v>
      </c>
      <c r="G44" s="0" t="n">
        <v>0.0855456843238172</v>
      </c>
      <c r="H44" s="0" t="n">
        <v>0.0865565348731319</v>
      </c>
      <c r="I44" s="0" t="n">
        <v>0.122910351733914</v>
      </c>
      <c r="J44" s="0" t="n">
        <v>0.139895294211703</v>
      </c>
      <c r="K44" s="0" t="n">
        <v>0.127065411240723</v>
      </c>
      <c r="L44" s="0" t="n">
        <v>0.142470414251382</v>
      </c>
      <c r="M44" s="0" t="n">
        <v>0.158754232898172</v>
      </c>
      <c r="N44" s="0" t="n">
        <v>0.220346485020001</v>
      </c>
      <c r="O44" s="0" t="n">
        <v>0.193345141027665</v>
      </c>
      <c r="P44" s="0" t="n">
        <v>0.266101450642932</v>
      </c>
      <c r="Q44" s="0" t="n">
        <v>0.307859165362395</v>
      </c>
      <c r="R44" s="0" t="n">
        <v>0.356606273839945</v>
      </c>
      <c r="S44" s="0" t="n">
        <v>0.326486052580874</v>
      </c>
      <c r="T44" s="0" t="n">
        <v>0.487879253900738</v>
      </c>
      <c r="U44" s="0" t="n">
        <v>0.57702233286998</v>
      </c>
      <c r="V44" s="0" t="n">
        <v>0.533898120553685</v>
      </c>
      <c r="W44" s="0" t="n">
        <v>0.639688766111172</v>
      </c>
      <c r="X44" s="0" t="n">
        <v>1.00807693794323</v>
      </c>
      <c r="Y44" s="0" t="n">
        <v>1.24068048872277</v>
      </c>
      <c r="Z44" s="0" t="n">
        <v>1.17380036736966</v>
      </c>
      <c r="AA44" s="0" t="n">
        <v>1.47482273452937</v>
      </c>
      <c r="AB44" s="0" t="n">
        <v>2.51590327317925</v>
      </c>
      <c r="AC44" s="0" t="n">
        <v>2.44542379945227</v>
      </c>
      <c r="AD44" s="0" t="n">
        <v>3.24147833244456</v>
      </c>
      <c r="AE44" s="0" t="n">
        <v>4.39637351649338</v>
      </c>
    </row>
    <row r="45" customFormat="false" ht="15.75" hidden="false" customHeight="false" outlineLevel="0" collapsed="false">
      <c r="B45" s="0" t="n">
        <v>0.0410928811513784</v>
      </c>
      <c r="C45" s="0" t="n">
        <v>0.0508004871615576</v>
      </c>
      <c r="D45" s="0" t="n">
        <v>0.0362097356493369</v>
      </c>
      <c r="E45" s="0" t="n">
        <v>0.0668519399071072</v>
      </c>
      <c r="F45" s="0" t="n">
        <v>0.0736599577716536</v>
      </c>
      <c r="G45" s="0" t="n">
        <v>0.0855456843238172</v>
      </c>
      <c r="H45" s="0" t="n">
        <v>0.107184193438716</v>
      </c>
      <c r="I45" s="0" t="n">
        <v>0.122910351733914</v>
      </c>
      <c r="J45" s="0" t="n">
        <v>0.139895294211703</v>
      </c>
      <c r="K45" s="0" t="n">
        <v>0.127065411240723</v>
      </c>
      <c r="L45" s="0" t="n">
        <v>0.177717183055718</v>
      </c>
      <c r="M45" s="0" t="n">
        <v>0.158754232898172</v>
      </c>
      <c r="N45" s="0" t="n">
        <v>0.220346485020001</v>
      </c>
      <c r="O45" s="0" t="n">
        <v>0.193345141027665</v>
      </c>
      <c r="P45" s="0" t="n">
        <v>0.211063877359548</v>
      </c>
      <c r="Q45" s="0" t="n">
        <v>0.307859165362395</v>
      </c>
      <c r="R45" s="0" t="n">
        <v>0.281085636151114</v>
      </c>
      <c r="S45" s="0" t="n">
        <v>0.415670312361541</v>
      </c>
      <c r="T45" s="0" t="n">
        <v>0.381740683763545</v>
      </c>
      <c r="U45" s="0" t="n">
        <v>0.57702233286998</v>
      </c>
      <c r="V45" s="0" t="n">
        <v>0.688243720568697</v>
      </c>
      <c r="W45" s="0" t="n">
        <v>0.639688766111172</v>
      </c>
      <c r="X45" s="0" t="n">
        <v>1.00807693794323</v>
      </c>
      <c r="Y45" s="0" t="n">
        <v>1.24068048872277</v>
      </c>
      <c r="Z45" s="0" t="n">
        <v>1.54684197390504</v>
      </c>
      <c r="AA45" s="0" t="n">
        <v>1.95672139212538</v>
      </c>
      <c r="AB45" s="0" t="n">
        <v>1.88234327112708</v>
      </c>
      <c r="AC45" s="0" t="n">
        <v>3.2950072705604</v>
      </c>
      <c r="AD45" s="0" t="n">
        <v>3.24147833244456</v>
      </c>
      <c r="AE45" s="0" t="n">
        <v>6.03498885286421</v>
      </c>
    </row>
    <row r="46" customFormat="false" ht="15.75" hidden="false" customHeight="false" outlineLevel="0" collapsed="false">
      <c r="B46" s="0" t="n">
        <v>0.0410928811513784</v>
      </c>
      <c r="C46" s="0" t="n">
        <v>0.0399610785570351</v>
      </c>
      <c r="D46" s="0" t="n">
        <v>0.0481390457822979</v>
      </c>
      <c r="E46" s="0" t="n">
        <v>0.0668519399071072</v>
      </c>
      <c r="F46" s="0" t="n">
        <v>0.0621109249266311</v>
      </c>
      <c r="G46" s="0" t="n">
        <v>0.0855456843238172</v>
      </c>
      <c r="H46" s="0" t="n">
        <v>0.107184193438716</v>
      </c>
      <c r="I46" s="0" t="n">
        <v>0.0991025293247023</v>
      </c>
      <c r="J46" s="0" t="n">
        <v>0.112602800209325</v>
      </c>
      <c r="K46" s="0" t="n">
        <v>0.158166131303066</v>
      </c>
      <c r="L46" s="0" t="n">
        <v>0.142470414251382</v>
      </c>
      <c r="M46" s="0" t="n">
        <v>0.198490240055581</v>
      </c>
      <c r="N46" s="0" t="n">
        <v>0.220346485020001</v>
      </c>
      <c r="O46" s="0" t="n">
        <v>0.193345141027665</v>
      </c>
      <c r="P46" s="0" t="n">
        <v>0.266101450642932</v>
      </c>
      <c r="Q46" s="0" t="n">
        <v>0.307859165362395</v>
      </c>
      <c r="R46" s="0" t="n">
        <v>0.356606273839945</v>
      </c>
      <c r="S46" s="0" t="n">
        <v>0.326486052580874</v>
      </c>
      <c r="T46" s="0" t="n">
        <v>0.487879253900738</v>
      </c>
      <c r="U46" s="0" t="n">
        <v>0.57702233286998</v>
      </c>
      <c r="V46" s="0" t="n">
        <v>0.688243720568697</v>
      </c>
      <c r="W46" s="0" t="n">
        <v>0.639688766111172</v>
      </c>
      <c r="X46" s="0" t="n">
        <v>0.774139263289053</v>
      </c>
      <c r="Y46" s="0" t="n">
        <v>0.947338354302139</v>
      </c>
      <c r="Z46" s="0" t="n">
        <v>1.17380036736966</v>
      </c>
      <c r="AA46" s="0" t="n">
        <v>1.47482273452937</v>
      </c>
      <c r="AB46" s="0" t="n">
        <v>1.88234327112708</v>
      </c>
      <c r="AC46" s="0" t="n">
        <v>2.44542379945227</v>
      </c>
      <c r="AD46" s="0" t="n">
        <v>3.24147833244456</v>
      </c>
      <c r="AE46" s="0" t="n">
        <v>4.39637351649338</v>
      </c>
    </row>
    <row r="47" customFormat="false" ht="15.75" hidden="false" customHeight="false" outlineLevel="0" collapsed="false">
      <c r="B47" s="0" t="n">
        <v>0.0410928811513784</v>
      </c>
      <c r="C47" s="0" t="n">
        <v>0.0399610785570351</v>
      </c>
      <c r="D47" s="0" t="n">
        <v>0.0362097356493369</v>
      </c>
      <c r="E47" s="0" t="n">
        <v>0.0668519399071072</v>
      </c>
      <c r="F47" s="0" t="n">
        <v>0.0621109249266311</v>
      </c>
      <c r="G47" s="0" t="n">
        <v>0.0855456843238172</v>
      </c>
      <c r="H47" s="0" t="n">
        <v>0.107184193438716</v>
      </c>
      <c r="I47" s="0" t="n">
        <v>0.122910351733914</v>
      </c>
      <c r="J47" s="0" t="n">
        <v>0.112602800209325</v>
      </c>
      <c r="K47" s="0" t="n">
        <v>0.127065411240723</v>
      </c>
      <c r="L47" s="0" t="n">
        <v>0.142470414251382</v>
      </c>
      <c r="M47" s="0" t="n">
        <v>0.198490240055581</v>
      </c>
      <c r="N47" s="0" t="n">
        <v>0.220346485020001</v>
      </c>
      <c r="O47" s="0" t="n">
        <v>0.24302738180583</v>
      </c>
      <c r="P47" s="0" t="n">
        <v>0.211063877359548</v>
      </c>
      <c r="Q47" s="0" t="n">
        <v>0.307859165362395</v>
      </c>
      <c r="R47" s="0" t="n">
        <v>0.356606273839945</v>
      </c>
      <c r="S47" s="0" t="n">
        <v>0.326486052580874</v>
      </c>
      <c r="T47" s="0" t="n">
        <v>0.381740683763545</v>
      </c>
      <c r="U47" s="0" t="n">
        <v>0.449627579997259</v>
      </c>
      <c r="V47" s="0" t="n">
        <v>0.688243720568697</v>
      </c>
      <c r="W47" s="0" t="n">
        <v>0.639688766111172</v>
      </c>
      <c r="X47" s="0" t="n">
        <v>0.774139263289053</v>
      </c>
      <c r="Y47" s="0" t="n">
        <v>0.947338354302139</v>
      </c>
      <c r="Z47" s="0" t="n">
        <v>1.17380036736966</v>
      </c>
      <c r="AA47" s="0" t="n">
        <v>1.47482273452937</v>
      </c>
      <c r="AB47" s="0" t="n">
        <v>1.88234327112708</v>
      </c>
      <c r="AC47" s="0" t="n">
        <v>3.2950072705604</v>
      </c>
      <c r="AD47" s="0" t="n">
        <v>3.24147833244456</v>
      </c>
      <c r="AE47" s="0" t="n">
        <v>4.39637351649338</v>
      </c>
    </row>
    <row r="48" customFormat="false" ht="15.75" hidden="false" customHeight="false" outlineLevel="0" collapsed="false">
      <c r="B48" s="0" t="n">
        <v>0.0410928811513784</v>
      </c>
      <c r="C48" s="0" t="n">
        <v>0.0399610785570351</v>
      </c>
      <c r="D48" s="0" t="n">
        <v>0.0481390457822979</v>
      </c>
      <c r="E48" s="0" t="n">
        <v>0.0543423360835598</v>
      </c>
      <c r="F48" s="0" t="n">
        <v>0.0736599577716536</v>
      </c>
      <c r="G48" s="0" t="n">
        <v>0.0855456843238172</v>
      </c>
      <c r="H48" s="0" t="n">
        <v>0.0865565348731319</v>
      </c>
      <c r="I48" s="0" t="n">
        <v>0.0991025293247023</v>
      </c>
      <c r="J48" s="0" t="n">
        <v>0.139895294211703</v>
      </c>
      <c r="K48" s="0" t="n">
        <v>0.158166131303066</v>
      </c>
      <c r="L48" s="0" t="n">
        <v>0.177717183055718</v>
      </c>
      <c r="M48" s="0" t="n">
        <v>0.198490240055581</v>
      </c>
      <c r="N48" s="0" t="n">
        <v>0.175787618660662</v>
      </c>
      <c r="O48" s="0" t="n">
        <v>0.193345141027665</v>
      </c>
      <c r="P48" s="0" t="n">
        <v>0.211063877359548</v>
      </c>
      <c r="Q48" s="0" t="n">
        <v>0.307859165362395</v>
      </c>
      <c r="R48" s="0" t="n">
        <v>0.356606273839945</v>
      </c>
      <c r="S48" s="0" t="n">
        <v>0.326486052580874</v>
      </c>
      <c r="T48" s="0" t="n">
        <v>0.487879253900738</v>
      </c>
      <c r="U48" s="0" t="n">
        <v>0.57702233286998</v>
      </c>
      <c r="V48" s="0" t="n">
        <v>0.688243720568697</v>
      </c>
      <c r="W48" s="0" t="n">
        <v>0.639688766111172</v>
      </c>
      <c r="X48" s="0" t="n">
        <v>0.774139263289053</v>
      </c>
      <c r="Y48" s="0" t="n">
        <v>1.24068048872277</v>
      </c>
      <c r="Z48" s="0" t="n">
        <v>1.54684197390504</v>
      </c>
      <c r="AA48" s="0" t="n">
        <v>1.47482273452937</v>
      </c>
      <c r="AB48" s="0" t="n">
        <v>2.51590327317925</v>
      </c>
      <c r="AC48" s="0" t="n">
        <v>2.44542379945227</v>
      </c>
      <c r="AD48" s="0" t="n">
        <v>3.24147833244456</v>
      </c>
      <c r="AE48" s="0" t="n">
        <v>4.39637351649338</v>
      </c>
    </row>
    <row r="49" customFormat="false" ht="15.75" hidden="false" customHeight="false" outlineLevel="0" collapsed="false">
      <c r="B49" s="0" t="n">
        <v>0.0410928811513784</v>
      </c>
      <c r="C49" s="0" t="n">
        <v>0.0508004871615576</v>
      </c>
      <c r="D49" s="0" t="n">
        <v>0.0481390457822979</v>
      </c>
      <c r="E49" s="0" t="n">
        <v>0.0668519399071072</v>
      </c>
      <c r="F49" s="0" t="n">
        <v>0.0621109249266311</v>
      </c>
      <c r="G49" s="0" t="n">
        <v>0.0855456843238172</v>
      </c>
      <c r="H49" s="0" t="n">
        <v>0.107184193438716</v>
      </c>
      <c r="I49" s="0" t="n">
        <v>0.0991025293247023</v>
      </c>
      <c r="J49" s="0" t="n">
        <v>0.139895294211703</v>
      </c>
      <c r="K49" s="0" t="n">
        <v>0.127065411240723</v>
      </c>
      <c r="L49" s="0" t="n">
        <v>0.142470414251382</v>
      </c>
      <c r="M49" s="0" t="n">
        <v>0.198490240055581</v>
      </c>
      <c r="N49" s="0" t="n">
        <v>0.175787618660662</v>
      </c>
      <c r="O49" s="0" t="n">
        <v>0.24302738180583</v>
      </c>
      <c r="P49" s="0" t="n">
        <v>0.266101450642932</v>
      </c>
      <c r="Q49" s="0" t="n">
        <v>0.243455668801571</v>
      </c>
      <c r="R49" s="0" t="n">
        <v>0.356606273839945</v>
      </c>
      <c r="S49" s="0" t="n">
        <v>0.415670312361541</v>
      </c>
      <c r="T49" s="0" t="n">
        <v>0.381740683763545</v>
      </c>
      <c r="U49" s="0" t="n">
        <v>0.57702233286998</v>
      </c>
      <c r="V49" s="0" t="n">
        <v>0.533898120553685</v>
      </c>
      <c r="W49" s="0" t="n">
        <v>0.639688766111172</v>
      </c>
      <c r="X49" s="0" t="n">
        <v>0.774139263289053</v>
      </c>
      <c r="Y49" s="0" t="n">
        <v>0.947338354302139</v>
      </c>
      <c r="Z49" s="0" t="n">
        <v>1.17380036736966</v>
      </c>
      <c r="AA49" s="0" t="n">
        <v>1.47482273452937</v>
      </c>
      <c r="AB49" s="0" t="n">
        <v>2.51590327317925</v>
      </c>
      <c r="AC49" s="0" t="n">
        <v>3.2950072705604</v>
      </c>
      <c r="AD49" s="0" t="n">
        <v>3.24147833244456</v>
      </c>
      <c r="AE49" s="0" t="n">
        <v>6.03498885286421</v>
      </c>
    </row>
    <row r="50" customFormat="false" ht="15.75" hidden="false" customHeight="false" outlineLevel="0" collapsed="false">
      <c r="B50" s="0" t="n">
        <v>0.0410928811513784</v>
      </c>
      <c r="C50" s="0" t="n">
        <v>0.0508004871615576</v>
      </c>
      <c r="D50" s="0" t="n">
        <v>0.0481390457822979</v>
      </c>
      <c r="E50" s="0" t="n">
        <v>0.0668519399071072</v>
      </c>
      <c r="F50" s="0" t="n">
        <v>0.0736599577716536</v>
      </c>
      <c r="G50" s="0" t="n">
        <v>0.0716343720303263</v>
      </c>
      <c r="H50" s="0" t="n">
        <v>0.0865565348731319</v>
      </c>
      <c r="I50" s="0" t="n">
        <v>0.122910351733914</v>
      </c>
      <c r="J50" s="0" t="n">
        <v>0.112602800209325</v>
      </c>
      <c r="K50" s="0" t="n">
        <v>0.158166131303066</v>
      </c>
      <c r="L50" s="0" t="n">
        <v>0.142470414251382</v>
      </c>
      <c r="M50" s="0" t="n">
        <v>0.158754232898172</v>
      </c>
      <c r="N50" s="0" t="n">
        <v>0.175787618660662</v>
      </c>
      <c r="O50" s="0" t="n">
        <v>0.24302738180583</v>
      </c>
      <c r="P50" s="0" t="n">
        <v>0.266101450642932</v>
      </c>
      <c r="Q50" s="0" t="n">
        <v>0.243455668801571</v>
      </c>
      <c r="R50" s="0" t="n">
        <v>0.281085636151114</v>
      </c>
      <c r="S50" s="0" t="n">
        <v>0.415670312361541</v>
      </c>
      <c r="T50" s="0" t="n">
        <v>0.487879253900738</v>
      </c>
      <c r="U50" s="0" t="n">
        <v>0.449627579997259</v>
      </c>
      <c r="V50" s="0" t="n">
        <v>0.688243720568697</v>
      </c>
      <c r="W50" s="0" t="n">
        <v>0.639688766111172</v>
      </c>
      <c r="X50" s="0" t="n">
        <v>1.00807693794323</v>
      </c>
      <c r="Y50" s="0" t="n">
        <v>0.947338354302139</v>
      </c>
      <c r="Z50" s="0" t="n">
        <v>1.17380036736966</v>
      </c>
      <c r="AA50" s="0" t="n">
        <v>1.95672139212538</v>
      </c>
      <c r="AB50" s="0" t="n">
        <v>2.51590327317925</v>
      </c>
      <c r="AC50" s="0" t="n">
        <v>2.44542379945227</v>
      </c>
      <c r="AD50" s="0" t="n">
        <v>3.24147833244456</v>
      </c>
      <c r="AE50" s="0" t="n">
        <v>4.39637351649338</v>
      </c>
    </row>
    <row r="51" customFormat="false" ht="15.75" hidden="false" customHeight="false" outlineLevel="0" collapsed="false">
      <c r="B51" s="0" t="n">
        <v>0.0410928811513784</v>
      </c>
      <c r="C51" s="0" t="n">
        <v>0.0508004871615576</v>
      </c>
      <c r="D51" s="0" t="n">
        <v>0.0362097356493369</v>
      </c>
      <c r="E51" s="0" t="n">
        <v>0.0543423360835598</v>
      </c>
      <c r="F51" s="0" t="n">
        <v>0.0736599577716536</v>
      </c>
      <c r="G51" s="0" t="n">
        <v>0.0855456843238172</v>
      </c>
      <c r="H51" s="0" t="n">
        <v>0.107184193438716</v>
      </c>
      <c r="I51" s="0" t="n">
        <v>0.0991025293247023</v>
      </c>
      <c r="J51" s="0" t="n">
        <v>0.139895294211703</v>
      </c>
      <c r="K51" s="0" t="n">
        <v>0.127065411240723</v>
      </c>
      <c r="L51" s="0" t="n">
        <v>0.142470414251382</v>
      </c>
      <c r="M51" s="0" t="n">
        <v>0.198490240055581</v>
      </c>
      <c r="N51" s="0" t="n">
        <v>0.220346485020001</v>
      </c>
      <c r="O51" s="0" t="n">
        <v>0.24302738180583</v>
      </c>
      <c r="P51" s="0" t="n">
        <v>0.266101450642932</v>
      </c>
      <c r="Q51" s="0" t="n">
        <v>0.307859165362395</v>
      </c>
      <c r="R51" s="0" t="n">
        <v>0.281085636151114</v>
      </c>
      <c r="S51" s="0" t="n">
        <v>0.415670312361541</v>
      </c>
      <c r="T51" s="0" t="n">
        <v>0.381740683763545</v>
      </c>
      <c r="U51" s="0" t="n">
        <v>0.449627579997259</v>
      </c>
      <c r="V51" s="0" t="n">
        <v>0.533898120553685</v>
      </c>
      <c r="W51" s="0" t="n">
        <v>0.639688766111172</v>
      </c>
      <c r="X51" s="0" t="n">
        <v>0.774139263289053</v>
      </c>
      <c r="Y51" s="0" t="n">
        <v>1.24068048872277</v>
      </c>
      <c r="Z51" s="0" t="n">
        <v>1.17380036736966</v>
      </c>
      <c r="AA51" s="0" t="n">
        <v>1.95672139212538</v>
      </c>
      <c r="AB51" s="0" t="n">
        <v>1.88234327112708</v>
      </c>
      <c r="AC51" s="0" t="n">
        <v>3.2950072705604</v>
      </c>
      <c r="AD51" s="0" t="n">
        <v>3.24147833244456</v>
      </c>
      <c r="AE51" s="0" t="n">
        <v>4.39637351649338</v>
      </c>
    </row>
    <row r="52" customFormat="false" ht="15.75" hidden="false" customHeight="false" outlineLevel="0" collapsed="false">
      <c r="B52" s="0" t="n">
        <v>0.0410928811513784</v>
      </c>
      <c r="C52" s="0" t="n">
        <v>0.0399610785570351</v>
      </c>
      <c r="D52" s="0" t="n">
        <v>0.0362097356493369</v>
      </c>
      <c r="E52" s="0" t="n">
        <v>0.0668519399071072</v>
      </c>
      <c r="F52" s="0" t="n">
        <v>0.0621109249266311</v>
      </c>
      <c r="G52" s="0" t="n">
        <v>0.0855456843238172</v>
      </c>
      <c r="H52" s="0" t="n">
        <v>0.0865565348731319</v>
      </c>
      <c r="I52" s="0" t="n">
        <v>0.0991025293247023</v>
      </c>
      <c r="J52" s="0" t="n">
        <v>0.112602800209325</v>
      </c>
      <c r="K52" s="0" t="n">
        <v>0.158166131303066</v>
      </c>
      <c r="L52" s="0" t="n">
        <v>0.177717183055718</v>
      </c>
      <c r="M52" s="0" t="n">
        <v>0.158754232898172</v>
      </c>
      <c r="N52" s="0" t="n">
        <v>0.175787618660662</v>
      </c>
      <c r="O52" s="0" t="n">
        <v>0.193345141027665</v>
      </c>
      <c r="P52" s="0" t="n">
        <v>0.266101450642932</v>
      </c>
      <c r="Q52" s="0" t="n">
        <v>0.243455668801571</v>
      </c>
      <c r="R52" s="0" t="n">
        <v>0.281085636151114</v>
      </c>
      <c r="S52" s="0" t="n">
        <v>0.326486052580874</v>
      </c>
      <c r="T52" s="0" t="n">
        <v>0.381740683763545</v>
      </c>
      <c r="U52" s="0" t="n">
        <v>0.57702233286998</v>
      </c>
      <c r="V52" s="0" t="n">
        <v>0.688243720568697</v>
      </c>
      <c r="W52" s="0" t="n">
        <v>0.639688766111172</v>
      </c>
      <c r="X52" s="0" t="n">
        <v>0.774139263289053</v>
      </c>
      <c r="Y52" s="0" t="n">
        <v>0.947338354302139</v>
      </c>
      <c r="Z52" s="0" t="n">
        <v>1.54684197390504</v>
      </c>
      <c r="AA52" s="0" t="n">
        <v>1.47482273452937</v>
      </c>
      <c r="AB52" s="0" t="n">
        <v>1.88234327112708</v>
      </c>
      <c r="AC52" s="0" t="n">
        <v>2.44542379945227</v>
      </c>
      <c r="AD52" s="0" t="n">
        <v>4.40648500356361</v>
      </c>
      <c r="AE52" s="0" t="n">
        <v>6.03498885286421</v>
      </c>
    </row>
    <row r="53" customFormat="false" ht="15.75" hidden="false" customHeight="false" outlineLevel="0" collapsed="false">
      <c r="B53" s="0" t="n">
        <v>0.0410928811513784</v>
      </c>
      <c r="C53" s="0" t="n">
        <v>0.0508004871615576</v>
      </c>
      <c r="D53" s="0" t="n">
        <v>0.0362097356493369</v>
      </c>
      <c r="E53" s="0" t="n">
        <v>0.0668519399071072</v>
      </c>
      <c r="F53" s="0" t="n">
        <v>0.0621109249266311</v>
      </c>
      <c r="G53" s="0" t="n">
        <v>0.0716343720303263</v>
      </c>
      <c r="H53" s="0" t="n">
        <v>0.107184193438716</v>
      </c>
      <c r="I53" s="0" t="n">
        <v>0.0991025293247023</v>
      </c>
      <c r="J53" s="0" t="n">
        <v>0.112602800209325</v>
      </c>
      <c r="K53" s="0" t="n">
        <v>0.158166131303066</v>
      </c>
      <c r="L53" s="0" t="n">
        <v>0.177717183055718</v>
      </c>
      <c r="M53" s="0" t="n">
        <v>0.198490240055581</v>
      </c>
      <c r="N53" s="0" t="n">
        <v>0.220346485020001</v>
      </c>
      <c r="O53" s="0" t="n">
        <v>0.24302738180583</v>
      </c>
      <c r="P53" s="0" t="n">
        <v>0.211063877359548</v>
      </c>
      <c r="Q53" s="0" t="n">
        <v>0.307859165362395</v>
      </c>
      <c r="R53" s="0" t="n">
        <v>0.281085636151114</v>
      </c>
      <c r="S53" s="0" t="n">
        <v>0.326486052580874</v>
      </c>
      <c r="T53" s="0" t="n">
        <v>0.487879253900738</v>
      </c>
      <c r="U53" s="0" t="n">
        <v>0.57702233286998</v>
      </c>
      <c r="V53" s="0" t="n">
        <v>0.533898120553685</v>
      </c>
      <c r="W53" s="0" t="n">
        <v>0.828626817399397</v>
      </c>
      <c r="X53" s="0" t="n">
        <v>1.00807693794323</v>
      </c>
      <c r="Y53" s="0" t="n">
        <v>0.947338354302139</v>
      </c>
      <c r="Z53" s="0" t="n">
        <v>1.54684197390504</v>
      </c>
      <c r="AA53" s="0" t="n">
        <v>1.95672139212538</v>
      </c>
      <c r="AB53" s="0" t="n">
        <v>1.88234327112708</v>
      </c>
      <c r="AC53" s="0" t="n">
        <v>2.44542379945227</v>
      </c>
      <c r="AD53" s="0" t="n">
        <v>3.24147833244456</v>
      </c>
      <c r="AE53" s="0" t="n">
        <v>6.03498885286421</v>
      </c>
    </row>
    <row r="54" customFormat="false" ht="15.75" hidden="false" customHeight="false" outlineLevel="0" collapsed="false">
      <c r="B54" s="0" t="n">
        <v>0.0410928811513784</v>
      </c>
      <c r="C54" s="0" t="n">
        <v>0.0508004871615576</v>
      </c>
      <c r="D54" s="0" t="n">
        <v>0.0481390457822979</v>
      </c>
      <c r="E54" s="0" t="n">
        <v>0.0668519399071072</v>
      </c>
      <c r="F54" s="0" t="n">
        <v>0.0736599577716536</v>
      </c>
      <c r="G54" s="0" t="n">
        <v>0.0855456843238172</v>
      </c>
      <c r="H54" s="0" t="n">
        <v>0.0865565348731319</v>
      </c>
      <c r="I54" s="0" t="n">
        <v>0.122910351733914</v>
      </c>
      <c r="J54" s="0" t="n">
        <v>0.139895294211703</v>
      </c>
      <c r="K54" s="0" t="n">
        <v>0.127065411240723</v>
      </c>
      <c r="L54" s="0" t="n">
        <v>0.142470414251382</v>
      </c>
      <c r="M54" s="0" t="n">
        <v>0.198490240055581</v>
      </c>
      <c r="N54" s="0" t="n">
        <v>0.175787618660662</v>
      </c>
      <c r="O54" s="0" t="n">
        <v>0.193345141027665</v>
      </c>
      <c r="P54" s="0" t="n">
        <v>0.211063877359548</v>
      </c>
      <c r="Q54" s="0" t="n">
        <v>0.243455668801571</v>
      </c>
      <c r="R54" s="0" t="n">
        <v>0.281085636151114</v>
      </c>
      <c r="S54" s="0" t="n">
        <v>0.415670312361541</v>
      </c>
      <c r="T54" s="0" t="n">
        <v>0.381740683763545</v>
      </c>
      <c r="U54" s="0" t="n">
        <v>0.57702233286998</v>
      </c>
      <c r="V54" s="0" t="n">
        <v>0.688243720568697</v>
      </c>
      <c r="W54" s="0" t="n">
        <v>0.639688766111172</v>
      </c>
      <c r="X54" s="0" t="n">
        <v>1.00807693794323</v>
      </c>
      <c r="Y54" s="0" t="n">
        <v>0.947338354302139</v>
      </c>
      <c r="Z54" s="0" t="n">
        <v>1.17380036736966</v>
      </c>
      <c r="AA54" s="0" t="n">
        <v>1.95672139212538</v>
      </c>
      <c r="AB54" s="0" t="n">
        <v>2.51590327317925</v>
      </c>
      <c r="AC54" s="0" t="n">
        <v>3.2950072705604</v>
      </c>
      <c r="AD54" s="0" t="n">
        <v>3.24147833244456</v>
      </c>
      <c r="AE54" s="0" t="n">
        <v>4.39637351649338</v>
      </c>
    </row>
    <row r="55" customFormat="false" ht="15.75" hidden="false" customHeight="false" outlineLevel="0" collapsed="false">
      <c r="B55" s="0" t="n">
        <v>0.0410928811513784</v>
      </c>
      <c r="C55" s="0" t="n">
        <v>0.0399610785570351</v>
      </c>
      <c r="D55" s="0" t="n">
        <v>0.0481390457822979</v>
      </c>
      <c r="E55" s="0" t="n">
        <v>0.0543423360835598</v>
      </c>
      <c r="F55" s="0" t="n">
        <v>0.0621109249266311</v>
      </c>
      <c r="G55" s="0" t="n">
        <v>0.0716343720303263</v>
      </c>
      <c r="H55" s="0" t="n">
        <v>0.107184193438716</v>
      </c>
      <c r="I55" s="0" t="n">
        <v>0.122910351733914</v>
      </c>
      <c r="J55" s="0" t="n">
        <v>0.112602800209325</v>
      </c>
      <c r="K55" s="0" t="n">
        <v>0.158166131303066</v>
      </c>
      <c r="L55" s="0" t="n">
        <v>0.177717183055718</v>
      </c>
      <c r="M55" s="0" t="n">
        <v>0.158754232898172</v>
      </c>
      <c r="N55" s="0" t="n">
        <v>0.220346485020001</v>
      </c>
      <c r="O55" s="0" t="n">
        <v>0.193345141027665</v>
      </c>
      <c r="P55" s="0" t="n">
        <v>0.266101450642932</v>
      </c>
      <c r="Q55" s="0" t="n">
        <v>0.243455668801571</v>
      </c>
      <c r="R55" s="0" t="n">
        <v>0.281085636151114</v>
      </c>
      <c r="S55" s="0" t="n">
        <v>0.415670312361541</v>
      </c>
      <c r="T55" s="0" t="n">
        <v>0.487879253900738</v>
      </c>
      <c r="U55" s="0" t="n">
        <v>0.57702233286998</v>
      </c>
      <c r="V55" s="0" t="n">
        <v>0.533898120553685</v>
      </c>
      <c r="W55" s="0" t="n">
        <v>0.828626817399397</v>
      </c>
      <c r="X55" s="0" t="n">
        <v>1.00807693794323</v>
      </c>
      <c r="Y55" s="0" t="n">
        <v>1.24068048872277</v>
      </c>
      <c r="Z55" s="0" t="n">
        <v>1.17380036736966</v>
      </c>
      <c r="AA55" s="0" t="n">
        <v>1.95672139212538</v>
      </c>
      <c r="AB55" s="0" t="n">
        <v>2.51590327317925</v>
      </c>
      <c r="AC55" s="0" t="n">
        <v>3.2950072705604</v>
      </c>
      <c r="AD55" s="0" t="n">
        <v>4.40648500356361</v>
      </c>
      <c r="AE55" s="0" t="n">
        <v>6.03498885286421</v>
      </c>
    </row>
    <row r="56" customFormat="false" ht="15.75" hidden="false" customHeight="false" outlineLevel="0" collapsed="false">
      <c r="B56" s="0" t="n">
        <v>0.0410928811513784</v>
      </c>
      <c r="C56" s="0" t="n">
        <v>0.0399610785570351</v>
      </c>
      <c r="D56" s="0" t="n">
        <v>0.0481390457822979</v>
      </c>
      <c r="E56" s="0" t="n">
        <v>0.0668519399071072</v>
      </c>
      <c r="F56" s="0" t="n">
        <v>0.0621109249266311</v>
      </c>
      <c r="G56" s="0" t="n">
        <v>0.0855456843238172</v>
      </c>
      <c r="H56" s="0" t="n">
        <v>0.107184193438716</v>
      </c>
      <c r="I56" s="0" t="n">
        <v>0.122910351733914</v>
      </c>
      <c r="J56" s="0" t="n">
        <v>0.112602800209325</v>
      </c>
      <c r="K56" s="0" t="n">
        <v>0.127065411240723</v>
      </c>
      <c r="L56" s="0" t="n">
        <v>0.177717183055718</v>
      </c>
      <c r="M56" s="0" t="n">
        <v>0.198490240055581</v>
      </c>
      <c r="N56" s="0" t="n">
        <v>0.220346485020001</v>
      </c>
      <c r="O56" s="0" t="n">
        <v>0.24302738180583</v>
      </c>
      <c r="P56" s="0" t="n">
        <v>0.266101450642932</v>
      </c>
      <c r="Q56" s="0" t="n">
        <v>0.243455668801571</v>
      </c>
      <c r="R56" s="0" t="n">
        <v>0.281085636151114</v>
      </c>
      <c r="S56" s="0" t="n">
        <v>0.326486052580874</v>
      </c>
      <c r="T56" s="0" t="n">
        <v>0.487879253900738</v>
      </c>
      <c r="U56" s="0" t="n">
        <v>0.449627579997259</v>
      </c>
      <c r="V56" s="0" t="n">
        <v>0.533898120553685</v>
      </c>
      <c r="W56" s="0" t="n">
        <v>0.828626817399397</v>
      </c>
      <c r="X56" s="0" t="n">
        <v>1.00807693794323</v>
      </c>
      <c r="Y56" s="0" t="n">
        <v>1.24068048872277</v>
      </c>
      <c r="Z56" s="0" t="n">
        <v>1.54684197390504</v>
      </c>
      <c r="AA56" s="0" t="n">
        <v>1.95672139212538</v>
      </c>
      <c r="AB56" s="0" t="n">
        <v>1.88234327112708</v>
      </c>
      <c r="AC56" s="0" t="n">
        <v>3.2950072705604</v>
      </c>
      <c r="AD56" s="0" t="n">
        <v>3.24147833244456</v>
      </c>
      <c r="AE56" s="0" t="n">
        <v>4.39637351649338</v>
      </c>
    </row>
    <row r="57" customFormat="false" ht="15.75" hidden="false" customHeight="false" outlineLevel="0" collapsed="false">
      <c r="B57" s="0" t="n">
        <v>0.0410928811513784</v>
      </c>
      <c r="C57" s="0" t="n">
        <v>0.0508004871615576</v>
      </c>
      <c r="D57" s="0" t="n">
        <v>0.0362097356493369</v>
      </c>
      <c r="E57" s="0" t="n">
        <v>0.0543423360835598</v>
      </c>
      <c r="F57" s="0" t="n">
        <v>0.0621109249266311</v>
      </c>
      <c r="G57" s="0" t="n">
        <v>0.0716343720303263</v>
      </c>
      <c r="H57" s="0" t="n">
        <v>0.0865565348731319</v>
      </c>
      <c r="I57" s="0" t="n">
        <v>0.122910351733914</v>
      </c>
      <c r="J57" s="0" t="n">
        <v>0.139895294211703</v>
      </c>
      <c r="K57" s="0" t="n">
        <v>0.127065411240723</v>
      </c>
      <c r="L57" s="0" t="n">
        <v>0.177717183055718</v>
      </c>
      <c r="M57" s="0" t="n">
        <v>0.158754232898172</v>
      </c>
      <c r="N57" s="0" t="n">
        <v>0.175787618660662</v>
      </c>
      <c r="O57" s="0" t="n">
        <v>0.193345141027665</v>
      </c>
      <c r="P57" s="0" t="n">
        <v>0.266101450642932</v>
      </c>
      <c r="Q57" s="0" t="n">
        <v>0.243455668801571</v>
      </c>
      <c r="R57" s="0" t="n">
        <v>0.281085636151114</v>
      </c>
      <c r="S57" s="0" t="n">
        <v>0.326486052580874</v>
      </c>
      <c r="T57" s="0" t="n">
        <v>0.381740683763545</v>
      </c>
      <c r="U57" s="0" t="n">
        <v>0.449627579997259</v>
      </c>
      <c r="V57" s="0" t="n">
        <v>0.533898120553685</v>
      </c>
      <c r="W57" s="0" t="n">
        <v>0.639688766111172</v>
      </c>
      <c r="X57" s="0" t="n">
        <v>0.774139263289053</v>
      </c>
      <c r="Y57" s="0" t="n">
        <v>0.947338354302139</v>
      </c>
      <c r="Z57" s="0" t="n">
        <v>1.17380036736966</v>
      </c>
      <c r="AA57" s="0" t="n">
        <v>1.47482273452937</v>
      </c>
      <c r="AB57" s="0" t="n">
        <v>1.88234327112708</v>
      </c>
      <c r="AC57" s="0" t="n">
        <v>2.44542379945227</v>
      </c>
      <c r="AD57" s="0" t="n">
        <v>3.24147833244456</v>
      </c>
      <c r="AE57" s="0" t="n">
        <v>6.03498885286421</v>
      </c>
    </row>
    <row r="58" customFormat="false" ht="15.75" hidden="false" customHeight="false" outlineLevel="0" collapsed="false">
      <c r="B58" s="0" t="n">
        <v>0.0410928811513784</v>
      </c>
      <c r="C58" s="0" t="n">
        <v>0.0399610785570351</v>
      </c>
      <c r="D58" s="0" t="n">
        <v>0.0362097356493369</v>
      </c>
      <c r="E58" s="0" t="n">
        <v>0.0668519399071072</v>
      </c>
      <c r="F58" s="0" t="n">
        <v>0.0621109249266311</v>
      </c>
      <c r="G58" s="0" t="n">
        <v>0.0716343720303263</v>
      </c>
      <c r="H58" s="0" t="n">
        <v>0.107184193438716</v>
      </c>
      <c r="I58" s="0" t="n">
        <v>0.122910351733914</v>
      </c>
      <c r="J58" s="0" t="n">
        <v>0.112602800209325</v>
      </c>
      <c r="K58" s="0" t="n">
        <v>0.158166131303066</v>
      </c>
      <c r="L58" s="0" t="n">
        <v>0.142470414251382</v>
      </c>
      <c r="M58" s="0" t="n">
        <v>0.158754232898172</v>
      </c>
      <c r="N58" s="0" t="n">
        <v>0.220346485020001</v>
      </c>
      <c r="O58" s="0" t="n">
        <v>0.193345141027665</v>
      </c>
      <c r="P58" s="0" t="n">
        <v>0.211063877359548</v>
      </c>
      <c r="Q58" s="0" t="n">
        <v>0.307859165362395</v>
      </c>
      <c r="R58" s="0" t="n">
        <v>0.281085636151114</v>
      </c>
      <c r="S58" s="0" t="n">
        <v>0.326486052580874</v>
      </c>
      <c r="T58" s="0" t="n">
        <v>0.487879253900738</v>
      </c>
      <c r="U58" s="0" t="n">
        <v>0.57702233286998</v>
      </c>
      <c r="V58" s="0" t="n">
        <v>0.533898120553685</v>
      </c>
      <c r="W58" s="0" t="n">
        <v>0.828626817399397</v>
      </c>
      <c r="X58" s="0" t="n">
        <v>0.774139263289053</v>
      </c>
      <c r="Y58" s="0" t="n">
        <v>1.24068048872277</v>
      </c>
      <c r="Z58" s="0" t="n">
        <v>1.54684197390504</v>
      </c>
      <c r="AA58" s="0" t="n">
        <v>1.47482273452937</v>
      </c>
      <c r="AB58" s="0" t="n">
        <v>1.88234327112708</v>
      </c>
      <c r="AC58" s="0" t="n">
        <v>2.44542379945227</v>
      </c>
      <c r="AD58" s="0" t="n">
        <v>4.40648500356361</v>
      </c>
      <c r="AE58" s="0" t="n">
        <v>4.39637351649338</v>
      </c>
    </row>
    <row r="59" customFormat="false" ht="15.75" hidden="false" customHeight="false" outlineLevel="0" collapsed="false">
      <c r="B59" s="0" t="n">
        <v>0.0410928811513784</v>
      </c>
      <c r="C59" s="0" t="n">
        <v>0.0399610785570351</v>
      </c>
      <c r="D59" s="0" t="n">
        <v>0.0362097356493369</v>
      </c>
      <c r="E59" s="0" t="n">
        <v>0.0668519399071072</v>
      </c>
      <c r="F59" s="0" t="n">
        <v>0.0621109249266311</v>
      </c>
      <c r="G59" s="0" t="n">
        <v>0.0855456843238172</v>
      </c>
      <c r="H59" s="0" t="n">
        <v>0.0865565348731319</v>
      </c>
      <c r="I59" s="0" t="n">
        <v>0.0991025293247023</v>
      </c>
      <c r="J59" s="0" t="n">
        <v>0.112602800209325</v>
      </c>
      <c r="K59" s="0" t="n">
        <v>0.158166131303066</v>
      </c>
      <c r="L59" s="0" t="n">
        <v>0.142470414251382</v>
      </c>
      <c r="M59" s="0" t="n">
        <v>0.198490240055581</v>
      </c>
      <c r="N59" s="0" t="n">
        <v>0.220346485020001</v>
      </c>
      <c r="O59" s="0" t="n">
        <v>0.193345141027665</v>
      </c>
      <c r="P59" s="0" t="n">
        <v>0.266101450642932</v>
      </c>
      <c r="Q59" s="0" t="n">
        <v>0.307859165362395</v>
      </c>
      <c r="R59" s="0" t="n">
        <v>0.281085636151114</v>
      </c>
      <c r="S59" s="0" t="n">
        <v>0.415670312361541</v>
      </c>
      <c r="T59" s="0" t="n">
        <v>0.487879253900738</v>
      </c>
      <c r="U59" s="0" t="n">
        <v>0.57702233286998</v>
      </c>
      <c r="V59" s="0" t="n">
        <v>0.688243720568697</v>
      </c>
      <c r="W59" s="0" t="n">
        <v>0.828626817399397</v>
      </c>
      <c r="X59" s="0" t="n">
        <v>0.774139263289053</v>
      </c>
      <c r="Y59" s="0" t="n">
        <v>1.24068048872277</v>
      </c>
      <c r="Z59" s="0" t="n">
        <v>1.54684197390504</v>
      </c>
      <c r="AA59" s="0" t="n">
        <v>1.47482273452937</v>
      </c>
      <c r="AB59" s="0" t="n">
        <v>2.51590327317925</v>
      </c>
      <c r="AC59" s="0" t="n">
        <v>3.2950072705604</v>
      </c>
      <c r="AD59" s="0" t="n">
        <v>3.24147833244456</v>
      </c>
      <c r="AE59" s="0" t="n">
        <v>4.39637351649338</v>
      </c>
    </row>
    <row r="60" customFormat="false" ht="15.75" hidden="false" customHeight="false" outlineLevel="0" collapsed="false">
      <c r="B60" s="0" t="n">
        <v>0.0410928811513784</v>
      </c>
      <c r="C60" s="0" t="n">
        <v>0.0508004871615576</v>
      </c>
      <c r="D60" s="0" t="n">
        <v>0.0481390457822979</v>
      </c>
      <c r="E60" s="0" t="n">
        <v>0.0668519399071072</v>
      </c>
      <c r="F60" s="0" t="n">
        <v>0.0621109249266311</v>
      </c>
      <c r="G60" s="0" t="n">
        <v>0.0716343720303263</v>
      </c>
      <c r="H60" s="0" t="n">
        <v>0.0865565348731319</v>
      </c>
      <c r="I60" s="0" t="n">
        <v>0.122910351733914</v>
      </c>
      <c r="J60" s="0" t="n">
        <v>0.139895294211703</v>
      </c>
      <c r="K60" s="0" t="n">
        <v>0.127065411240723</v>
      </c>
      <c r="L60" s="0" t="n">
        <v>0.142470414251382</v>
      </c>
      <c r="M60" s="0" t="n">
        <v>0.198490240055581</v>
      </c>
      <c r="N60" s="0" t="n">
        <v>0.220346485020001</v>
      </c>
      <c r="O60" s="0" t="n">
        <v>0.193345141027665</v>
      </c>
      <c r="P60" s="0" t="n">
        <v>0.211063877359548</v>
      </c>
      <c r="Q60" s="0" t="n">
        <v>0.243455668801571</v>
      </c>
      <c r="R60" s="0" t="n">
        <v>0.356606273839945</v>
      </c>
      <c r="S60" s="0" t="n">
        <v>0.415670312361541</v>
      </c>
      <c r="T60" s="0" t="n">
        <v>0.487879253900738</v>
      </c>
      <c r="U60" s="0" t="n">
        <v>0.57702233286998</v>
      </c>
      <c r="V60" s="0" t="n">
        <v>0.688243720568697</v>
      </c>
      <c r="W60" s="0" t="n">
        <v>0.828626817399397</v>
      </c>
      <c r="X60" s="0" t="n">
        <v>1.00807693794323</v>
      </c>
      <c r="Y60" s="0" t="n">
        <v>1.24068048872277</v>
      </c>
      <c r="Z60" s="0" t="n">
        <v>1.54684197390504</v>
      </c>
      <c r="AA60" s="0" t="n">
        <v>1.95672139212538</v>
      </c>
      <c r="AB60" s="0" t="n">
        <v>2.51590327317925</v>
      </c>
      <c r="AC60" s="0" t="n">
        <v>2.44542379945227</v>
      </c>
      <c r="AD60" s="0" t="n">
        <v>4.40648500356361</v>
      </c>
      <c r="AE60" s="0" t="n">
        <v>4.39637351649338</v>
      </c>
    </row>
    <row r="61" customFormat="false" ht="15.75" hidden="false" customHeight="false" outlineLevel="0" collapsed="false">
      <c r="B61" s="0" t="n">
        <v>0.0410928811513784</v>
      </c>
      <c r="C61" s="0" t="n">
        <v>0.0508004871615576</v>
      </c>
      <c r="D61" s="0" t="n">
        <v>0.0362097356493369</v>
      </c>
      <c r="E61" s="0" t="n">
        <v>0.0543423360835598</v>
      </c>
      <c r="F61" s="0" t="n">
        <v>0.0621109249266311</v>
      </c>
      <c r="G61" s="0" t="n">
        <v>0.0716343720303263</v>
      </c>
      <c r="H61" s="0" t="n">
        <v>0.107184193438716</v>
      </c>
      <c r="I61" s="0" t="n">
        <v>0.122910351733914</v>
      </c>
      <c r="J61" s="0" t="n">
        <v>0.139895294211703</v>
      </c>
      <c r="K61" s="0" t="n">
        <v>0.158166131303066</v>
      </c>
      <c r="L61" s="0" t="n">
        <v>0.177717183055718</v>
      </c>
      <c r="M61" s="0" t="n">
        <v>0.158754232898172</v>
      </c>
      <c r="N61" s="0" t="n">
        <v>0.175787618660662</v>
      </c>
      <c r="O61" s="0" t="n">
        <v>0.193345141027665</v>
      </c>
      <c r="P61" s="0" t="n">
        <v>0.211063877359548</v>
      </c>
      <c r="Q61" s="0" t="n">
        <v>0.307859165362395</v>
      </c>
      <c r="R61" s="0" t="n">
        <v>0.356606273839945</v>
      </c>
      <c r="S61" s="0" t="n">
        <v>0.415670312361541</v>
      </c>
      <c r="T61" s="0" t="n">
        <v>0.381740683763545</v>
      </c>
      <c r="U61" s="0" t="n">
        <v>0.449627579997259</v>
      </c>
      <c r="V61" s="0" t="n">
        <v>0.688243720568697</v>
      </c>
      <c r="W61" s="0" t="n">
        <v>0.639688766111172</v>
      </c>
      <c r="X61" s="0" t="n">
        <v>1.00807693794323</v>
      </c>
      <c r="Y61" s="0" t="n">
        <v>0.947338354302139</v>
      </c>
      <c r="Z61" s="0" t="n">
        <v>1.54684197390504</v>
      </c>
      <c r="AA61" s="0" t="n">
        <v>1.47482273452937</v>
      </c>
      <c r="AB61" s="0" t="n">
        <v>1.88234327112708</v>
      </c>
      <c r="AC61" s="0" t="n">
        <v>3.2950072705604</v>
      </c>
      <c r="AD61" s="0" t="n">
        <v>3.24147833244456</v>
      </c>
      <c r="AE61" s="0" t="n">
        <v>6.03498885286421</v>
      </c>
    </row>
    <row r="62" customFormat="false" ht="15.75" hidden="false" customHeight="false" outlineLevel="0" collapsed="false">
      <c r="B62" s="0" t="n">
        <v>0.0410928811513784</v>
      </c>
      <c r="C62" s="0" t="n">
        <v>0.0399610785570351</v>
      </c>
      <c r="D62" s="0" t="n">
        <v>0.0362097356493369</v>
      </c>
      <c r="E62" s="0" t="n">
        <v>0.0668519399071072</v>
      </c>
      <c r="F62" s="0" t="n">
        <v>0.0621109249266311</v>
      </c>
      <c r="G62" s="0" t="n">
        <v>0.0855456843238172</v>
      </c>
      <c r="H62" s="0" t="n">
        <v>0.0865565348731319</v>
      </c>
      <c r="I62" s="0" t="n">
        <v>0.0991025293247023</v>
      </c>
      <c r="J62" s="0" t="n">
        <v>0.112602800209325</v>
      </c>
      <c r="K62" s="0" t="n">
        <v>0.158166131303066</v>
      </c>
      <c r="L62" s="0" t="n">
        <v>0.177717183055718</v>
      </c>
      <c r="M62" s="0" t="n">
        <v>0.158754232898172</v>
      </c>
      <c r="N62" s="0" t="n">
        <v>0.175787618660662</v>
      </c>
      <c r="O62" s="0" t="n">
        <v>0.24302738180583</v>
      </c>
      <c r="P62" s="0" t="n">
        <v>0.266101450642932</v>
      </c>
      <c r="Q62" s="0" t="n">
        <v>0.243455668801571</v>
      </c>
      <c r="R62" s="0" t="n">
        <v>0.281085636151114</v>
      </c>
      <c r="S62" s="0" t="n">
        <v>0.326486052580874</v>
      </c>
      <c r="T62" s="0" t="n">
        <v>0.381740683763545</v>
      </c>
      <c r="U62" s="0" t="n">
        <v>0.57702233286998</v>
      </c>
      <c r="V62" s="0" t="n">
        <v>0.533898120553685</v>
      </c>
      <c r="W62" s="0" t="n">
        <v>0.639688766111172</v>
      </c>
      <c r="X62" s="0" t="n">
        <v>1.00807693794323</v>
      </c>
      <c r="Y62" s="0" t="n">
        <v>0.947338354302139</v>
      </c>
      <c r="Z62" s="0" t="n">
        <v>1.54684197390504</v>
      </c>
      <c r="AA62" s="0" t="n">
        <v>1.95672139212538</v>
      </c>
      <c r="AB62" s="0" t="n">
        <v>2.51590327317925</v>
      </c>
      <c r="AC62" s="0" t="n">
        <v>3.2950072705604</v>
      </c>
      <c r="AD62" s="0" t="n">
        <v>4.40648500356361</v>
      </c>
      <c r="AE62" s="0" t="n">
        <v>4.39637351649338</v>
      </c>
    </row>
    <row r="63" customFormat="false" ht="15.75" hidden="false" customHeight="false" outlineLevel="0" collapsed="false">
      <c r="B63" s="0" t="n">
        <v>0.0410928811513784</v>
      </c>
      <c r="C63" s="0" t="n">
        <v>0.0399610785570351</v>
      </c>
      <c r="D63" s="0" t="n">
        <v>0.0362097356493369</v>
      </c>
      <c r="E63" s="0" t="n">
        <v>0.0668519399071072</v>
      </c>
      <c r="F63" s="0" t="n">
        <v>0.0736599577716536</v>
      </c>
      <c r="G63" s="0" t="n">
        <v>0.0855456843238172</v>
      </c>
      <c r="H63" s="0" t="n">
        <v>0.107184193438716</v>
      </c>
      <c r="I63" s="0" t="n">
        <v>0.0991025293247023</v>
      </c>
      <c r="J63" s="0" t="n">
        <v>0.112602800209325</v>
      </c>
      <c r="K63" s="0" t="n">
        <v>0.158166131303066</v>
      </c>
      <c r="L63" s="0" t="n">
        <v>0.177717183055718</v>
      </c>
      <c r="M63" s="0" t="n">
        <v>0.158754232898172</v>
      </c>
      <c r="N63" s="0" t="n">
        <v>0.220346485020001</v>
      </c>
      <c r="O63" s="0" t="n">
        <v>0.24302738180583</v>
      </c>
      <c r="P63" s="0" t="n">
        <v>0.211063877359548</v>
      </c>
      <c r="Q63" s="0" t="n">
        <v>0.307859165362395</v>
      </c>
      <c r="R63" s="0" t="n">
        <v>0.356606273839945</v>
      </c>
      <c r="S63" s="0" t="n">
        <v>0.326486052580874</v>
      </c>
      <c r="T63" s="0" t="n">
        <v>0.381740683763545</v>
      </c>
      <c r="U63" s="0" t="n">
        <v>0.449627579997259</v>
      </c>
      <c r="V63" s="0" t="n">
        <v>0.688243720568697</v>
      </c>
      <c r="W63" s="0" t="n">
        <v>0.828626817399397</v>
      </c>
      <c r="X63" s="0" t="n">
        <v>1.00807693794323</v>
      </c>
      <c r="Y63" s="0" t="n">
        <v>0.947338354302139</v>
      </c>
      <c r="Z63" s="0" t="n">
        <v>1.17380036736966</v>
      </c>
      <c r="AA63" s="0" t="n">
        <v>1.95672139212538</v>
      </c>
      <c r="AB63" s="0" t="n">
        <v>1.88234327112708</v>
      </c>
      <c r="AC63" s="0" t="n">
        <v>3.2950072705604</v>
      </c>
      <c r="AD63" s="0" t="n">
        <v>3.24147833244456</v>
      </c>
      <c r="AE63" s="0" t="n">
        <v>6.03498885286421</v>
      </c>
    </row>
    <row r="64" customFormat="false" ht="15.75" hidden="false" customHeight="false" outlineLevel="0" collapsed="false">
      <c r="B64" s="0" t="n">
        <v>0.0410928811513784</v>
      </c>
      <c r="C64" s="0" t="n">
        <v>0.0399610785570351</v>
      </c>
      <c r="D64" s="0" t="n">
        <v>0.0481390457822979</v>
      </c>
      <c r="E64" s="0" t="n">
        <v>0.0668519399071072</v>
      </c>
      <c r="F64" s="0" t="n">
        <v>0.0621109249266311</v>
      </c>
      <c r="G64" s="0" t="n">
        <v>0.0855456843238172</v>
      </c>
      <c r="H64" s="0" t="n">
        <v>0.0865565348731319</v>
      </c>
      <c r="I64" s="0" t="n">
        <v>0.122910351733914</v>
      </c>
      <c r="J64" s="0" t="n">
        <v>0.139895294211703</v>
      </c>
      <c r="K64" s="0" t="n">
        <v>0.127065411240723</v>
      </c>
      <c r="L64" s="0" t="n">
        <v>0.177717183055718</v>
      </c>
      <c r="M64" s="0" t="n">
        <v>0.198490240055581</v>
      </c>
      <c r="N64" s="0" t="n">
        <v>0.175787618660662</v>
      </c>
      <c r="O64" s="0" t="n">
        <v>0.24302738180583</v>
      </c>
      <c r="P64" s="0" t="n">
        <v>0.266101450642932</v>
      </c>
      <c r="Q64" s="0" t="n">
        <v>0.307859165362395</v>
      </c>
      <c r="R64" s="0" t="n">
        <v>0.356606273839945</v>
      </c>
      <c r="S64" s="0" t="n">
        <v>0.326486052580874</v>
      </c>
      <c r="T64" s="0" t="n">
        <v>0.487879253900738</v>
      </c>
      <c r="U64" s="0" t="n">
        <v>0.449627579997259</v>
      </c>
      <c r="V64" s="0" t="n">
        <v>0.688243720568697</v>
      </c>
      <c r="W64" s="0" t="n">
        <v>0.639688766111172</v>
      </c>
      <c r="X64" s="0" t="n">
        <v>0.774139263289053</v>
      </c>
      <c r="Y64" s="0" t="n">
        <v>0.947338354302139</v>
      </c>
      <c r="Z64" s="0" t="n">
        <v>1.17380036736966</v>
      </c>
      <c r="AA64" s="0" t="n">
        <v>1.47482273452937</v>
      </c>
      <c r="AB64" s="0" t="n">
        <v>1.88234327112708</v>
      </c>
      <c r="AC64" s="0" t="n">
        <v>3.2950072705604</v>
      </c>
      <c r="AD64" s="0" t="n">
        <v>4.40648500356361</v>
      </c>
      <c r="AE64" s="0" t="n">
        <v>6.03498885286421</v>
      </c>
    </row>
    <row r="65" customFormat="false" ht="15.75" hidden="false" customHeight="false" outlineLevel="0" collapsed="false">
      <c r="B65" s="0" t="n">
        <v>0.0410928811513784</v>
      </c>
      <c r="C65" s="0" t="n">
        <v>0.0508004871615576</v>
      </c>
      <c r="D65" s="0" t="n">
        <v>0.0481390457822979</v>
      </c>
      <c r="E65" s="0" t="n">
        <v>0.0543423360835598</v>
      </c>
      <c r="F65" s="0" t="n">
        <v>0.0621109249266311</v>
      </c>
      <c r="G65" s="0" t="n">
        <v>0.0855456843238172</v>
      </c>
      <c r="H65" s="0" t="n">
        <v>0.107184193438716</v>
      </c>
      <c r="I65" s="0" t="n">
        <v>0.122910351733914</v>
      </c>
      <c r="J65" s="0" t="n">
        <v>0.139895294211703</v>
      </c>
      <c r="K65" s="0" t="n">
        <v>0.127065411240723</v>
      </c>
      <c r="L65" s="0" t="n">
        <v>0.142470414251382</v>
      </c>
      <c r="M65" s="0" t="n">
        <v>0.198490240055581</v>
      </c>
      <c r="N65" s="0" t="n">
        <v>0.220346485020001</v>
      </c>
      <c r="O65" s="0" t="n">
        <v>0.24302738180583</v>
      </c>
      <c r="P65" s="0" t="n">
        <v>0.211063877359548</v>
      </c>
      <c r="Q65" s="0" t="n">
        <v>0.307859165362395</v>
      </c>
      <c r="R65" s="0" t="n">
        <v>0.281085636151114</v>
      </c>
      <c r="S65" s="0" t="n">
        <v>0.415670312361541</v>
      </c>
      <c r="T65" s="0" t="n">
        <v>0.487879253900738</v>
      </c>
      <c r="U65" s="0" t="n">
        <v>0.449627579997259</v>
      </c>
      <c r="V65" s="0" t="n">
        <v>0.533898120553685</v>
      </c>
      <c r="W65" s="0" t="n">
        <v>0.639688766111172</v>
      </c>
      <c r="X65" s="0" t="n">
        <v>1.00807693794323</v>
      </c>
      <c r="Y65" s="0" t="n">
        <v>1.24068048872277</v>
      </c>
      <c r="Z65" s="0" t="n">
        <v>1.54684197390504</v>
      </c>
      <c r="AA65" s="0" t="n">
        <v>1.95672139212538</v>
      </c>
      <c r="AB65" s="0" t="n">
        <v>1.88234327112708</v>
      </c>
      <c r="AC65" s="0" t="n">
        <v>3.2950072705604</v>
      </c>
      <c r="AD65" s="0" t="n">
        <v>4.40648500356361</v>
      </c>
      <c r="AE65" s="0" t="n">
        <v>4.39637351649338</v>
      </c>
    </row>
    <row r="66" customFormat="false" ht="15.75" hidden="false" customHeight="false" outlineLevel="0" collapsed="false">
      <c r="B66" s="0" t="n">
        <v>0.0410928811513784</v>
      </c>
      <c r="C66" s="0" t="n">
        <v>0.0508004871615576</v>
      </c>
      <c r="D66" s="0" t="n">
        <v>0.0481390457822979</v>
      </c>
      <c r="E66" s="0" t="n">
        <v>0.0668519399071072</v>
      </c>
      <c r="F66" s="0" t="n">
        <v>0.0621109249266311</v>
      </c>
      <c r="G66" s="0" t="n">
        <v>0.0855456843238172</v>
      </c>
      <c r="H66" s="0" t="n">
        <v>0.107184193438716</v>
      </c>
      <c r="I66" s="0" t="n">
        <v>0.0991025293247023</v>
      </c>
      <c r="J66" s="0" t="n">
        <v>0.112602800209325</v>
      </c>
      <c r="K66" s="0" t="n">
        <v>0.158166131303066</v>
      </c>
      <c r="L66" s="0" t="n">
        <v>0.177717183055718</v>
      </c>
      <c r="M66" s="0" t="n">
        <v>0.158754232898172</v>
      </c>
      <c r="N66" s="0" t="n">
        <v>0.175787618660662</v>
      </c>
      <c r="O66" s="0" t="n">
        <v>0.24302738180583</v>
      </c>
      <c r="P66" s="0" t="n">
        <v>0.211063877359548</v>
      </c>
      <c r="Q66" s="0" t="n">
        <v>0.243455668801571</v>
      </c>
      <c r="R66" s="0" t="n">
        <v>0.281085636151114</v>
      </c>
      <c r="S66" s="0" t="n">
        <v>0.415670312361541</v>
      </c>
      <c r="T66" s="0" t="n">
        <v>0.381740683763545</v>
      </c>
      <c r="U66" s="0" t="n">
        <v>0.449627579997259</v>
      </c>
      <c r="V66" s="0" t="n">
        <v>0.533898120553685</v>
      </c>
      <c r="W66" s="0" t="n">
        <v>0.639688766111172</v>
      </c>
      <c r="X66" s="0" t="n">
        <v>1.00807693794323</v>
      </c>
      <c r="Y66" s="0" t="n">
        <v>0.947338354302139</v>
      </c>
      <c r="Z66" s="0" t="n">
        <v>1.17380036736966</v>
      </c>
      <c r="AA66" s="0" t="n">
        <v>1.47482273452937</v>
      </c>
      <c r="AB66" s="0" t="n">
        <v>2.51590327317925</v>
      </c>
      <c r="AC66" s="0" t="n">
        <v>3.2950072705604</v>
      </c>
      <c r="AD66" s="0" t="n">
        <v>3.24147833244456</v>
      </c>
      <c r="AE66" s="0" t="n">
        <v>6.03498885286421</v>
      </c>
    </row>
    <row r="67" customFormat="false" ht="15.75" hidden="false" customHeight="false" outlineLevel="0" collapsed="false">
      <c r="B67" s="0" t="n">
        <v>0.0410928811513784</v>
      </c>
      <c r="C67" s="0" t="n">
        <v>0.0508004871615576</v>
      </c>
      <c r="D67" s="0" t="n">
        <v>0.0362097356493369</v>
      </c>
      <c r="E67" s="0" t="n">
        <v>0.0543423360835598</v>
      </c>
      <c r="F67" s="0" t="n">
        <v>0.0621109249266311</v>
      </c>
      <c r="G67" s="0" t="n">
        <v>0.0855456843238172</v>
      </c>
      <c r="H67" s="0" t="n">
        <v>0.0865565348731319</v>
      </c>
      <c r="I67" s="0" t="n">
        <v>0.0991025293247023</v>
      </c>
      <c r="J67" s="0" t="n">
        <v>0.139895294211703</v>
      </c>
      <c r="K67" s="0" t="n">
        <v>0.158166131303066</v>
      </c>
      <c r="L67" s="0" t="n">
        <v>0.177717183055718</v>
      </c>
      <c r="M67" s="0" t="n">
        <v>0.158754232898172</v>
      </c>
      <c r="N67" s="0" t="n">
        <v>0.220346485020001</v>
      </c>
      <c r="O67" s="0" t="n">
        <v>0.24302738180583</v>
      </c>
      <c r="P67" s="0" t="n">
        <v>0.266101450642932</v>
      </c>
      <c r="Q67" s="0" t="n">
        <v>0.307859165362395</v>
      </c>
      <c r="R67" s="0" t="n">
        <v>0.356606273839945</v>
      </c>
      <c r="S67" s="0" t="n">
        <v>0.415670312361541</v>
      </c>
      <c r="T67" s="0" t="n">
        <v>0.381740683763545</v>
      </c>
      <c r="U67" s="0" t="n">
        <v>0.449627579997259</v>
      </c>
      <c r="V67" s="0" t="n">
        <v>0.533898120553685</v>
      </c>
      <c r="W67" s="0" t="n">
        <v>0.639688766111172</v>
      </c>
      <c r="X67" s="0" t="n">
        <v>0.774139263289053</v>
      </c>
      <c r="Y67" s="0" t="n">
        <v>0.947338354302139</v>
      </c>
      <c r="Z67" s="0" t="n">
        <v>1.54684197390504</v>
      </c>
      <c r="AA67" s="0" t="n">
        <v>1.95672139212538</v>
      </c>
      <c r="AB67" s="0" t="n">
        <v>1.88234327112708</v>
      </c>
      <c r="AC67" s="0" t="n">
        <v>2.44542379945227</v>
      </c>
      <c r="AD67" s="0" t="n">
        <v>3.24147833244456</v>
      </c>
      <c r="AE67" s="0" t="n">
        <v>4.39637351649338</v>
      </c>
    </row>
    <row r="68" customFormat="false" ht="15.75" hidden="false" customHeight="false" outlineLevel="0" collapsed="false">
      <c r="B68" s="0" t="n">
        <v>0.0410928811513784</v>
      </c>
      <c r="C68" s="0" t="n">
        <v>0.0399610785570351</v>
      </c>
      <c r="D68" s="0" t="n">
        <v>0.0481390457822979</v>
      </c>
      <c r="E68" s="0" t="n">
        <v>0.0668519399071072</v>
      </c>
      <c r="F68" s="0" t="n">
        <v>0.0621109249266311</v>
      </c>
      <c r="G68" s="0" t="n">
        <v>0.0855456843238172</v>
      </c>
      <c r="H68" s="0" t="n">
        <v>0.0865565348731319</v>
      </c>
      <c r="I68" s="0" t="n">
        <v>0.0991025293247023</v>
      </c>
      <c r="J68" s="0" t="n">
        <v>0.112602800209325</v>
      </c>
      <c r="K68" s="0" t="n">
        <v>0.127065411240723</v>
      </c>
      <c r="L68" s="0" t="n">
        <v>0.177717183055718</v>
      </c>
      <c r="M68" s="0" t="n">
        <v>0.198490240055581</v>
      </c>
      <c r="N68" s="0" t="n">
        <v>0.220346485020001</v>
      </c>
      <c r="O68" s="0" t="n">
        <v>0.24302738180583</v>
      </c>
      <c r="P68" s="0" t="n">
        <v>0.266101450642932</v>
      </c>
      <c r="Q68" s="0" t="n">
        <v>0.243455668801571</v>
      </c>
      <c r="R68" s="0" t="n">
        <v>0.356606273839945</v>
      </c>
      <c r="S68" s="0" t="n">
        <v>0.326486052580874</v>
      </c>
      <c r="T68" s="0" t="n">
        <v>0.487879253900738</v>
      </c>
      <c r="U68" s="0" t="n">
        <v>0.449627579997259</v>
      </c>
      <c r="V68" s="0" t="n">
        <v>0.533898120553685</v>
      </c>
      <c r="W68" s="0" t="n">
        <v>0.828626817399397</v>
      </c>
      <c r="X68" s="0" t="n">
        <v>1.00807693794323</v>
      </c>
      <c r="Y68" s="0" t="n">
        <v>1.24068048872277</v>
      </c>
      <c r="Z68" s="0" t="n">
        <v>1.54684197390504</v>
      </c>
      <c r="AA68" s="0" t="n">
        <v>1.95672139212538</v>
      </c>
      <c r="AB68" s="0" t="n">
        <v>2.51590327317925</v>
      </c>
      <c r="AC68" s="0" t="n">
        <v>2.44542379945227</v>
      </c>
      <c r="AD68" s="0" t="n">
        <v>3.24147833244456</v>
      </c>
      <c r="AE68" s="0" t="n">
        <v>4.39637351649338</v>
      </c>
    </row>
    <row r="69" customFormat="false" ht="15.75" hidden="false" customHeight="false" outlineLevel="0" collapsed="false">
      <c r="B69" s="0" t="n">
        <v>0.0410928811513784</v>
      </c>
      <c r="C69" s="0" t="n">
        <v>0.0508004871615576</v>
      </c>
      <c r="D69" s="0" t="n">
        <v>0.0362097356493369</v>
      </c>
      <c r="E69" s="0" t="n">
        <v>0.0543423360835598</v>
      </c>
      <c r="F69" s="0" t="n">
        <v>0.0621109249266311</v>
      </c>
      <c r="G69" s="0" t="n">
        <v>0.0716343720303263</v>
      </c>
      <c r="H69" s="0" t="n">
        <v>0.107184193438716</v>
      </c>
      <c r="I69" s="0" t="n">
        <v>0.0991025293247023</v>
      </c>
      <c r="J69" s="0" t="n">
        <v>0.139895294211703</v>
      </c>
      <c r="K69" s="0" t="n">
        <v>0.127065411240723</v>
      </c>
      <c r="L69" s="0" t="n">
        <v>0.142470414251382</v>
      </c>
      <c r="M69" s="0" t="n">
        <v>0.198490240055581</v>
      </c>
      <c r="N69" s="0" t="n">
        <v>0.220346485020001</v>
      </c>
      <c r="O69" s="0" t="n">
        <v>0.24302738180583</v>
      </c>
      <c r="P69" s="0" t="n">
        <v>0.266101450642932</v>
      </c>
      <c r="Q69" s="0" t="n">
        <v>0.243455668801571</v>
      </c>
      <c r="R69" s="0" t="n">
        <v>0.356606273839945</v>
      </c>
      <c r="S69" s="0" t="n">
        <v>0.415670312361541</v>
      </c>
      <c r="T69" s="0" t="n">
        <v>0.381740683763545</v>
      </c>
      <c r="U69" s="0" t="n">
        <v>0.57702233286998</v>
      </c>
      <c r="V69" s="0" t="n">
        <v>0.533898120553685</v>
      </c>
      <c r="W69" s="0" t="n">
        <v>0.828626817399397</v>
      </c>
      <c r="X69" s="0" t="n">
        <v>1.00807693794323</v>
      </c>
      <c r="Y69" s="0" t="n">
        <v>0.947338354302139</v>
      </c>
      <c r="Z69" s="0" t="n">
        <v>1.17380036736966</v>
      </c>
      <c r="AA69" s="0" t="n">
        <v>1.95672139212538</v>
      </c>
      <c r="AB69" s="0" t="n">
        <v>1.88234327112708</v>
      </c>
      <c r="AC69" s="0" t="n">
        <v>2.44542379945227</v>
      </c>
      <c r="AD69" s="0" t="n">
        <v>3.24147833244456</v>
      </c>
      <c r="AE69" s="0" t="n">
        <v>6.03498885286421</v>
      </c>
    </row>
    <row r="70" customFormat="false" ht="15.75" hidden="false" customHeight="false" outlineLevel="0" collapsed="false">
      <c r="B70" s="0" t="n">
        <v>0.0410928811513784</v>
      </c>
      <c r="C70" s="0" t="n">
        <v>0.0508004871615576</v>
      </c>
      <c r="D70" s="0" t="n">
        <v>0.0481390457822979</v>
      </c>
      <c r="E70" s="0" t="n">
        <v>0.0543423360835598</v>
      </c>
      <c r="F70" s="0" t="n">
        <v>0.0621109249266311</v>
      </c>
      <c r="G70" s="0" t="n">
        <v>0.0855456843238172</v>
      </c>
      <c r="H70" s="0" t="n">
        <v>0.107184193438716</v>
      </c>
      <c r="I70" s="0" t="n">
        <v>0.122910351733914</v>
      </c>
      <c r="J70" s="0" t="n">
        <v>0.112602800209325</v>
      </c>
      <c r="K70" s="0" t="n">
        <v>0.127065411240723</v>
      </c>
      <c r="L70" s="0" t="n">
        <v>0.177717183055718</v>
      </c>
      <c r="M70" s="0" t="n">
        <v>0.158754232898172</v>
      </c>
      <c r="N70" s="0" t="n">
        <v>0.220346485020001</v>
      </c>
      <c r="O70" s="0" t="n">
        <v>0.193345141027665</v>
      </c>
      <c r="P70" s="0" t="n">
        <v>0.211063877359548</v>
      </c>
      <c r="Q70" s="0" t="n">
        <v>0.243455668801571</v>
      </c>
      <c r="R70" s="0" t="n">
        <v>0.356606273839945</v>
      </c>
      <c r="S70" s="0" t="n">
        <v>0.415670312361541</v>
      </c>
      <c r="T70" s="0" t="n">
        <v>0.381740683763545</v>
      </c>
      <c r="U70" s="0" t="n">
        <v>0.57702233286998</v>
      </c>
      <c r="V70" s="0" t="n">
        <v>0.688243720568697</v>
      </c>
      <c r="W70" s="0" t="n">
        <v>0.828626817399397</v>
      </c>
      <c r="X70" s="0" t="n">
        <v>0.774139263289053</v>
      </c>
      <c r="Y70" s="0" t="n">
        <v>0.947338354302139</v>
      </c>
      <c r="Z70" s="0" t="n">
        <v>1.17380036736966</v>
      </c>
      <c r="AA70" s="0" t="n">
        <v>1.47482273452937</v>
      </c>
      <c r="AB70" s="0" t="n">
        <v>1.88234327112708</v>
      </c>
      <c r="AC70" s="0" t="n">
        <v>3.2950072705604</v>
      </c>
      <c r="AD70" s="0" t="n">
        <v>3.24147833244456</v>
      </c>
      <c r="AE70" s="0" t="n">
        <v>6.03498885286421</v>
      </c>
    </row>
    <row r="71" customFormat="false" ht="15.75" hidden="false" customHeight="false" outlineLevel="0" collapsed="false">
      <c r="B71" s="0" t="n">
        <v>0.0410928811513784</v>
      </c>
      <c r="C71" s="0" t="n">
        <v>0.0399610785570351</v>
      </c>
      <c r="D71" s="0" t="n">
        <v>0.0481390457822979</v>
      </c>
      <c r="E71" s="0" t="n">
        <v>0.0543423360835598</v>
      </c>
      <c r="F71" s="0" t="n">
        <v>0.0621109249266311</v>
      </c>
      <c r="G71" s="0" t="n">
        <v>0.0716343720303263</v>
      </c>
      <c r="H71" s="0" t="n">
        <v>0.107184193438716</v>
      </c>
      <c r="I71" s="0" t="n">
        <v>0.0991025293247023</v>
      </c>
      <c r="J71" s="0" t="n">
        <v>0.112602800209325</v>
      </c>
      <c r="K71" s="0" t="n">
        <v>0.127065411240723</v>
      </c>
      <c r="L71" s="0" t="n">
        <v>0.177717183055718</v>
      </c>
      <c r="M71" s="0" t="n">
        <v>0.198490240055581</v>
      </c>
      <c r="N71" s="0" t="n">
        <v>0.175787618660662</v>
      </c>
      <c r="O71" s="0" t="n">
        <v>0.24302738180583</v>
      </c>
      <c r="P71" s="0" t="n">
        <v>0.266101450642932</v>
      </c>
      <c r="Q71" s="0" t="n">
        <v>0.307859165362395</v>
      </c>
      <c r="R71" s="0" t="n">
        <v>0.356606273839945</v>
      </c>
      <c r="S71" s="0" t="n">
        <v>0.326486052580874</v>
      </c>
      <c r="T71" s="0" t="n">
        <v>0.487879253900738</v>
      </c>
      <c r="U71" s="0" t="n">
        <v>0.57702233286998</v>
      </c>
      <c r="V71" s="0" t="n">
        <v>0.533898120553685</v>
      </c>
      <c r="W71" s="0" t="n">
        <v>0.639688766111172</v>
      </c>
      <c r="X71" s="0" t="n">
        <v>0.774139263289053</v>
      </c>
      <c r="Y71" s="0" t="n">
        <v>0.947338354302139</v>
      </c>
      <c r="Z71" s="0" t="n">
        <v>1.54684197390504</v>
      </c>
      <c r="AA71" s="0" t="n">
        <v>1.95672139212538</v>
      </c>
      <c r="AB71" s="0" t="n">
        <v>2.51590327317925</v>
      </c>
      <c r="AC71" s="0" t="n">
        <v>2.44542379945227</v>
      </c>
      <c r="AD71" s="0" t="n">
        <v>3.24147833244456</v>
      </c>
      <c r="AE71" s="0" t="n">
        <v>4.39637351649338</v>
      </c>
    </row>
    <row r="72" customFormat="false" ht="15.75" hidden="false" customHeight="false" outlineLevel="0" collapsed="false">
      <c r="B72" s="0" t="n">
        <v>0.0410928811513784</v>
      </c>
      <c r="C72" s="0" t="n">
        <v>0.0399610785570351</v>
      </c>
      <c r="D72" s="0" t="n">
        <v>0.0362097356493369</v>
      </c>
      <c r="E72" s="0" t="n">
        <v>0.0668519399071072</v>
      </c>
      <c r="F72" s="0" t="n">
        <v>0.0621109249266311</v>
      </c>
      <c r="G72" s="0" t="n">
        <v>0.0855456843238172</v>
      </c>
      <c r="H72" s="0" t="n">
        <v>0.107184193438716</v>
      </c>
      <c r="I72" s="0" t="n">
        <v>0.122910351733914</v>
      </c>
      <c r="J72" s="0" t="n">
        <v>0.139895294211703</v>
      </c>
      <c r="K72" s="0" t="n">
        <v>0.127065411240723</v>
      </c>
      <c r="L72" s="0" t="n">
        <v>0.177717183055718</v>
      </c>
      <c r="M72" s="0" t="n">
        <v>0.198490240055581</v>
      </c>
      <c r="N72" s="0" t="n">
        <v>0.220346485020001</v>
      </c>
      <c r="O72" s="0" t="n">
        <v>0.193345141027665</v>
      </c>
      <c r="P72" s="0" t="n">
        <v>0.266101450642932</v>
      </c>
      <c r="Q72" s="0" t="n">
        <v>0.307859165362395</v>
      </c>
      <c r="R72" s="0" t="n">
        <v>0.281085636151114</v>
      </c>
      <c r="S72" s="0" t="n">
        <v>0.415670312361541</v>
      </c>
      <c r="T72" s="0" t="n">
        <v>0.381740683763545</v>
      </c>
      <c r="U72" s="0" t="n">
        <v>0.449627579997259</v>
      </c>
      <c r="V72" s="0" t="n">
        <v>0.688243720568697</v>
      </c>
      <c r="W72" s="0" t="n">
        <v>0.639688766111172</v>
      </c>
      <c r="X72" s="0" t="n">
        <v>1.00807693794323</v>
      </c>
      <c r="Y72" s="0" t="n">
        <v>1.24068048872277</v>
      </c>
      <c r="Z72" s="0" t="n">
        <v>1.54684197390504</v>
      </c>
      <c r="AA72" s="0" t="n">
        <v>1.47482273452937</v>
      </c>
      <c r="AB72" s="0" t="n">
        <v>1.88234327112708</v>
      </c>
      <c r="AC72" s="0" t="n">
        <v>2.44542379945227</v>
      </c>
      <c r="AD72" s="0" t="n">
        <v>3.24147833244456</v>
      </c>
      <c r="AE72" s="0" t="n">
        <v>6.03498885286421</v>
      </c>
    </row>
    <row r="73" customFormat="false" ht="15.75" hidden="false" customHeight="false" outlineLevel="0" collapsed="false">
      <c r="B73" s="0" t="n">
        <v>0.0410928811513784</v>
      </c>
      <c r="C73" s="0" t="n">
        <v>0.0399610785570351</v>
      </c>
      <c r="D73" s="0" t="n">
        <v>0.0362097356493369</v>
      </c>
      <c r="E73" s="0" t="n">
        <v>0.0668519399071072</v>
      </c>
      <c r="F73" s="0" t="n">
        <v>0.0736599577716536</v>
      </c>
      <c r="G73" s="0" t="n">
        <v>0.0855456843238172</v>
      </c>
      <c r="H73" s="0" t="n">
        <v>0.107184193438716</v>
      </c>
      <c r="I73" s="0" t="n">
        <v>0.122910351733914</v>
      </c>
      <c r="J73" s="0" t="n">
        <v>0.139895294211703</v>
      </c>
      <c r="K73" s="0" t="n">
        <v>0.127065411240723</v>
      </c>
      <c r="L73" s="0" t="n">
        <v>0.177717183055718</v>
      </c>
      <c r="M73" s="0" t="n">
        <v>0.198490240055581</v>
      </c>
      <c r="N73" s="0" t="n">
        <v>0.220346485020001</v>
      </c>
      <c r="O73" s="0" t="n">
        <v>0.24302738180583</v>
      </c>
      <c r="P73" s="0" t="n">
        <v>0.211063877359548</v>
      </c>
      <c r="Q73" s="0" t="n">
        <v>0.243455668801571</v>
      </c>
      <c r="R73" s="0" t="n">
        <v>0.281085636151114</v>
      </c>
      <c r="S73" s="0" t="n">
        <v>0.415670312361541</v>
      </c>
      <c r="T73" s="0" t="n">
        <v>0.381740683763545</v>
      </c>
      <c r="U73" s="0" t="n">
        <v>0.449627579997259</v>
      </c>
      <c r="V73" s="0" t="n">
        <v>0.688243720568697</v>
      </c>
      <c r="W73" s="0" t="n">
        <v>0.828626817399397</v>
      </c>
      <c r="X73" s="0" t="n">
        <v>0.774139263289053</v>
      </c>
      <c r="Y73" s="0" t="n">
        <v>1.24068048872277</v>
      </c>
      <c r="Z73" s="0" t="n">
        <v>1.54684197390504</v>
      </c>
      <c r="AA73" s="0" t="n">
        <v>1.95672139212538</v>
      </c>
      <c r="AB73" s="0" t="n">
        <v>2.51590327317925</v>
      </c>
      <c r="AC73" s="0" t="n">
        <v>3.2950072705604</v>
      </c>
      <c r="AD73" s="0" t="n">
        <v>4.40648500356361</v>
      </c>
      <c r="AE73" s="0" t="n">
        <v>4.39637351649338</v>
      </c>
    </row>
    <row r="74" customFormat="false" ht="15.75" hidden="false" customHeight="false" outlineLevel="0" collapsed="false">
      <c r="B74" s="0" t="n">
        <v>0.0410928811513784</v>
      </c>
      <c r="C74" s="0" t="n">
        <v>0.0508004871615576</v>
      </c>
      <c r="D74" s="0" t="n">
        <v>0.0481390457822979</v>
      </c>
      <c r="E74" s="0" t="n">
        <v>0.0543423360835598</v>
      </c>
      <c r="F74" s="0" t="n">
        <v>0.0736599577716536</v>
      </c>
      <c r="G74" s="0" t="n">
        <v>0.0855456843238172</v>
      </c>
      <c r="H74" s="0" t="n">
        <v>0.0865565348731319</v>
      </c>
      <c r="I74" s="0" t="n">
        <v>0.0991025293247023</v>
      </c>
      <c r="J74" s="0" t="n">
        <v>0.139895294211703</v>
      </c>
      <c r="K74" s="0" t="n">
        <v>0.158166131303066</v>
      </c>
      <c r="L74" s="0" t="n">
        <v>0.177717183055718</v>
      </c>
      <c r="M74" s="0" t="n">
        <v>0.198490240055581</v>
      </c>
      <c r="N74" s="0" t="n">
        <v>0.220346485020001</v>
      </c>
      <c r="O74" s="0" t="n">
        <v>0.24302738180583</v>
      </c>
      <c r="P74" s="0" t="n">
        <v>0.211063877359548</v>
      </c>
      <c r="Q74" s="0" t="n">
        <v>0.307859165362395</v>
      </c>
      <c r="R74" s="0" t="n">
        <v>0.356606273839945</v>
      </c>
      <c r="S74" s="0" t="n">
        <v>0.415670312361541</v>
      </c>
      <c r="T74" s="0" t="n">
        <v>0.487879253900738</v>
      </c>
      <c r="U74" s="0" t="n">
        <v>0.449627579997259</v>
      </c>
      <c r="V74" s="0" t="n">
        <v>0.688243720568697</v>
      </c>
      <c r="W74" s="0" t="n">
        <v>0.828626817399397</v>
      </c>
      <c r="X74" s="0" t="n">
        <v>0.774139263289053</v>
      </c>
      <c r="Y74" s="0" t="n">
        <v>1.24068048872277</v>
      </c>
      <c r="Z74" s="0" t="n">
        <v>1.54684197390504</v>
      </c>
      <c r="AA74" s="0" t="n">
        <v>1.47482273452937</v>
      </c>
      <c r="AB74" s="0" t="n">
        <v>1.88234327112708</v>
      </c>
      <c r="AC74" s="0" t="n">
        <v>3.2950072705604</v>
      </c>
      <c r="AD74" s="0" t="n">
        <v>4.40648500356361</v>
      </c>
      <c r="AE74" s="0" t="n">
        <v>6.03498885286421</v>
      </c>
    </row>
    <row r="75" customFormat="false" ht="15.75" hidden="false" customHeight="false" outlineLevel="0" collapsed="false">
      <c r="B75" s="0" t="n">
        <v>0.0410928811513784</v>
      </c>
      <c r="C75" s="0" t="n">
        <v>0.0508004871615576</v>
      </c>
      <c r="D75" s="0" t="n">
        <v>0.0481390457822979</v>
      </c>
      <c r="E75" s="0" t="n">
        <v>0.0668519399071072</v>
      </c>
      <c r="F75" s="0" t="n">
        <v>0.0621109249266311</v>
      </c>
      <c r="G75" s="0" t="n">
        <v>0.0716343720303263</v>
      </c>
      <c r="H75" s="0" t="n">
        <v>0.0865565348731319</v>
      </c>
      <c r="I75" s="0" t="n">
        <v>0.122910351733914</v>
      </c>
      <c r="J75" s="0" t="n">
        <v>0.139895294211703</v>
      </c>
      <c r="K75" s="0" t="n">
        <v>0.127065411240723</v>
      </c>
      <c r="L75" s="0" t="n">
        <v>0.177717183055718</v>
      </c>
      <c r="M75" s="0" t="n">
        <v>0.198490240055581</v>
      </c>
      <c r="N75" s="0" t="n">
        <v>0.175787618660662</v>
      </c>
      <c r="O75" s="0" t="n">
        <v>0.24302738180583</v>
      </c>
      <c r="P75" s="0" t="n">
        <v>0.266101450642932</v>
      </c>
      <c r="Q75" s="0" t="n">
        <v>0.307859165362395</v>
      </c>
      <c r="R75" s="0" t="n">
        <v>0.356606273839945</v>
      </c>
      <c r="S75" s="0" t="n">
        <v>0.326486052580874</v>
      </c>
      <c r="T75" s="0" t="n">
        <v>0.381740683763545</v>
      </c>
      <c r="U75" s="0" t="n">
        <v>0.449627579997259</v>
      </c>
      <c r="V75" s="0" t="n">
        <v>0.533898120553685</v>
      </c>
      <c r="W75" s="0" t="n">
        <v>0.828626817399397</v>
      </c>
      <c r="X75" s="0" t="n">
        <v>0.774139263289053</v>
      </c>
      <c r="Y75" s="0" t="n">
        <v>1.24068048872277</v>
      </c>
      <c r="Z75" s="0" t="n">
        <v>1.17380036736966</v>
      </c>
      <c r="AA75" s="0" t="n">
        <v>1.47482273452937</v>
      </c>
      <c r="AB75" s="0" t="n">
        <v>2.51590327317925</v>
      </c>
      <c r="AC75" s="0" t="n">
        <v>2.44542379945227</v>
      </c>
      <c r="AD75" s="0" t="n">
        <v>3.24147833244456</v>
      </c>
      <c r="AE75" s="0" t="n">
        <v>6.03498885286421</v>
      </c>
    </row>
    <row r="76" customFormat="false" ht="15.75" hidden="false" customHeight="false" outlineLevel="0" collapsed="false">
      <c r="B76" s="0" t="n">
        <v>0.0410928811513784</v>
      </c>
      <c r="C76" s="0" t="n">
        <v>0.0399610785570351</v>
      </c>
      <c r="D76" s="0" t="n">
        <v>0.0481390457822979</v>
      </c>
      <c r="E76" s="0" t="n">
        <v>0.0668519399071072</v>
      </c>
      <c r="F76" s="0" t="n">
        <v>0.0621109249266311</v>
      </c>
      <c r="G76" s="0" t="n">
        <v>0.0855456843238172</v>
      </c>
      <c r="H76" s="0" t="n">
        <v>0.107184193438716</v>
      </c>
      <c r="I76" s="0" t="n">
        <v>0.122910351733914</v>
      </c>
      <c r="J76" s="0" t="n">
        <v>0.112602800209325</v>
      </c>
      <c r="K76" s="0" t="n">
        <v>0.158166131303066</v>
      </c>
      <c r="L76" s="0" t="n">
        <v>0.177717183055718</v>
      </c>
      <c r="M76" s="0" t="n">
        <v>0.198490240055581</v>
      </c>
      <c r="N76" s="0" t="n">
        <v>0.220346485020001</v>
      </c>
      <c r="O76" s="0" t="n">
        <v>0.24302738180583</v>
      </c>
      <c r="P76" s="0" t="n">
        <v>0.211063877359548</v>
      </c>
      <c r="Q76" s="0" t="n">
        <v>0.307859165362395</v>
      </c>
      <c r="R76" s="0" t="n">
        <v>0.356606273839945</v>
      </c>
      <c r="S76" s="0" t="n">
        <v>0.415670312361541</v>
      </c>
      <c r="T76" s="0" t="n">
        <v>0.381740683763545</v>
      </c>
      <c r="U76" s="0" t="n">
        <v>0.57702233286998</v>
      </c>
      <c r="V76" s="0" t="n">
        <v>0.533898120553685</v>
      </c>
      <c r="W76" s="0" t="n">
        <v>0.828626817399397</v>
      </c>
      <c r="X76" s="0" t="n">
        <v>0.774139263289053</v>
      </c>
      <c r="Y76" s="0" t="n">
        <v>0.947338354302139</v>
      </c>
      <c r="Z76" s="0" t="n">
        <v>1.54684197390504</v>
      </c>
      <c r="AA76" s="0" t="n">
        <v>1.47482273452937</v>
      </c>
      <c r="AB76" s="0" t="n">
        <v>2.51590327317925</v>
      </c>
      <c r="AC76" s="0" t="n">
        <v>2.44542379945227</v>
      </c>
      <c r="AD76" s="0" t="n">
        <v>3.24147833244456</v>
      </c>
      <c r="AE76" s="0" t="n">
        <v>4.39637351649338</v>
      </c>
    </row>
    <row r="77" customFormat="false" ht="15.75" hidden="false" customHeight="false" outlineLevel="0" collapsed="false">
      <c r="B77" s="0" t="n">
        <v>0.0410928811513784</v>
      </c>
      <c r="C77" s="0" t="n">
        <v>0.0508004871615576</v>
      </c>
      <c r="D77" s="0" t="n">
        <v>0.0481390457822979</v>
      </c>
      <c r="E77" s="0" t="n">
        <v>0.0668519399071072</v>
      </c>
      <c r="F77" s="0" t="n">
        <v>0.0621109249266311</v>
      </c>
      <c r="G77" s="0" t="n">
        <v>0.0855456843238172</v>
      </c>
      <c r="H77" s="0" t="n">
        <v>0.0865565348731319</v>
      </c>
      <c r="I77" s="0" t="n">
        <v>0.0991025293247023</v>
      </c>
      <c r="J77" s="0" t="n">
        <v>0.139895294211703</v>
      </c>
      <c r="K77" s="0" t="n">
        <v>0.127065411240723</v>
      </c>
      <c r="L77" s="0" t="n">
        <v>0.142470414251382</v>
      </c>
      <c r="M77" s="0" t="n">
        <v>0.198490240055581</v>
      </c>
      <c r="N77" s="0" t="n">
        <v>0.175787618660662</v>
      </c>
      <c r="O77" s="0" t="n">
        <v>0.193345141027665</v>
      </c>
      <c r="P77" s="0" t="n">
        <v>0.211063877359548</v>
      </c>
      <c r="Q77" s="0" t="n">
        <v>0.307859165362395</v>
      </c>
      <c r="R77" s="0" t="n">
        <v>0.281085636151114</v>
      </c>
      <c r="S77" s="0" t="n">
        <v>0.415670312361541</v>
      </c>
      <c r="T77" s="0" t="n">
        <v>0.487879253900738</v>
      </c>
      <c r="U77" s="0" t="n">
        <v>0.57702233286998</v>
      </c>
      <c r="V77" s="0" t="n">
        <v>0.533898120553685</v>
      </c>
      <c r="W77" s="0" t="n">
        <v>0.828626817399397</v>
      </c>
      <c r="X77" s="0" t="n">
        <v>0.774139263289053</v>
      </c>
      <c r="Y77" s="0" t="n">
        <v>1.24068048872277</v>
      </c>
      <c r="Z77" s="0" t="n">
        <v>1.17380036736966</v>
      </c>
      <c r="AA77" s="0" t="n">
        <v>1.95672139212538</v>
      </c>
      <c r="AB77" s="0" t="n">
        <v>2.51590327317925</v>
      </c>
      <c r="AC77" s="0" t="n">
        <v>3.2950072705604</v>
      </c>
      <c r="AD77" s="0" t="n">
        <v>4.40648500356361</v>
      </c>
      <c r="AE77" s="0" t="n">
        <v>6.03498885286421</v>
      </c>
    </row>
    <row r="78" customFormat="false" ht="15.75" hidden="false" customHeight="false" outlineLevel="0" collapsed="false">
      <c r="B78" s="0" t="n">
        <v>0.0410928811513784</v>
      </c>
      <c r="C78" s="0" t="n">
        <v>0.0399610785570351</v>
      </c>
      <c r="D78" s="0" t="n">
        <v>0.0481390457822979</v>
      </c>
      <c r="E78" s="0" t="n">
        <v>0.0668519399071072</v>
      </c>
      <c r="F78" s="0" t="n">
        <v>0.0621109249266311</v>
      </c>
      <c r="G78" s="0" t="n">
        <v>0.0855456843238172</v>
      </c>
      <c r="H78" s="0" t="n">
        <v>0.107184193438716</v>
      </c>
      <c r="I78" s="0" t="n">
        <v>0.0991025293247023</v>
      </c>
      <c r="J78" s="0" t="n">
        <v>0.112602800209325</v>
      </c>
      <c r="K78" s="0" t="n">
        <v>0.158166131303066</v>
      </c>
      <c r="L78" s="0" t="n">
        <v>0.142470414251382</v>
      </c>
      <c r="M78" s="0" t="n">
        <v>0.158754232898172</v>
      </c>
      <c r="N78" s="0" t="n">
        <v>0.220346485020001</v>
      </c>
      <c r="O78" s="0" t="n">
        <v>0.24302738180583</v>
      </c>
      <c r="P78" s="0" t="n">
        <v>0.211063877359548</v>
      </c>
      <c r="Q78" s="0" t="n">
        <v>0.307859165362395</v>
      </c>
      <c r="R78" s="0" t="n">
        <v>0.356606273839945</v>
      </c>
      <c r="S78" s="0" t="n">
        <v>0.415670312361541</v>
      </c>
      <c r="T78" s="0" t="n">
        <v>0.487879253900738</v>
      </c>
      <c r="U78" s="0" t="n">
        <v>0.57702233286998</v>
      </c>
      <c r="V78" s="0" t="n">
        <v>0.533898120553685</v>
      </c>
      <c r="W78" s="0" t="n">
        <v>0.639688766111172</v>
      </c>
      <c r="X78" s="0" t="n">
        <v>0.774139263289053</v>
      </c>
      <c r="Y78" s="0" t="n">
        <v>0.947338354302139</v>
      </c>
      <c r="Z78" s="0" t="n">
        <v>1.17380036736966</v>
      </c>
      <c r="AA78" s="0" t="n">
        <v>1.95672139212538</v>
      </c>
      <c r="AB78" s="0" t="n">
        <v>1.88234327112708</v>
      </c>
      <c r="AC78" s="0" t="n">
        <v>3.2950072705604</v>
      </c>
      <c r="AD78" s="0" t="n">
        <v>4.40648500356361</v>
      </c>
      <c r="AE78" s="0" t="n">
        <v>4.39637351649338</v>
      </c>
    </row>
    <row r="79" customFormat="false" ht="15.75" hidden="false" customHeight="false" outlineLevel="0" collapsed="false">
      <c r="B79" s="0" t="n">
        <v>0.0410928811513784</v>
      </c>
      <c r="C79" s="0" t="n">
        <v>0.0508004871615576</v>
      </c>
      <c r="D79" s="0" t="n">
        <v>0.0362097356493369</v>
      </c>
      <c r="E79" s="0" t="n">
        <v>0.0668519399071072</v>
      </c>
      <c r="F79" s="0" t="n">
        <v>0.0736599577716536</v>
      </c>
      <c r="G79" s="0" t="n">
        <v>0.0855456843238172</v>
      </c>
      <c r="H79" s="0" t="n">
        <v>0.107184193438716</v>
      </c>
      <c r="I79" s="0" t="n">
        <v>0.0991025293247023</v>
      </c>
      <c r="J79" s="0" t="n">
        <v>0.139895294211703</v>
      </c>
      <c r="K79" s="0" t="n">
        <v>0.158166131303066</v>
      </c>
      <c r="L79" s="0" t="n">
        <v>0.142470414251382</v>
      </c>
      <c r="M79" s="0" t="n">
        <v>0.198490240055581</v>
      </c>
      <c r="N79" s="0" t="n">
        <v>0.220346485020001</v>
      </c>
      <c r="O79" s="0" t="n">
        <v>0.193345141027665</v>
      </c>
      <c r="P79" s="0" t="n">
        <v>0.211063877359548</v>
      </c>
      <c r="Q79" s="0" t="n">
        <v>0.243455668801571</v>
      </c>
      <c r="R79" s="0" t="n">
        <v>0.356606273839945</v>
      </c>
      <c r="S79" s="0" t="n">
        <v>0.415670312361541</v>
      </c>
      <c r="T79" s="0" t="n">
        <v>0.487879253900738</v>
      </c>
      <c r="U79" s="0" t="n">
        <v>0.449627579997259</v>
      </c>
      <c r="V79" s="0" t="n">
        <v>0.533898120553685</v>
      </c>
      <c r="W79" s="0" t="n">
        <v>0.639688766111172</v>
      </c>
      <c r="X79" s="0" t="n">
        <v>0.774139263289053</v>
      </c>
      <c r="Y79" s="0" t="n">
        <v>0.947338354302139</v>
      </c>
      <c r="Z79" s="0" t="n">
        <v>1.54684197390504</v>
      </c>
      <c r="AA79" s="0" t="n">
        <v>1.95672139212538</v>
      </c>
      <c r="AB79" s="0" t="n">
        <v>2.51590327317925</v>
      </c>
      <c r="AC79" s="0" t="n">
        <v>3.2950072705604</v>
      </c>
      <c r="AD79" s="0" t="n">
        <v>3.24147833244456</v>
      </c>
      <c r="AE79" s="0" t="n">
        <v>4.39637351649338</v>
      </c>
    </row>
    <row r="80" customFormat="false" ht="15.75" hidden="false" customHeight="false" outlineLevel="0" collapsed="false">
      <c r="B80" s="0" t="n">
        <v>0.0410928811513784</v>
      </c>
      <c r="C80" s="0" t="n">
        <v>0.0508004871615576</v>
      </c>
      <c r="D80" s="0" t="n">
        <v>0.0362097356493369</v>
      </c>
      <c r="E80" s="0" t="n">
        <v>0.0543423360835598</v>
      </c>
      <c r="F80" s="0" t="n">
        <v>0.0621109249266311</v>
      </c>
      <c r="G80" s="0" t="n">
        <v>0.0716343720303263</v>
      </c>
      <c r="H80" s="0" t="n">
        <v>0.107184193438716</v>
      </c>
      <c r="I80" s="0" t="n">
        <v>0.122910351733914</v>
      </c>
      <c r="J80" s="0" t="n">
        <v>0.139895294211703</v>
      </c>
      <c r="K80" s="0" t="n">
        <v>0.127065411240723</v>
      </c>
      <c r="L80" s="0" t="n">
        <v>0.142470414251382</v>
      </c>
      <c r="M80" s="0" t="n">
        <v>0.198490240055581</v>
      </c>
      <c r="N80" s="0" t="n">
        <v>0.175787618660662</v>
      </c>
      <c r="O80" s="0" t="n">
        <v>0.24302738180583</v>
      </c>
      <c r="P80" s="0" t="n">
        <v>0.266101450642932</v>
      </c>
      <c r="Q80" s="0" t="n">
        <v>0.307859165362395</v>
      </c>
      <c r="R80" s="0" t="n">
        <v>0.356606273839945</v>
      </c>
      <c r="S80" s="0" t="n">
        <v>0.326486052580874</v>
      </c>
      <c r="T80" s="0" t="n">
        <v>0.487879253900738</v>
      </c>
      <c r="U80" s="0" t="n">
        <v>0.449627579997259</v>
      </c>
      <c r="V80" s="0" t="n">
        <v>0.688243720568697</v>
      </c>
      <c r="W80" s="0" t="n">
        <v>0.639688766111172</v>
      </c>
      <c r="X80" s="0" t="n">
        <v>0.774139263289053</v>
      </c>
      <c r="Y80" s="0" t="n">
        <v>1.24068048872277</v>
      </c>
      <c r="Z80" s="0" t="n">
        <v>1.54684197390504</v>
      </c>
      <c r="AA80" s="0" t="n">
        <v>1.95672139212538</v>
      </c>
      <c r="AB80" s="0" t="n">
        <v>2.51590327317925</v>
      </c>
      <c r="AC80" s="0" t="n">
        <v>3.2950072705604</v>
      </c>
      <c r="AD80" s="0" t="n">
        <v>3.24147833244456</v>
      </c>
      <c r="AE80" s="0" t="n">
        <v>4.39637351649338</v>
      </c>
    </row>
    <row r="81" customFormat="false" ht="15.75" hidden="false" customHeight="false" outlineLevel="0" collapsed="false">
      <c r="B81" s="0" t="n">
        <v>0.0410928811513784</v>
      </c>
      <c r="C81" s="0" t="n">
        <v>0.0508004871615576</v>
      </c>
      <c r="D81" s="0" t="n">
        <v>0.0481390457822979</v>
      </c>
      <c r="E81" s="0" t="n">
        <v>0.0543423360835598</v>
      </c>
      <c r="F81" s="0" t="n">
        <v>0.0736599577716536</v>
      </c>
      <c r="G81" s="0" t="n">
        <v>0.0716343720303263</v>
      </c>
      <c r="H81" s="0" t="n">
        <v>0.0865565348731319</v>
      </c>
      <c r="I81" s="0" t="n">
        <v>0.122910351733914</v>
      </c>
      <c r="J81" s="0" t="n">
        <v>0.112602800209325</v>
      </c>
      <c r="K81" s="0" t="n">
        <v>0.127065411240723</v>
      </c>
      <c r="L81" s="0" t="n">
        <v>0.142470414251382</v>
      </c>
      <c r="M81" s="0" t="n">
        <v>0.198490240055581</v>
      </c>
      <c r="N81" s="0" t="n">
        <v>0.175787618660662</v>
      </c>
      <c r="O81" s="0" t="n">
        <v>0.193345141027665</v>
      </c>
      <c r="P81" s="0" t="n">
        <v>0.266101450642932</v>
      </c>
      <c r="Q81" s="0" t="n">
        <v>0.243455668801571</v>
      </c>
      <c r="R81" s="0" t="n">
        <v>0.281085636151114</v>
      </c>
      <c r="S81" s="0" t="n">
        <v>0.415670312361541</v>
      </c>
      <c r="T81" s="0" t="n">
        <v>0.487879253900738</v>
      </c>
      <c r="U81" s="0" t="n">
        <v>0.449627579997259</v>
      </c>
      <c r="V81" s="0" t="n">
        <v>0.688243720568697</v>
      </c>
      <c r="W81" s="0" t="n">
        <v>0.828626817399397</v>
      </c>
      <c r="X81" s="0" t="n">
        <v>0.774139263289053</v>
      </c>
      <c r="Y81" s="0" t="n">
        <v>0.947338354302139</v>
      </c>
      <c r="Z81" s="0" t="n">
        <v>1.17380036736966</v>
      </c>
      <c r="AA81" s="0" t="n">
        <v>1.95672139212538</v>
      </c>
      <c r="AB81" s="0" t="n">
        <v>2.51590327317925</v>
      </c>
      <c r="AC81" s="0" t="n">
        <v>2.44542379945227</v>
      </c>
      <c r="AD81" s="0" t="n">
        <v>4.40648500356361</v>
      </c>
      <c r="AE81" s="0" t="n">
        <v>4.39637351649338</v>
      </c>
    </row>
    <row r="82" customFormat="false" ht="15.75" hidden="false" customHeight="false" outlineLevel="0" collapsed="false">
      <c r="B82" s="0" t="n">
        <v>0.0410928811513784</v>
      </c>
      <c r="C82" s="0" t="n">
        <v>0.0399610785570351</v>
      </c>
      <c r="D82" s="0" t="n">
        <v>0.0362097356493369</v>
      </c>
      <c r="E82" s="0" t="n">
        <v>0.0668519399071072</v>
      </c>
      <c r="F82" s="0" t="n">
        <v>0.0621109249266311</v>
      </c>
      <c r="G82" s="0" t="n">
        <v>0.0855456843238172</v>
      </c>
      <c r="H82" s="0" t="n">
        <v>0.0865565348731319</v>
      </c>
      <c r="I82" s="0" t="n">
        <v>0.122910351733914</v>
      </c>
      <c r="J82" s="0" t="n">
        <v>0.112602800209325</v>
      </c>
      <c r="K82" s="0" t="n">
        <v>0.127065411240723</v>
      </c>
      <c r="L82" s="0" t="n">
        <v>0.142470414251382</v>
      </c>
      <c r="M82" s="0" t="n">
        <v>0.158754232898172</v>
      </c>
      <c r="N82" s="0" t="n">
        <v>0.220346485020001</v>
      </c>
      <c r="O82" s="0" t="n">
        <v>0.24302738180583</v>
      </c>
      <c r="P82" s="0" t="n">
        <v>0.211063877359548</v>
      </c>
      <c r="Q82" s="0" t="n">
        <v>0.307859165362395</v>
      </c>
      <c r="R82" s="0" t="n">
        <v>0.356606273839945</v>
      </c>
      <c r="S82" s="0" t="n">
        <v>0.326486052580874</v>
      </c>
      <c r="T82" s="0" t="n">
        <v>0.381740683763545</v>
      </c>
      <c r="U82" s="0" t="n">
        <v>0.449627579997259</v>
      </c>
      <c r="V82" s="0" t="n">
        <v>0.533898120553685</v>
      </c>
      <c r="W82" s="0" t="n">
        <v>0.639688766111172</v>
      </c>
      <c r="X82" s="0" t="n">
        <v>0.774139263289053</v>
      </c>
      <c r="Y82" s="0" t="n">
        <v>1.24068048872277</v>
      </c>
      <c r="Z82" s="0" t="n">
        <v>1.17380036736966</v>
      </c>
      <c r="AA82" s="0" t="n">
        <v>1.47482273452937</v>
      </c>
      <c r="AB82" s="0" t="n">
        <v>2.51590327317925</v>
      </c>
      <c r="AC82" s="0" t="n">
        <v>2.44542379945227</v>
      </c>
      <c r="AD82" s="0" t="n">
        <v>4.40648500356361</v>
      </c>
      <c r="AE82" s="0" t="n">
        <v>6.03498885286421</v>
      </c>
    </row>
    <row r="83" customFormat="false" ht="15.75" hidden="false" customHeight="false" outlineLevel="0" collapsed="false">
      <c r="B83" s="0" t="n">
        <v>0.0410928811513784</v>
      </c>
      <c r="C83" s="0" t="n">
        <v>0.0508004871615576</v>
      </c>
      <c r="D83" s="0" t="n">
        <v>0.0362097356493369</v>
      </c>
      <c r="E83" s="0" t="n">
        <v>0.0543423360835598</v>
      </c>
      <c r="F83" s="0" t="n">
        <v>0.0621109249266311</v>
      </c>
      <c r="G83" s="0" t="n">
        <v>0.0855456843238172</v>
      </c>
      <c r="H83" s="0" t="n">
        <v>0.0865565348731319</v>
      </c>
      <c r="I83" s="0" t="n">
        <v>0.0991025293247023</v>
      </c>
      <c r="J83" s="0" t="n">
        <v>0.112602800209325</v>
      </c>
      <c r="K83" s="0" t="n">
        <v>0.127065411240723</v>
      </c>
      <c r="L83" s="0" t="n">
        <v>0.177717183055718</v>
      </c>
      <c r="M83" s="0" t="n">
        <v>0.158754232898172</v>
      </c>
      <c r="N83" s="0" t="n">
        <v>0.175787618660662</v>
      </c>
      <c r="O83" s="0" t="n">
        <v>0.193345141027665</v>
      </c>
      <c r="P83" s="0" t="n">
        <v>0.266101450642932</v>
      </c>
      <c r="Q83" s="0" t="n">
        <v>0.307859165362395</v>
      </c>
      <c r="R83" s="0" t="n">
        <v>0.281085636151114</v>
      </c>
      <c r="S83" s="0" t="n">
        <v>0.326486052580874</v>
      </c>
      <c r="T83" s="0" t="n">
        <v>0.381740683763545</v>
      </c>
      <c r="U83" s="0" t="n">
        <v>0.449627579997259</v>
      </c>
      <c r="V83" s="0" t="n">
        <v>0.688243720568697</v>
      </c>
      <c r="W83" s="0" t="n">
        <v>0.828626817399397</v>
      </c>
      <c r="X83" s="0" t="n">
        <v>0.774139263289053</v>
      </c>
      <c r="Y83" s="0" t="n">
        <v>0.947338354302139</v>
      </c>
      <c r="Z83" s="0" t="n">
        <v>1.17380036736966</v>
      </c>
      <c r="AA83" s="0" t="n">
        <v>1.95672139212538</v>
      </c>
      <c r="AB83" s="0" t="n">
        <v>2.51590327317925</v>
      </c>
      <c r="AC83" s="0" t="n">
        <v>2.44542379945227</v>
      </c>
      <c r="AD83" s="0" t="n">
        <v>3.24147833244456</v>
      </c>
      <c r="AE83" s="0" t="n">
        <v>6.03498885286421</v>
      </c>
    </row>
    <row r="84" customFormat="false" ht="15.75" hidden="false" customHeight="false" outlineLevel="0" collapsed="false">
      <c r="B84" s="0" t="n">
        <v>0.0410928811513784</v>
      </c>
      <c r="C84" s="0" t="n">
        <v>0.0399610785570351</v>
      </c>
      <c r="D84" s="0" t="n">
        <v>0.0362097356493369</v>
      </c>
      <c r="E84" s="0" t="n">
        <v>0.0668519399071072</v>
      </c>
      <c r="F84" s="0" t="n">
        <v>0.0736599577716536</v>
      </c>
      <c r="G84" s="0" t="n">
        <v>0.0716343720303263</v>
      </c>
      <c r="H84" s="0" t="n">
        <v>0.107184193438716</v>
      </c>
      <c r="I84" s="0" t="n">
        <v>0.0991025293247023</v>
      </c>
      <c r="J84" s="0" t="n">
        <v>0.112602800209325</v>
      </c>
      <c r="K84" s="0" t="n">
        <v>0.127065411240723</v>
      </c>
      <c r="L84" s="0" t="n">
        <v>0.142470414251382</v>
      </c>
      <c r="M84" s="0" t="n">
        <v>0.198490240055581</v>
      </c>
      <c r="N84" s="0" t="n">
        <v>0.175787618660662</v>
      </c>
      <c r="O84" s="0" t="n">
        <v>0.193345141027665</v>
      </c>
      <c r="P84" s="0" t="n">
        <v>0.211063877359548</v>
      </c>
      <c r="Q84" s="0" t="n">
        <v>0.243455668801571</v>
      </c>
      <c r="R84" s="0" t="n">
        <v>0.356606273839945</v>
      </c>
      <c r="S84" s="0" t="n">
        <v>0.415670312361541</v>
      </c>
      <c r="T84" s="0" t="n">
        <v>0.487879253900738</v>
      </c>
      <c r="U84" s="0" t="n">
        <v>0.57702233286998</v>
      </c>
      <c r="V84" s="0" t="n">
        <v>0.533898120553685</v>
      </c>
      <c r="W84" s="0" t="n">
        <v>0.828626817399397</v>
      </c>
      <c r="X84" s="0" t="n">
        <v>1.00807693794323</v>
      </c>
      <c r="Y84" s="0" t="n">
        <v>0.947338354302139</v>
      </c>
      <c r="Z84" s="0" t="n">
        <v>1.54684197390504</v>
      </c>
      <c r="AA84" s="0" t="n">
        <v>1.95672139212538</v>
      </c>
      <c r="AB84" s="0" t="n">
        <v>1.88234327112708</v>
      </c>
      <c r="AC84" s="0" t="n">
        <v>3.2950072705604</v>
      </c>
      <c r="AD84" s="0" t="n">
        <v>4.40648500356361</v>
      </c>
      <c r="AE84" s="0" t="n">
        <v>4.39637351649338</v>
      </c>
    </row>
    <row r="85" customFormat="false" ht="15.75" hidden="false" customHeight="false" outlineLevel="0" collapsed="false">
      <c r="B85" s="0" t="n">
        <v>0.0410928811513784</v>
      </c>
      <c r="C85" s="0" t="n">
        <v>0.0399610785570351</v>
      </c>
      <c r="D85" s="0" t="n">
        <v>0.0481390457822979</v>
      </c>
      <c r="E85" s="0" t="n">
        <v>0.0668519399071072</v>
      </c>
      <c r="F85" s="0" t="n">
        <v>0.0736599577716536</v>
      </c>
      <c r="G85" s="0" t="n">
        <v>0.0855456843238172</v>
      </c>
      <c r="H85" s="0" t="n">
        <v>0.107184193438716</v>
      </c>
      <c r="I85" s="0" t="n">
        <v>0.0991025293247023</v>
      </c>
      <c r="J85" s="0" t="n">
        <v>0.139895294211703</v>
      </c>
      <c r="K85" s="0" t="n">
        <v>0.158166131303066</v>
      </c>
      <c r="L85" s="0" t="n">
        <v>0.177717183055718</v>
      </c>
      <c r="M85" s="0" t="n">
        <v>0.158754232898172</v>
      </c>
      <c r="N85" s="0" t="n">
        <v>0.220346485020001</v>
      </c>
      <c r="O85" s="0" t="n">
        <v>0.24302738180583</v>
      </c>
      <c r="P85" s="0" t="n">
        <v>0.211063877359548</v>
      </c>
      <c r="Q85" s="0" t="n">
        <v>0.243455668801571</v>
      </c>
      <c r="R85" s="0" t="n">
        <v>0.281085636151114</v>
      </c>
      <c r="S85" s="0" t="n">
        <v>0.326486052580874</v>
      </c>
      <c r="T85" s="0" t="n">
        <v>0.487879253900738</v>
      </c>
      <c r="U85" s="0" t="n">
        <v>0.57702233286998</v>
      </c>
      <c r="V85" s="0" t="n">
        <v>0.533898120553685</v>
      </c>
      <c r="W85" s="0" t="n">
        <v>0.639688766111172</v>
      </c>
      <c r="X85" s="0" t="n">
        <v>1.00807693794323</v>
      </c>
      <c r="Y85" s="0" t="n">
        <v>0.947338354302139</v>
      </c>
      <c r="Z85" s="0" t="n">
        <v>1.54684197390504</v>
      </c>
      <c r="AA85" s="0" t="n">
        <v>1.95672139212538</v>
      </c>
      <c r="AB85" s="0" t="n">
        <v>1.88234327112708</v>
      </c>
      <c r="AC85" s="0" t="n">
        <v>3.2950072705604</v>
      </c>
      <c r="AD85" s="0" t="n">
        <v>3.24147833244456</v>
      </c>
      <c r="AE85" s="0" t="n">
        <v>4.39637351649338</v>
      </c>
    </row>
    <row r="86" customFormat="false" ht="15.75" hidden="false" customHeight="false" outlineLevel="0" collapsed="false">
      <c r="B86" s="0" t="n">
        <v>0.0410928811513784</v>
      </c>
      <c r="C86" s="0" t="n">
        <v>0.0508004871615576</v>
      </c>
      <c r="D86" s="0" t="n">
        <v>0.0362097356493369</v>
      </c>
      <c r="E86" s="0" t="n">
        <v>0.0668519399071072</v>
      </c>
      <c r="F86" s="0" t="n">
        <v>0.0621109249266311</v>
      </c>
      <c r="G86" s="0" t="n">
        <v>0.0855456843238172</v>
      </c>
      <c r="H86" s="0" t="n">
        <v>0.107184193438716</v>
      </c>
      <c r="I86" s="0" t="n">
        <v>0.122910351733914</v>
      </c>
      <c r="J86" s="0" t="n">
        <v>0.139895294211703</v>
      </c>
      <c r="K86" s="0" t="n">
        <v>0.158166131303066</v>
      </c>
      <c r="L86" s="0" t="n">
        <v>0.142470414251382</v>
      </c>
      <c r="M86" s="0" t="n">
        <v>0.158754232898172</v>
      </c>
      <c r="N86" s="0" t="n">
        <v>0.175787618660662</v>
      </c>
      <c r="O86" s="0" t="n">
        <v>0.193345141027665</v>
      </c>
      <c r="P86" s="0" t="n">
        <v>0.211063877359548</v>
      </c>
      <c r="Q86" s="0" t="n">
        <v>0.307859165362395</v>
      </c>
      <c r="R86" s="0" t="n">
        <v>0.356606273839945</v>
      </c>
      <c r="S86" s="0" t="n">
        <v>0.326486052580874</v>
      </c>
      <c r="T86" s="0" t="n">
        <v>0.381740683763545</v>
      </c>
      <c r="U86" s="0" t="n">
        <v>0.449627579997259</v>
      </c>
      <c r="V86" s="0" t="n">
        <v>0.533898120553685</v>
      </c>
      <c r="W86" s="0" t="n">
        <v>0.639688766111172</v>
      </c>
      <c r="X86" s="0" t="n">
        <v>1.00807693794323</v>
      </c>
      <c r="Y86" s="0" t="n">
        <v>0.947338354302139</v>
      </c>
      <c r="Z86" s="0" t="n">
        <v>1.54684197390504</v>
      </c>
      <c r="AA86" s="0" t="n">
        <v>1.47482273452937</v>
      </c>
      <c r="AB86" s="0" t="n">
        <v>1.88234327112708</v>
      </c>
      <c r="AC86" s="0" t="n">
        <v>2.44542379945227</v>
      </c>
      <c r="AD86" s="0" t="n">
        <v>4.40648500356361</v>
      </c>
      <c r="AE86" s="0" t="n">
        <v>4.39637351649338</v>
      </c>
    </row>
    <row r="87" customFormat="false" ht="15.75" hidden="false" customHeight="false" outlineLevel="0" collapsed="false">
      <c r="B87" s="0" t="n">
        <v>0.0410928811513784</v>
      </c>
      <c r="C87" s="0" t="n">
        <v>0.0508004871615576</v>
      </c>
      <c r="D87" s="0" t="n">
        <v>0.0362097356493369</v>
      </c>
      <c r="E87" s="0" t="n">
        <v>0.0543423360835598</v>
      </c>
      <c r="F87" s="0" t="n">
        <v>0.0621109249266311</v>
      </c>
      <c r="G87" s="0" t="n">
        <v>0.0855456843238172</v>
      </c>
      <c r="H87" s="0" t="n">
        <v>0.0865565348731319</v>
      </c>
      <c r="I87" s="0" t="n">
        <v>0.0991025293247023</v>
      </c>
      <c r="J87" s="0" t="n">
        <v>0.112602800209325</v>
      </c>
      <c r="K87" s="0" t="n">
        <v>0.127065411240723</v>
      </c>
      <c r="L87" s="0" t="n">
        <v>0.177717183055718</v>
      </c>
      <c r="M87" s="0" t="n">
        <v>0.198490240055581</v>
      </c>
      <c r="N87" s="0" t="n">
        <v>0.175787618660662</v>
      </c>
      <c r="O87" s="0" t="n">
        <v>0.193345141027665</v>
      </c>
      <c r="P87" s="0" t="n">
        <v>0.211063877359548</v>
      </c>
      <c r="Q87" s="0" t="n">
        <v>0.307859165362395</v>
      </c>
      <c r="R87" s="0" t="n">
        <v>0.281085636151114</v>
      </c>
      <c r="S87" s="0" t="n">
        <v>0.326486052580874</v>
      </c>
      <c r="T87" s="0" t="n">
        <v>0.487879253900738</v>
      </c>
      <c r="U87" s="0" t="n">
        <v>0.57702233286998</v>
      </c>
      <c r="V87" s="0" t="n">
        <v>0.688243720568697</v>
      </c>
      <c r="W87" s="0" t="n">
        <v>0.828626817399397</v>
      </c>
      <c r="X87" s="0" t="n">
        <v>0.774139263289053</v>
      </c>
      <c r="Y87" s="0" t="n">
        <v>0.947338354302139</v>
      </c>
      <c r="Z87" s="0" t="n">
        <v>1.54684197390504</v>
      </c>
      <c r="AA87" s="0" t="n">
        <v>1.95672139212538</v>
      </c>
      <c r="AB87" s="0" t="n">
        <v>1.88234327112708</v>
      </c>
      <c r="AC87" s="0" t="n">
        <v>3.2950072705604</v>
      </c>
      <c r="AD87" s="0" t="n">
        <v>3.24147833244456</v>
      </c>
      <c r="AE87" s="0" t="n">
        <v>6.03498885286421</v>
      </c>
    </row>
    <row r="88" customFormat="false" ht="15.75" hidden="false" customHeight="false" outlineLevel="0" collapsed="false">
      <c r="B88" s="0" t="n">
        <v>0.0410928811513784</v>
      </c>
      <c r="C88" s="0" t="n">
        <v>0.0399610785570351</v>
      </c>
      <c r="D88" s="0" t="n">
        <v>0.0481390457822979</v>
      </c>
      <c r="E88" s="0" t="n">
        <v>0.0668519399071072</v>
      </c>
      <c r="F88" s="0" t="n">
        <v>0.0736599577716536</v>
      </c>
      <c r="G88" s="0" t="n">
        <v>0.0716343720303263</v>
      </c>
      <c r="H88" s="0" t="n">
        <v>0.107184193438716</v>
      </c>
      <c r="I88" s="0" t="n">
        <v>0.122910351733914</v>
      </c>
      <c r="J88" s="0" t="n">
        <v>0.139895294211703</v>
      </c>
      <c r="K88" s="0" t="n">
        <v>0.158166131303066</v>
      </c>
      <c r="L88" s="0" t="n">
        <v>0.142470414251382</v>
      </c>
      <c r="M88" s="0" t="n">
        <v>0.158754232898172</v>
      </c>
      <c r="N88" s="0" t="n">
        <v>0.175787618660662</v>
      </c>
      <c r="O88" s="0" t="n">
        <v>0.24302738180583</v>
      </c>
      <c r="P88" s="0" t="n">
        <v>0.266101450642932</v>
      </c>
      <c r="Q88" s="0" t="n">
        <v>0.307859165362395</v>
      </c>
      <c r="R88" s="0" t="n">
        <v>0.356606273839945</v>
      </c>
      <c r="S88" s="0" t="n">
        <v>0.415670312361541</v>
      </c>
      <c r="T88" s="0" t="n">
        <v>0.381740683763545</v>
      </c>
      <c r="U88" s="0" t="n">
        <v>0.57702233286998</v>
      </c>
      <c r="V88" s="0" t="n">
        <v>0.688243720568697</v>
      </c>
      <c r="W88" s="0" t="n">
        <v>0.828626817399397</v>
      </c>
      <c r="X88" s="0" t="n">
        <v>1.00807693794323</v>
      </c>
      <c r="Y88" s="0" t="n">
        <v>1.24068048872277</v>
      </c>
      <c r="Z88" s="0" t="n">
        <v>1.54684197390504</v>
      </c>
      <c r="AA88" s="0" t="n">
        <v>1.47482273452937</v>
      </c>
      <c r="AB88" s="0" t="n">
        <v>1.88234327112708</v>
      </c>
      <c r="AC88" s="0" t="n">
        <v>3.2950072705604</v>
      </c>
      <c r="AD88" s="0" t="n">
        <v>4.40648500356361</v>
      </c>
      <c r="AE88" s="0" t="n">
        <v>6.03498885286421</v>
      </c>
    </row>
    <row r="89" customFormat="false" ht="15.75" hidden="false" customHeight="false" outlineLevel="0" collapsed="false">
      <c r="B89" s="0" t="n">
        <v>0.0410928811513784</v>
      </c>
      <c r="C89" s="0" t="n">
        <v>0.0399610785570351</v>
      </c>
      <c r="D89" s="0" t="n">
        <v>0.0362097356493369</v>
      </c>
      <c r="E89" s="0" t="n">
        <v>0.0543423360835598</v>
      </c>
      <c r="F89" s="0" t="n">
        <v>0.0621109249266311</v>
      </c>
      <c r="G89" s="0" t="n">
        <v>0.0855456843238172</v>
      </c>
      <c r="H89" s="0" t="n">
        <v>0.107184193438716</v>
      </c>
      <c r="I89" s="0" t="n">
        <v>0.0991025293247023</v>
      </c>
      <c r="J89" s="0" t="n">
        <v>0.139895294211703</v>
      </c>
      <c r="K89" s="0" t="n">
        <v>0.127065411240723</v>
      </c>
      <c r="L89" s="0" t="n">
        <v>0.177717183055718</v>
      </c>
      <c r="M89" s="0" t="n">
        <v>0.158754232898172</v>
      </c>
      <c r="N89" s="0" t="n">
        <v>0.220346485020001</v>
      </c>
      <c r="O89" s="0" t="n">
        <v>0.193345141027665</v>
      </c>
      <c r="P89" s="0" t="n">
        <v>0.211063877359548</v>
      </c>
      <c r="Q89" s="0" t="n">
        <v>0.243455668801571</v>
      </c>
      <c r="R89" s="0" t="n">
        <v>0.281085636151114</v>
      </c>
      <c r="S89" s="0" t="n">
        <v>0.326486052580874</v>
      </c>
      <c r="T89" s="0" t="n">
        <v>0.487879253900738</v>
      </c>
      <c r="U89" s="0" t="n">
        <v>0.449627579997259</v>
      </c>
      <c r="V89" s="0" t="n">
        <v>0.688243720568697</v>
      </c>
      <c r="W89" s="0" t="n">
        <v>0.828626817399397</v>
      </c>
      <c r="X89" s="0" t="n">
        <v>1.00807693794323</v>
      </c>
      <c r="Y89" s="0" t="n">
        <v>1.24068048872277</v>
      </c>
      <c r="Z89" s="0" t="n">
        <v>1.17380036736966</v>
      </c>
      <c r="AA89" s="0" t="n">
        <v>1.95672139212538</v>
      </c>
      <c r="AB89" s="0" t="n">
        <v>2.51590327317925</v>
      </c>
      <c r="AC89" s="0" t="n">
        <v>3.2950072705604</v>
      </c>
      <c r="AD89" s="0" t="n">
        <v>4.40648500356361</v>
      </c>
      <c r="AE89" s="0" t="n">
        <v>4.39637351649338</v>
      </c>
    </row>
    <row r="90" customFormat="false" ht="15.75" hidden="false" customHeight="false" outlineLevel="0" collapsed="false">
      <c r="B90" s="0" t="n">
        <v>0.0410928811513784</v>
      </c>
      <c r="C90" s="0" t="n">
        <v>0.0399610785570351</v>
      </c>
      <c r="D90" s="0" t="n">
        <v>0.0481390457822979</v>
      </c>
      <c r="E90" s="0" t="n">
        <v>0.0668519399071072</v>
      </c>
      <c r="F90" s="0" t="n">
        <v>0.0736599577716536</v>
      </c>
      <c r="G90" s="0" t="n">
        <v>0.0716343720303263</v>
      </c>
      <c r="H90" s="0" t="n">
        <v>0.0865565348731319</v>
      </c>
      <c r="I90" s="0" t="n">
        <v>0.0991025293247023</v>
      </c>
      <c r="J90" s="0" t="n">
        <v>0.112602800209325</v>
      </c>
      <c r="K90" s="0" t="n">
        <v>0.127065411240723</v>
      </c>
      <c r="L90" s="0" t="n">
        <v>0.177717183055718</v>
      </c>
      <c r="M90" s="0" t="n">
        <v>0.158754232898172</v>
      </c>
      <c r="N90" s="0" t="n">
        <v>0.175787618660662</v>
      </c>
      <c r="O90" s="0" t="n">
        <v>0.24302738180583</v>
      </c>
      <c r="P90" s="0" t="n">
        <v>0.266101450642932</v>
      </c>
      <c r="Q90" s="0" t="n">
        <v>0.307859165362395</v>
      </c>
      <c r="R90" s="0" t="n">
        <v>0.281085636151114</v>
      </c>
      <c r="S90" s="0" t="n">
        <v>0.415670312361541</v>
      </c>
      <c r="T90" s="0" t="n">
        <v>0.381740683763545</v>
      </c>
      <c r="U90" s="0" t="n">
        <v>0.449627579997259</v>
      </c>
      <c r="V90" s="0" t="n">
        <v>0.688243720568697</v>
      </c>
      <c r="W90" s="0" t="n">
        <v>0.828626817399397</v>
      </c>
      <c r="X90" s="0" t="n">
        <v>0.774139263289053</v>
      </c>
      <c r="Y90" s="0" t="n">
        <v>1.24068048872277</v>
      </c>
      <c r="Z90" s="0" t="n">
        <v>1.54684197390504</v>
      </c>
      <c r="AA90" s="0" t="n">
        <v>1.95672139212538</v>
      </c>
      <c r="AB90" s="0" t="n">
        <v>2.51590327317925</v>
      </c>
      <c r="AC90" s="0" t="n">
        <v>2.44542379945227</v>
      </c>
      <c r="AD90" s="0" t="n">
        <v>4.40648500356361</v>
      </c>
      <c r="AE90" s="0" t="n">
        <v>4.39637351649338</v>
      </c>
    </row>
    <row r="91" customFormat="false" ht="15.75" hidden="false" customHeight="false" outlineLevel="0" collapsed="false">
      <c r="B91" s="0" t="n">
        <v>0.0410928811513784</v>
      </c>
      <c r="C91" s="0" t="n">
        <v>0.0508004871615576</v>
      </c>
      <c r="D91" s="0" t="n">
        <v>0.0481390457822979</v>
      </c>
      <c r="E91" s="0" t="n">
        <v>0.0543423360835598</v>
      </c>
      <c r="F91" s="0" t="n">
        <v>0.0736599577716536</v>
      </c>
      <c r="G91" s="0" t="n">
        <v>0.0716343720303263</v>
      </c>
      <c r="H91" s="0" t="n">
        <v>0.0865565348731319</v>
      </c>
      <c r="I91" s="0" t="n">
        <v>0.122910351733914</v>
      </c>
      <c r="J91" s="0" t="n">
        <v>0.139895294211703</v>
      </c>
      <c r="K91" s="0" t="n">
        <v>0.127065411240723</v>
      </c>
      <c r="L91" s="0" t="n">
        <v>0.177717183055718</v>
      </c>
      <c r="M91" s="0" t="n">
        <v>0.158754232898172</v>
      </c>
      <c r="N91" s="0" t="n">
        <v>0.220346485020001</v>
      </c>
      <c r="O91" s="0" t="n">
        <v>0.193345141027665</v>
      </c>
      <c r="P91" s="0" t="n">
        <v>0.211063877359548</v>
      </c>
      <c r="Q91" s="0" t="n">
        <v>0.243455668801571</v>
      </c>
      <c r="R91" s="0" t="n">
        <v>0.356606273839945</v>
      </c>
      <c r="S91" s="0" t="n">
        <v>0.415670312361541</v>
      </c>
      <c r="T91" s="0" t="n">
        <v>0.381740683763545</v>
      </c>
      <c r="U91" s="0" t="n">
        <v>0.449627579997259</v>
      </c>
      <c r="V91" s="0" t="n">
        <v>0.533898120553685</v>
      </c>
      <c r="W91" s="0" t="n">
        <v>0.639688766111172</v>
      </c>
      <c r="X91" s="0" t="n">
        <v>1.00807693794323</v>
      </c>
      <c r="Y91" s="0" t="n">
        <v>0.947338354302139</v>
      </c>
      <c r="Z91" s="0" t="n">
        <v>1.17380036736966</v>
      </c>
      <c r="AA91" s="0" t="n">
        <v>1.47482273452937</v>
      </c>
      <c r="AB91" s="0" t="n">
        <v>1.88234327112708</v>
      </c>
      <c r="AC91" s="0" t="n">
        <v>3.2950072705604</v>
      </c>
      <c r="AD91" s="0" t="n">
        <v>4.40648500356361</v>
      </c>
      <c r="AE91" s="0" t="n">
        <v>6.03498885286421</v>
      </c>
    </row>
    <row r="92" customFormat="false" ht="15.75" hidden="false" customHeight="false" outlineLevel="0" collapsed="false">
      <c r="B92" s="0" t="n">
        <v>0.0410928811513784</v>
      </c>
      <c r="C92" s="0" t="n">
        <v>0.0399610785570351</v>
      </c>
      <c r="D92" s="0" t="n">
        <v>0.0362097356493369</v>
      </c>
      <c r="E92" s="0" t="n">
        <v>0.0668519399071072</v>
      </c>
      <c r="F92" s="0" t="n">
        <v>0.0621109249266311</v>
      </c>
      <c r="G92" s="0" t="n">
        <v>0.0855456843238172</v>
      </c>
      <c r="H92" s="0" t="n">
        <v>0.0865565348731319</v>
      </c>
      <c r="I92" s="0" t="n">
        <v>0.0991025293247023</v>
      </c>
      <c r="J92" s="0" t="n">
        <v>0.139895294211703</v>
      </c>
      <c r="K92" s="0" t="n">
        <v>0.127065411240723</v>
      </c>
      <c r="L92" s="0" t="n">
        <v>0.177717183055718</v>
      </c>
      <c r="M92" s="0" t="n">
        <v>0.158754232898172</v>
      </c>
      <c r="N92" s="0" t="n">
        <v>0.175787618660662</v>
      </c>
      <c r="O92" s="0" t="n">
        <v>0.193345141027665</v>
      </c>
      <c r="P92" s="0" t="n">
        <v>0.266101450642932</v>
      </c>
      <c r="Q92" s="0" t="n">
        <v>0.243455668801571</v>
      </c>
      <c r="R92" s="0" t="n">
        <v>0.281085636151114</v>
      </c>
      <c r="S92" s="0" t="n">
        <v>0.326486052580874</v>
      </c>
      <c r="T92" s="0" t="n">
        <v>0.381740683763545</v>
      </c>
      <c r="U92" s="0" t="n">
        <v>0.57702233286998</v>
      </c>
      <c r="V92" s="0" t="n">
        <v>0.688243720568697</v>
      </c>
      <c r="W92" s="0" t="n">
        <v>0.639688766111172</v>
      </c>
      <c r="X92" s="0" t="n">
        <v>1.00807693794323</v>
      </c>
      <c r="Y92" s="0" t="n">
        <v>1.24068048872277</v>
      </c>
      <c r="Z92" s="0" t="n">
        <v>1.17380036736966</v>
      </c>
      <c r="AA92" s="0" t="n">
        <v>1.47482273452937</v>
      </c>
      <c r="AB92" s="0" t="n">
        <v>2.51590327317925</v>
      </c>
      <c r="AC92" s="0" t="n">
        <v>3.2950072705604</v>
      </c>
      <c r="AD92" s="0" t="n">
        <v>3.24147833244456</v>
      </c>
      <c r="AE92" s="0" t="n">
        <v>6.03498885286421</v>
      </c>
    </row>
    <row r="93" customFormat="false" ht="15.75" hidden="false" customHeight="false" outlineLevel="0" collapsed="false">
      <c r="B93" s="0" t="n">
        <v>0.0410928811513784</v>
      </c>
      <c r="C93" s="0" t="n">
        <v>0.0399610785570351</v>
      </c>
      <c r="D93" s="0" t="n">
        <v>0.0362097356493369</v>
      </c>
      <c r="E93" s="0" t="n">
        <v>0.0668519399071072</v>
      </c>
      <c r="F93" s="0" t="n">
        <v>0.0736599577716536</v>
      </c>
      <c r="G93" s="0" t="n">
        <v>0.0716343720303263</v>
      </c>
      <c r="H93" s="0" t="n">
        <v>0.107184193438716</v>
      </c>
      <c r="I93" s="0" t="n">
        <v>0.0991025293247023</v>
      </c>
      <c r="J93" s="0" t="n">
        <v>0.112602800209325</v>
      </c>
      <c r="K93" s="0" t="n">
        <v>0.127065411240723</v>
      </c>
      <c r="L93" s="0" t="n">
        <v>0.177717183055718</v>
      </c>
      <c r="M93" s="0" t="n">
        <v>0.158754232898172</v>
      </c>
      <c r="N93" s="0" t="n">
        <v>0.175787618660662</v>
      </c>
      <c r="O93" s="0" t="n">
        <v>0.193345141027665</v>
      </c>
      <c r="P93" s="0" t="n">
        <v>0.266101450642932</v>
      </c>
      <c r="Q93" s="0" t="n">
        <v>0.243455668801571</v>
      </c>
      <c r="R93" s="0" t="n">
        <v>0.356606273839945</v>
      </c>
      <c r="S93" s="0" t="n">
        <v>0.326486052580874</v>
      </c>
      <c r="T93" s="0" t="n">
        <v>0.487879253900738</v>
      </c>
      <c r="U93" s="0" t="n">
        <v>0.57702233286998</v>
      </c>
      <c r="V93" s="0" t="n">
        <v>0.533898120553685</v>
      </c>
      <c r="W93" s="0" t="n">
        <v>0.828626817399397</v>
      </c>
      <c r="X93" s="0" t="n">
        <v>1.00807693794323</v>
      </c>
      <c r="Y93" s="0" t="n">
        <v>1.24068048872277</v>
      </c>
      <c r="Z93" s="0" t="n">
        <v>1.54684197390504</v>
      </c>
      <c r="AA93" s="0" t="n">
        <v>1.95672139212538</v>
      </c>
      <c r="AB93" s="0" t="n">
        <v>2.51590327317925</v>
      </c>
      <c r="AC93" s="0" t="n">
        <v>3.2950072705604</v>
      </c>
      <c r="AD93" s="0" t="n">
        <v>3.24147833244456</v>
      </c>
      <c r="AE93" s="0" t="n">
        <v>6.03498885286421</v>
      </c>
    </row>
    <row r="94" customFormat="false" ht="15.75" hidden="false" customHeight="false" outlineLevel="0" collapsed="false">
      <c r="B94" s="0" t="n">
        <v>0.0410928811513784</v>
      </c>
      <c r="C94" s="0" t="n">
        <v>0.0508004871615576</v>
      </c>
      <c r="D94" s="0" t="n">
        <v>0.0362097356493369</v>
      </c>
      <c r="E94" s="0" t="n">
        <v>0.0668519399071072</v>
      </c>
      <c r="F94" s="0" t="n">
        <v>0.0621109249266311</v>
      </c>
      <c r="G94" s="0" t="n">
        <v>0.0716343720303263</v>
      </c>
      <c r="H94" s="0" t="n">
        <v>0.107184193438716</v>
      </c>
      <c r="I94" s="0" t="n">
        <v>0.0991025293247023</v>
      </c>
      <c r="J94" s="0" t="n">
        <v>0.139895294211703</v>
      </c>
      <c r="K94" s="0" t="n">
        <v>0.158166131303066</v>
      </c>
      <c r="L94" s="0" t="n">
        <v>0.177717183055718</v>
      </c>
      <c r="M94" s="0" t="n">
        <v>0.198490240055581</v>
      </c>
      <c r="N94" s="0" t="n">
        <v>0.175787618660662</v>
      </c>
      <c r="O94" s="0" t="n">
        <v>0.24302738180583</v>
      </c>
      <c r="P94" s="0" t="n">
        <v>0.266101450642932</v>
      </c>
      <c r="Q94" s="0" t="n">
        <v>0.243455668801571</v>
      </c>
      <c r="R94" s="0" t="n">
        <v>0.356606273839945</v>
      </c>
      <c r="S94" s="0" t="n">
        <v>0.415670312361541</v>
      </c>
      <c r="T94" s="0" t="n">
        <v>0.487879253900738</v>
      </c>
      <c r="U94" s="0" t="n">
        <v>0.57702233286998</v>
      </c>
      <c r="V94" s="0" t="n">
        <v>0.533898120553685</v>
      </c>
      <c r="W94" s="0" t="n">
        <v>0.828626817399397</v>
      </c>
      <c r="X94" s="0" t="n">
        <v>0.774139263289053</v>
      </c>
      <c r="Y94" s="0" t="n">
        <v>0.947338354302139</v>
      </c>
      <c r="Z94" s="0" t="n">
        <v>1.17380036736966</v>
      </c>
      <c r="AA94" s="0" t="n">
        <v>1.95672139212538</v>
      </c>
      <c r="AB94" s="0" t="n">
        <v>1.88234327112708</v>
      </c>
      <c r="AC94" s="0" t="n">
        <v>2.44542379945227</v>
      </c>
      <c r="AD94" s="0" t="n">
        <v>4.40648500356361</v>
      </c>
      <c r="AE94" s="0" t="n">
        <v>4.39637351649338</v>
      </c>
    </row>
    <row r="95" customFormat="false" ht="15.75" hidden="false" customHeight="false" outlineLevel="0" collapsed="false">
      <c r="B95" s="0" t="n">
        <v>0.0410928811513784</v>
      </c>
      <c r="C95" s="0" t="n">
        <v>0.0399610785570351</v>
      </c>
      <c r="D95" s="0" t="n">
        <v>0.0362097356493369</v>
      </c>
      <c r="E95" s="0" t="n">
        <v>0.0543423360835598</v>
      </c>
      <c r="F95" s="0" t="n">
        <v>0.0621109249266311</v>
      </c>
      <c r="G95" s="0" t="n">
        <v>0.0716343720303263</v>
      </c>
      <c r="H95" s="0" t="n">
        <v>0.107184193438716</v>
      </c>
      <c r="I95" s="0" t="n">
        <v>0.122910351733914</v>
      </c>
      <c r="J95" s="0" t="n">
        <v>0.139895294211703</v>
      </c>
      <c r="K95" s="0" t="n">
        <v>0.127065411240723</v>
      </c>
      <c r="L95" s="0" t="n">
        <v>0.177717183055718</v>
      </c>
      <c r="M95" s="0" t="n">
        <v>0.158754232898172</v>
      </c>
      <c r="N95" s="0" t="n">
        <v>0.220346485020001</v>
      </c>
      <c r="O95" s="0" t="n">
        <v>0.24302738180583</v>
      </c>
      <c r="P95" s="0" t="n">
        <v>0.211063877359548</v>
      </c>
      <c r="Q95" s="0" t="n">
        <v>0.243455668801571</v>
      </c>
      <c r="R95" s="0" t="n">
        <v>0.281085636151114</v>
      </c>
      <c r="S95" s="0" t="n">
        <v>0.326486052580874</v>
      </c>
      <c r="T95" s="0" t="n">
        <v>0.487879253900738</v>
      </c>
      <c r="U95" s="0" t="n">
        <v>0.57702233286998</v>
      </c>
      <c r="V95" s="0" t="n">
        <v>0.533898120553685</v>
      </c>
      <c r="W95" s="0" t="n">
        <v>0.828626817399397</v>
      </c>
      <c r="X95" s="0" t="n">
        <v>0.774139263289053</v>
      </c>
      <c r="Y95" s="0" t="n">
        <v>0.947338354302139</v>
      </c>
      <c r="Z95" s="0" t="n">
        <v>1.54684197390504</v>
      </c>
      <c r="AA95" s="0" t="n">
        <v>1.95672139212538</v>
      </c>
      <c r="AB95" s="0" t="n">
        <v>1.88234327112708</v>
      </c>
      <c r="AC95" s="0" t="n">
        <v>2.44542379945227</v>
      </c>
      <c r="AD95" s="0" t="n">
        <v>4.40648500356361</v>
      </c>
      <c r="AE95" s="0" t="n">
        <v>4.39637351649338</v>
      </c>
    </row>
    <row r="96" customFormat="false" ht="15.75" hidden="false" customHeight="false" outlineLevel="0" collapsed="false">
      <c r="B96" s="0" t="n">
        <v>0.0410928811513784</v>
      </c>
      <c r="C96" s="0" t="n">
        <v>0.0508004871615576</v>
      </c>
      <c r="D96" s="0" t="n">
        <v>0.0481390457822979</v>
      </c>
      <c r="E96" s="0" t="n">
        <v>0.0543423360835598</v>
      </c>
      <c r="F96" s="0" t="n">
        <v>0.0736599577716536</v>
      </c>
      <c r="G96" s="0" t="n">
        <v>0.0716343720303263</v>
      </c>
      <c r="H96" s="0" t="n">
        <v>0.107184193438716</v>
      </c>
      <c r="I96" s="0" t="n">
        <v>0.122910351733914</v>
      </c>
      <c r="J96" s="0" t="n">
        <v>0.112602800209325</v>
      </c>
      <c r="K96" s="0" t="n">
        <v>0.127065411240723</v>
      </c>
      <c r="L96" s="0" t="n">
        <v>0.177717183055718</v>
      </c>
      <c r="M96" s="0" t="n">
        <v>0.158754232898172</v>
      </c>
      <c r="N96" s="0" t="n">
        <v>0.175787618660662</v>
      </c>
      <c r="O96" s="0" t="n">
        <v>0.193345141027665</v>
      </c>
      <c r="P96" s="0" t="n">
        <v>0.266101450642932</v>
      </c>
      <c r="Q96" s="0" t="n">
        <v>0.307859165362395</v>
      </c>
      <c r="R96" s="0" t="n">
        <v>0.281085636151114</v>
      </c>
      <c r="S96" s="0" t="n">
        <v>0.415670312361541</v>
      </c>
      <c r="T96" s="0" t="n">
        <v>0.381740683763545</v>
      </c>
      <c r="U96" s="0" t="n">
        <v>0.57702233286998</v>
      </c>
      <c r="V96" s="0" t="n">
        <v>0.688243720568697</v>
      </c>
      <c r="W96" s="0" t="n">
        <v>0.828626817399397</v>
      </c>
      <c r="X96" s="0" t="n">
        <v>1.00807693794323</v>
      </c>
      <c r="Y96" s="0" t="n">
        <v>1.24068048872277</v>
      </c>
      <c r="Z96" s="0" t="n">
        <v>1.54684197390504</v>
      </c>
      <c r="AA96" s="0" t="n">
        <v>1.95672139212538</v>
      </c>
      <c r="AB96" s="0" t="n">
        <v>1.88234327112708</v>
      </c>
      <c r="AC96" s="0" t="n">
        <v>3.2950072705604</v>
      </c>
      <c r="AD96" s="0" t="n">
        <v>4.40648500356361</v>
      </c>
      <c r="AE96" s="0" t="n">
        <v>4.39637351649338</v>
      </c>
    </row>
    <row r="97" customFormat="false" ht="15.75" hidden="false" customHeight="false" outlineLevel="0" collapsed="false">
      <c r="B97" s="0" t="n">
        <v>0.0410928811513784</v>
      </c>
      <c r="C97" s="0" t="n">
        <v>0.0508004871615576</v>
      </c>
      <c r="D97" s="0" t="n">
        <v>0.0481390457822979</v>
      </c>
      <c r="E97" s="0" t="n">
        <v>0.0543423360835598</v>
      </c>
      <c r="F97" s="0" t="n">
        <v>0.0736599577716536</v>
      </c>
      <c r="G97" s="0" t="n">
        <v>0.0855456843238172</v>
      </c>
      <c r="H97" s="0" t="n">
        <v>0.107184193438716</v>
      </c>
      <c r="I97" s="0" t="n">
        <v>0.122910351733914</v>
      </c>
      <c r="J97" s="0" t="n">
        <v>0.139895294211703</v>
      </c>
      <c r="K97" s="0" t="n">
        <v>0.127065411240723</v>
      </c>
      <c r="L97" s="0" t="n">
        <v>0.142470414251382</v>
      </c>
      <c r="M97" s="0" t="n">
        <v>0.158754232898172</v>
      </c>
      <c r="N97" s="0" t="n">
        <v>0.220346485020001</v>
      </c>
      <c r="O97" s="0" t="n">
        <v>0.193345141027665</v>
      </c>
      <c r="P97" s="0" t="n">
        <v>0.211063877359548</v>
      </c>
      <c r="Q97" s="0" t="n">
        <v>0.307859165362395</v>
      </c>
      <c r="R97" s="0" t="n">
        <v>0.281085636151114</v>
      </c>
      <c r="S97" s="0" t="n">
        <v>0.326486052580874</v>
      </c>
      <c r="T97" s="0" t="n">
        <v>0.487879253900738</v>
      </c>
      <c r="U97" s="0" t="n">
        <v>0.57702233286998</v>
      </c>
      <c r="V97" s="0" t="n">
        <v>0.688243720568697</v>
      </c>
      <c r="W97" s="0" t="n">
        <v>0.639688766111172</v>
      </c>
      <c r="X97" s="0" t="n">
        <v>1.00807693794323</v>
      </c>
      <c r="Y97" s="0" t="n">
        <v>1.24068048872277</v>
      </c>
      <c r="Z97" s="0" t="n">
        <v>1.54684197390504</v>
      </c>
      <c r="AA97" s="0" t="n">
        <v>1.95672139212538</v>
      </c>
      <c r="AB97" s="0" t="n">
        <v>1.88234327112708</v>
      </c>
      <c r="AC97" s="0" t="n">
        <v>2.44542379945227</v>
      </c>
      <c r="AD97" s="0" t="n">
        <v>4.40648500356361</v>
      </c>
      <c r="AE97" s="0" t="n">
        <v>4.39637351649338</v>
      </c>
    </row>
    <row r="98" customFormat="false" ht="15.75" hidden="false" customHeight="false" outlineLevel="0" collapsed="false">
      <c r="B98" s="0" t="n">
        <v>0.0410928811513784</v>
      </c>
      <c r="C98" s="0" t="n">
        <v>0.0399610785570351</v>
      </c>
      <c r="D98" s="0" t="n">
        <v>0.0481390457822979</v>
      </c>
      <c r="E98" s="0" t="n">
        <v>0.0543423360835598</v>
      </c>
      <c r="F98" s="0" t="n">
        <v>0.0621109249266311</v>
      </c>
      <c r="G98" s="0" t="n">
        <v>0.0855456843238172</v>
      </c>
      <c r="H98" s="0" t="n">
        <v>0.0865565348731319</v>
      </c>
      <c r="I98" s="0" t="n">
        <v>0.122910351733914</v>
      </c>
      <c r="J98" s="0" t="n">
        <v>0.112602800209325</v>
      </c>
      <c r="K98" s="0" t="n">
        <v>0.158166131303066</v>
      </c>
      <c r="L98" s="0" t="n">
        <v>0.177717183055718</v>
      </c>
      <c r="M98" s="0" t="n">
        <v>0.198490240055581</v>
      </c>
      <c r="N98" s="0" t="n">
        <v>0.220346485020001</v>
      </c>
      <c r="O98" s="0" t="n">
        <v>0.24302738180583</v>
      </c>
      <c r="P98" s="0" t="n">
        <v>0.211063877359548</v>
      </c>
      <c r="Q98" s="0" t="n">
        <v>0.243455668801571</v>
      </c>
      <c r="R98" s="0" t="n">
        <v>0.356606273839945</v>
      </c>
      <c r="S98" s="0" t="n">
        <v>0.415670312361541</v>
      </c>
      <c r="T98" s="0" t="n">
        <v>0.487879253900738</v>
      </c>
      <c r="U98" s="0" t="n">
        <v>0.57702233286998</v>
      </c>
      <c r="V98" s="0" t="n">
        <v>0.533898120553685</v>
      </c>
      <c r="W98" s="0" t="n">
        <v>0.828626817399397</v>
      </c>
      <c r="X98" s="0" t="n">
        <v>1.00807693794323</v>
      </c>
      <c r="Y98" s="0" t="n">
        <v>0.947338354302139</v>
      </c>
      <c r="Z98" s="0" t="n">
        <v>1.17380036736966</v>
      </c>
      <c r="AA98" s="0" t="n">
        <v>1.95672139212538</v>
      </c>
      <c r="AB98" s="0" t="n">
        <v>2.51590327317925</v>
      </c>
      <c r="AC98" s="0" t="n">
        <v>2.44542379945227</v>
      </c>
      <c r="AD98" s="0" t="n">
        <v>3.24147833244456</v>
      </c>
      <c r="AE98" s="0" t="n">
        <v>4.39637351649338</v>
      </c>
    </row>
    <row r="99" customFormat="false" ht="15.75" hidden="false" customHeight="false" outlineLevel="0" collapsed="false">
      <c r="B99" s="0" t="n">
        <v>0.0410928811513784</v>
      </c>
      <c r="C99" s="0" t="n">
        <v>0.0399610785570351</v>
      </c>
      <c r="D99" s="0" t="n">
        <v>0.0362097356493369</v>
      </c>
      <c r="E99" s="0" t="n">
        <v>0.0668519399071072</v>
      </c>
      <c r="F99" s="0" t="n">
        <v>0.0736599577716536</v>
      </c>
      <c r="G99" s="0" t="n">
        <v>0.0855456843238172</v>
      </c>
      <c r="H99" s="0" t="n">
        <v>0.0865565348731319</v>
      </c>
      <c r="I99" s="0" t="n">
        <v>0.0991025293247023</v>
      </c>
      <c r="J99" s="0" t="n">
        <v>0.112602800209325</v>
      </c>
      <c r="K99" s="0" t="n">
        <v>0.158166131303066</v>
      </c>
      <c r="L99" s="0" t="n">
        <v>0.142470414251382</v>
      </c>
      <c r="M99" s="0" t="n">
        <v>0.198490240055581</v>
      </c>
      <c r="N99" s="0" t="n">
        <v>0.220346485020001</v>
      </c>
      <c r="O99" s="0" t="n">
        <v>0.193345141027665</v>
      </c>
      <c r="P99" s="0" t="n">
        <v>0.266101450642932</v>
      </c>
      <c r="Q99" s="0" t="n">
        <v>0.307859165362395</v>
      </c>
      <c r="R99" s="0" t="n">
        <v>0.356606273839945</v>
      </c>
      <c r="S99" s="0" t="n">
        <v>0.415670312361541</v>
      </c>
      <c r="T99" s="0" t="n">
        <v>0.487879253900738</v>
      </c>
      <c r="U99" s="0" t="n">
        <v>0.57702233286998</v>
      </c>
      <c r="V99" s="0" t="n">
        <v>0.533898120553685</v>
      </c>
      <c r="W99" s="0" t="n">
        <v>0.828626817399397</v>
      </c>
      <c r="X99" s="0" t="n">
        <v>1.00807693794323</v>
      </c>
      <c r="Y99" s="0" t="n">
        <v>0.947338354302139</v>
      </c>
      <c r="Z99" s="0" t="n">
        <v>1.17380036736966</v>
      </c>
      <c r="AA99" s="0" t="n">
        <v>1.47482273452937</v>
      </c>
      <c r="AB99" s="0" t="n">
        <v>1.88234327112708</v>
      </c>
      <c r="AC99" s="0" t="n">
        <v>3.2950072705604</v>
      </c>
      <c r="AD99" s="0" t="n">
        <v>3.24147833244456</v>
      </c>
      <c r="AE99" s="0" t="n">
        <v>6.03498885286421</v>
      </c>
    </row>
    <row r="100" customFormat="false" ht="15.75" hidden="false" customHeight="false" outlineLevel="0" collapsed="false">
      <c r="B100" s="0" t="n">
        <v>0.0410928811513784</v>
      </c>
      <c r="C100" s="0" t="n">
        <v>0.0399610785570351</v>
      </c>
      <c r="D100" s="0" t="n">
        <v>0.0362097356493369</v>
      </c>
      <c r="E100" s="0" t="n">
        <v>0.0543423360835598</v>
      </c>
      <c r="F100" s="0" t="n">
        <v>0.0736599577716536</v>
      </c>
      <c r="G100" s="0" t="n">
        <v>0.0716343720303263</v>
      </c>
      <c r="H100" s="0" t="n">
        <v>0.0865565348731319</v>
      </c>
      <c r="I100" s="0" t="n">
        <v>0.122910351733914</v>
      </c>
      <c r="J100" s="0" t="n">
        <v>0.139895294211703</v>
      </c>
      <c r="K100" s="0" t="n">
        <v>0.127065411240723</v>
      </c>
      <c r="L100" s="0" t="n">
        <v>0.142470414251382</v>
      </c>
      <c r="M100" s="0" t="n">
        <v>0.198490240055581</v>
      </c>
      <c r="N100" s="0" t="n">
        <v>0.220346485020001</v>
      </c>
      <c r="O100" s="0" t="n">
        <v>0.193345141027665</v>
      </c>
      <c r="P100" s="0" t="n">
        <v>0.266101450642932</v>
      </c>
      <c r="Q100" s="0" t="n">
        <v>0.307859165362395</v>
      </c>
      <c r="R100" s="0" t="n">
        <v>0.281085636151114</v>
      </c>
      <c r="S100" s="0" t="n">
        <v>0.415670312361541</v>
      </c>
      <c r="T100" s="0" t="n">
        <v>0.381740683763545</v>
      </c>
      <c r="U100" s="0" t="n">
        <v>0.57702233286998</v>
      </c>
      <c r="V100" s="0" t="n">
        <v>0.688243720568697</v>
      </c>
      <c r="W100" s="0" t="n">
        <v>0.639688766111172</v>
      </c>
      <c r="X100" s="0" t="n">
        <v>1.00807693794323</v>
      </c>
      <c r="Y100" s="0" t="n">
        <v>0.947338354302139</v>
      </c>
      <c r="Z100" s="0" t="n">
        <v>1.54684197390504</v>
      </c>
      <c r="AA100" s="0" t="n">
        <v>1.95672139212538</v>
      </c>
      <c r="AB100" s="0" t="n">
        <v>1.88234327112708</v>
      </c>
      <c r="AC100" s="0" t="n">
        <v>3.2950072705604</v>
      </c>
      <c r="AD100" s="0" t="n">
        <v>4.40648500356361</v>
      </c>
      <c r="AE100" s="0" t="n">
        <v>6.03498885286421</v>
      </c>
    </row>
    <row r="101" customFormat="false" ht="15.75" hidden="false" customHeight="false" outlineLevel="0" collapsed="false">
      <c r="B101" s="0" t="n">
        <v>0.0410928811513784</v>
      </c>
      <c r="C101" s="0" t="n">
        <v>0.0508004871615576</v>
      </c>
      <c r="D101" s="0" t="n">
        <v>0.0481390457822979</v>
      </c>
      <c r="E101" s="0" t="n">
        <v>0.0668519399071072</v>
      </c>
      <c r="F101" s="0" t="n">
        <v>0.0736599577716536</v>
      </c>
      <c r="G101" s="0" t="n">
        <v>0.0855456843238172</v>
      </c>
      <c r="H101" s="0" t="n">
        <v>0.0865565348731319</v>
      </c>
      <c r="I101" s="0" t="n">
        <v>0.0991025293247023</v>
      </c>
      <c r="J101" s="0" t="n">
        <v>0.139895294211703</v>
      </c>
      <c r="K101" s="0" t="n">
        <v>0.127065411240723</v>
      </c>
      <c r="L101" s="0" t="n">
        <v>0.177717183055718</v>
      </c>
      <c r="M101" s="0" t="n">
        <v>0.158754232898172</v>
      </c>
      <c r="N101" s="0" t="n">
        <v>0.175787618660662</v>
      </c>
      <c r="O101" s="0" t="n">
        <v>0.193345141027665</v>
      </c>
      <c r="P101" s="0" t="n">
        <v>0.266101450642932</v>
      </c>
      <c r="Q101" s="0" t="n">
        <v>0.243455668801571</v>
      </c>
      <c r="R101" s="0" t="n">
        <v>0.281085636151114</v>
      </c>
      <c r="S101" s="0" t="n">
        <v>0.326486052580874</v>
      </c>
      <c r="T101" s="0" t="n">
        <v>0.487879253900738</v>
      </c>
      <c r="U101" s="0" t="n">
        <v>0.57702233286998</v>
      </c>
      <c r="V101" s="0" t="n">
        <v>0.688243720568697</v>
      </c>
      <c r="W101" s="0" t="n">
        <v>0.639688766111172</v>
      </c>
      <c r="X101" s="0" t="n">
        <v>0.774139263289053</v>
      </c>
      <c r="Y101" s="0" t="n">
        <v>0.947338354302139</v>
      </c>
      <c r="Z101" s="0" t="n">
        <v>1.17380036736966</v>
      </c>
      <c r="AA101" s="0" t="n">
        <v>1.47482273452937</v>
      </c>
      <c r="AB101" s="0" t="n">
        <v>2.51590327317925</v>
      </c>
      <c r="AC101" s="0" t="n">
        <v>3.2950072705604</v>
      </c>
      <c r="AD101" s="0" t="n">
        <v>3.24147833244456</v>
      </c>
      <c r="AE101" s="0" t="n">
        <v>6.03498885286421</v>
      </c>
    </row>
    <row r="102" customFormat="false" ht="15.75" hidden="false" customHeight="false" outlineLevel="0" collapsed="false">
      <c r="B102" s="0" t="n">
        <v>0.0410928811513784</v>
      </c>
      <c r="C102" s="0" t="n">
        <v>0.0399610785570351</v>
      </c>
      <c r="D102" s="0" t="n">
        <v>0.0481390457822979</v>
      </c>
      <c r="E102" s="0" t="n">
        <v>0.0668519399071072</v>
      </c>
      <c r="F102" s="0" t="n">
        <v>0.0621109249266311</v>
      </c>
      <c r="G102" s="0" t="n">
        <v>0.0855456843238172</v>
      </c>
      <c r="H102" s="0" t="n">
        <v>0.107184193438716</v>
      </c>
      <c r="I102" s="0" t="n">
        <v>0.0991025293247023</v>
      </c>
      <c r="J102" s="0" t="n">
        <v>0.139895294211703</v>
      </c>
      <c r="K102" s="0" t="n">
        <v>0.158166131303066</v>
      </c>
      <c r="L102" s="0" t="n">
        <v>0.177717183055718</v>
      </c>
      <c r="M102" s="0" t="n">
        <v>0.198490240055581</v>
      </c>
      <c r="N102" s="0" t="n">
        <v>0.220346485020001</v>
      </c>
      <c r="O102" s="0" t="n">
        <v>0.24302738180583</v>
      </c>
      <c r="P102" s="0" t="n">
        <v>0.211063877359548</v>
      </c>
      <c r="Q102" s="0" t="n">
        <v>0.307859165362395</v>
      </c>
      <c r="R102" s="0" t="n">
        <v>0.356606273839945</v>
      </c>
      <c r="S102" s="0" t="n">
        <v>0.326486052580874</v>
      </c>
      <c r="T102" s="0" t="n">
        <v>0.487879253900738</v>
      </c>
      <c r="U102" s="0" t="n">
        <v>0.57702233286998</v>
      </c>
      <c r="V102" s="0" t="n">
        <v>0.533898120553685</v>
      </c>
      <c r="W102" s="0" t="n">
        <v>0.639688766111172</v>
      </c>
      <c r="X102" s="0" t="n">
        <v>0.774139263289053</v>
      </c>
      <c r="Y102" s="0" t="n">
        <v>1.24068048872277</v>
      </c>
      <c r="Z102" s="0" t="n">
        <v>1.54684197390504</v>
      </c>
      <c r="AA102" s="0" t="n">
        <v>1.95672139212538</v>
      </c>
      <c r="AB102" s="0" t="n">
        <v>2.51590327317925</v>
      </c>
      <c r="AC102" s="0" t="n">
        <v>2.44542379945227</v>
      </c>
      <c r="AD102" s="0" t="n">
        <v>3.24147833244456</v>
      </c>
      <c r="AE102" s="0" t="n">
        <v>6.03498885286421</v>
      </c>
    </row>
    <row r="103" customFormat="false" ht="15.75" hidden="false" customHeight="false" outlineLevel="0" collapsed="false">
      <c r="B103" s="0" t="n">
        <v>0.0410928811513784</v>
      </c>
      <c r="C103" s="0" t="n">
        <v>0.0399610785570351</v>
      </c>
      <c r="D103" s="0" t="n">
        <v>0.0362097356493369</v>
      </c>
      <c r="E103" s="0" t="n">
        <v>0.0543423360835598</v>
      </c>
      <c r="F103" s="0" t="n">
        <v>0.0736599577716536</v>
      </c>
      <c r="G103" s="0" t="n">
        <v>0.0855456843238172</v>
      </c>
      <c r="H103" s="0" t="n">
        <v>0.0865565348731319</v>
      </c>
      <c r="I103" s="0" t="n">
        <v>0.0991025293247023</v>
      </c>
      <c r="J103" s="0" t="n">
        <v>0.112602800209325</v>
      </c>
      <c r="K103" s="0" t="n">
        <v>0.158166131303066</v>
      </c>
      <c r="L103" s="0" t="n">
        <v>0.177717183055718</v>
      </c>
      <c r="M103" s="0" t="n">
        <v>0.158754232898172</v>
      </c>
      <c r="N103" s="0" t="n">
        <v>0.175787618660662</v>
      </c>
      <c r="O103" s="0" t="n">
        <v>0.24302738180583</v>
      </c>
      <c r="P103" s="0" t="n">
        <v>0.266101450642932</v>
      </c>
      <c r="Q103" s="0" t="n">
        <v>0.307859165362395</v>
      </c>
      <c r="R103" s="0" t="n">
        <v>0.356606273839945</v>
      </c>
      <c r="S103" s="0" t="n">
        <v>0.415670312361541</v>
      </c>
      <c r="T103" s="0" t="n">
        <v>0.487879253900738</v>
      </c>
      <c r="U103" s="0" t="n">
        <v>0.57702233286998</v>
      </c>
      <c r="V103" s="0" t="n">
        <v>0.533898120553685</v>
      </c>
      <c r="W103" s="0" t="n">
        <v>0.828626817399397</v>
      </c>
      <c r="X103" s="0" t="n">
        <v>0.774139263289053</v>
      </c>
      <c r="Y103" s="0" t="n">
        <v>1.24068048872277</v>
      </c>
      <c r="Z103" s="0" t="n">
        <v>1.54684197390504</v>
      </c>
      <c r="AA103" s="0" t="n">
        <v>1.95672139212538</v>
      </c>
      <c r="AB103" s="0" t="n">
        <v>1.88234327112708</v>
      </c>
      <c r="AC103" s="0" t="n">
        <v>2.44542379945227</v>
      </c>
      <c r="AD103" s="0" t="n">
        <v>3.24147833244456</v>
      </c>
      <c r="AE103" s="0" t="n">
        <v>6.03498885286421</v>
      </c>
    </row>
    <row r="104" customFormat="false" ht="15.75" hidden="false" customHeight="false" outlineLevel="0" collapsed="false">
      <c r="B104" s="0" t="n">
        <v>0.0410928811513784</v>
      </c>
      <c r="C104" s="0" t="n">
        <v>0.0399610785570351</v>
      </c>
      <c r="D104" s="0" t="n">
        <v>0.0362097356493369</v>
      </c>
      <c r="E104" s="0" t="n">
        <v>0.0668519399071072</v>
      </c>
      <c r="F104" s="0" t="n">
        <v>0.0736599577716536</v>
      </c>
      <c r="G104" s="0" t="n">
        <v>0.0716343720303263</v>
      </c>
      <c r="H104" s="0" t="n">
        <v>0.0865565348731319</v>
      </c>
      <c r="I104" s="0" t="n">
        <v>0.0991025293247023</v>
      </c>
      <c r="J104" s="0" t="n">
        <v>0.139895294211703</v>
      </c>
      <c r="K104" s="0" t="n">
        <v>0.127065411240723</v>
      </c>
      <c r="L104" s="0" t="n">
        <v>0.177717183055718</v>
      </c>
      <c r="M104" s="0" t="n">
        <v>0.198490240055581</v>
      </c>
      <c r="N104" s="0" t="n">
        <v>0.175787618660662</v>
      </c>
      <c r="O104" s="0" t="n">
        <v>0.24302738180583</v>
      </c>
      <c r="P104" s="0" t="n">
        <v>0.266101450642932</v>
      </c>
      <c r="Q104" s="0" t="n">
        <v>0.307859165362395</v>
      </c>
      <c r="R104" s="0" t="n">
        <v>0.356606273839945</v>
      </c>
      <c r="S104" s="0" t="n">
        <v>0.326486052580874</v>
      </c>
      <c r="T104" s="0" t="n">
        <v>0.381740683763545</v>
      </c>
      <c r="U104" s="0" t="n">
        <v>0.449627579997259</v>
      </c>
      <c r="V104" s="0" t="n">
        <v>0.688243720568697</v>
      </c>
      <c r="W104" s="0" t="n">
        <v>0.828626817399397</v>
      </c>
      <c r="X104" s="0" t="n">
        <v>1.00807693794323</v>
      </c>
      <c r="Y104" s="0" t="n">
        <v>0.947338354302139</v>
      </c>
      <c r="Z104" s="0" t="n">
        <v>1.17380036736966</v>
      </c>
      <c r="AA104" s="0" t="n">
        <v>1.95672139212538</v>
      </c>
      <c r="AB104" s="0" t="n">
        <v>2.51590327317925</v>
      </c>
      <c r="AC104" s="0" t="n">
        <v>2.44542379945227</v>
      </c>
      <c r="AD104" s="0" t="n">
        <v>4.40648500356361</v>
      </c>
      <c r="AE104" s="0" t="n">
        <v>6.03498885286421</v>
      </c>
    </row>
    <row r="105" customFormat="false" ht="15.75" hidden="false" customHeight="false" outlineLevel="0" collapsed="false">
      <c r="B105" s="0" t="n">
        <v>0.0410928811513784</v>
      </c>
      <c r="C105" s="0" t="n">
        <v>0.0508004871615576</v>
      </c>
      <c r="D105" s="0" t="n">
        <v>0.0481390457822979</v>
      </c>
      <c r="E105" s="0" t="n">
        <v>0.0668519399071072</v>
      </c>
      <c r="F105" s="0" t="n">
        <v>0.0736599577716536</v>
      </c>
      <c r="G105" s="0" t="n">
        <v>0.0716343720303263</v>
      </c>
      <c r="H105" s="0" t="n">
        <v>0.0865565348731319</v>
      </c>
      <c r="I105" s="0" t="n">
        <v>0.0991025293247023</v>
      </c>
      <c r="J105" s="0" t="n">
        <v>0.139895294211703</v>
      </c>
      <c r="K105" s="0" t="n">
        <v>0.158166131303066</v>
      </c>
      <c r="L105" s="0" t="n">
        <v>0.177717183055718</v>
      </c>
      <c r="M105" s="0" t="n">
        <v>0.158754232898172</v>
      </c>
      <c r="N105" s="0" t="n">
        <v>0.175787618660662</v>
      </c>
      <c r="O105" s="0" t="n">
        <v>0.24302738180583</v>
      </c>
      <c r="P105" s="0" t="n">
        <v>0.266101450642932</v>
      </c>
      <c r="Q105" s="0" t="n">
        <v>0.307859165362395</v>
      </c>
      <c r="R105" s="0" t="n">
        <v>0.281085636151114</v>
      </c>
      <c r="S105" s="0" t="n">
        <v>0.415670312361541</v>
      </c>
      <c r="T105" s="0" t="n">
        <v>0.381740683763545</v>
      </c>
      <c r="U105" s="0" t="n">
        <v>0.57702233286998</v>
      </c>
      <c r="V105" s="0" t="n">
        <v>0.533898120553685</v>
      </c>
      <c r="W105" s="0" t="n">
        <v>0.639688766111172</v>
      </c>
      <c r="X105" s="0" t="n">
        <v>0.774139263289053</v>
      </c>
      <c r="Y105" s="0" t="n">
        <v>1.24068048872277</v>
      </c>
      <c r="Z105" s="0" t="n">
        <v>1.54684197390504</v>
      </c>
      <c r="AA105" s="0" t="n">
        <v>1.47482273452937</v>
      </c>
      <c r="AB105" s="0" t="n">
        <v>2.51590327317925</v>
      </c>
      <c r="AC105" s="0" t="n">
        <v>3.2950072705604</v>
      </c>
      <c r="AD105" s="0" t="n">
        <v>4.40648500356361</v>
      </c>
      <c r="AE105" s="0" t="n">
        <v>6.03498885286421</v>
      </c>
    </row>
    <row r="106" customFormat="false" ht="15.75" hidden="false" customHeight="false" outlineLevel="0" collapsed="false">
      <c r="B106" s="0" t="n">
        <v>0.0410928811513784</v>
      </c>
      <c r="C106" s="0" t="n">
        <v>0.0508004871615576</v>
      </c>
      <c r="D106" s="0" t="n">
        <v>0.0481390457822979</v>
      </c>
      <c r="E106" s="0" t="n">
        <v>0.0668519399071072</v>
      </c>
      <c r="F106" s="0" t="n">
        <v>0.0621109249266311</v>
      </c>
      <c r="G106" s="0" t="n">
        <v>0.0716343720303263</v>
      </c>
      <c r="H106" s="0" t="n">
        <v>0.107184193438716</v>
      </c>
      <c r="I106" s="0" t="n">
        <v>0.0991025293247023</v>
      </c>
      <c r="J106" s="0" t="n">
        <v>0.139895294211703</v>
      </c>
      <c r="K106" s="0" t="n">
        <v>0.158166131303066</v>
      </c>
      <c r="L106" s="0" t="n">
        <v>0.177717183055718</v>
      </c>
      <c r="M106" s="0" t="n">
        <v>0.198490240055581</v>
      </c>
      <c r="N106" s="0" t="n">
        <v>0.175787618660662</v>
      </c>
      <c r="O106" s="0" t="n">
        <v>0.193345141027665</v>
      </c>
      <c r="P106" s="0" t="n">
        <v>0.211063877359548</v>
      </c>
      <c r="Q106" s="0" t="n">
        <v>0.307859165362395</v>
      </c>
      <c r="R106" s="0" t="n">
        <v>0.356606273839945</v>
      </c>
      <c r="S106" s="0" t="n">
        <v>0.415670312361541</v>
      </c>
      <c r="T106" s="0" t="n">
        <v>0.487879253900738</v>
      </c>
      <c r="U106" s="0" t="n">
        <v>0.57702233286998</v>
      </c>
      <c r="V106" s="0" t="n">
        <v>0.688243720568697</v>
      </c>
      <c r="W106" s="0" t="n">
        <v>0.828626817399397</v>
      </c>
      <c r="X106" s="0" t="n">
        <v>0.774139263289053</v>
      </c>
      <c r="Y106" s="0" t="n">
        <v>1.24068048872277</v>
      </c>
      <c r="Z106" s="0" t="n">
        <v>1.17380036736966</v>
      </c>
      <c r="AA106" s="0" t="n">
        <v>1.95672139212538</v>
      </c>
      <c r="AB106" s="0" t="n">
        <v>1.88234327112708</v>
      </c>
      <c r="AC106" s="0" t="n">
        <v>2.44542379945227</v>
      </c>
      <c r="AD106" s="0" t="n">
        <v>4.40648500356361</v>
      </c>
      <c r="AE106" s="0" t="n">
        <v>6.03498885286421</v>
      </c>
    </row>
    <row r="107" customFormat="false" ht="15.75" hidden="false" customHeight="false" outlineLevel="0" collapsed="false">
      <c r="B107" s="0" t="n">
        <v>0.0410928811513784</v>
      </c>
      <c r="C107" s="0" t="n">
        <v>0.0399610785570351</v>
      </c>
      <c r="D107" s="0" t="n">
        <v>0.0362097356493369</v>
      </c>
      <c r="E107" s="0" t="n">
        <v>0.0668519399071072</v>
      </c>
      <c r="F107" s="0" t="n">
        <v>0.0621109249266311</v>
      </c>
      <c r="G107" s="0" t="n">
        <v>0.0716343720303263</v>
      </c>
      <c r="H107" s="0" t="n">
        <v>0.0865565348731319</v>
      </c>
      <c r="I107" s="0" t="n">
        <v>0.0991025293247023</v>
      </c>
      <c r="J107" s="0" t="n">
        <v>0.139895294211703</v>
      </c>
      <c r="K107" s="0" t="n">
        <v>0.127065411240723</v>
      </c>
      <c r="L107" s="0" t="n">
        <v>0.177717183055718</v>
      </c>
      <c r="M107" s="0" t="n">
        <v>0.158754232898172</v>
      </c>
      <c r="N107" s="0" t="n">
        <v>0.175787618660662</v>
      </c>
      <c r="O107" s="0" t="n">
        <v>0.193345141027665</v>
      </c>
      <c r="P107" s="0" t="n">
        <v>0.211063877359548</v>
      </c>
      <c r="Q107" s="0" t="n">
        <v>0.307859165362395</v>
      </c>
      <c r="R107" s="0" t="n">
        <v>0.281085636151114</v>
      </c>
      <c r="S107" s="0" t="n">
        <v>0.326486052580874</v>
      </c>
      <c r="T107" s="0" t="n">
        <v>0.381740683763545</v>
      </c>
      <c r="U107" s="0" t="n">
        <v>0.449627579997259</v>
      </c>
      <c r="V107" s="0" t="n">
        <v>0.533898120553685</v>
      </c>
      <c r="W107" s="0" t="n">
        <v>0.639688766111172</v>
      </c>
      <c r="X107" s="0" t="n">
        <v>0.774139263289053</v>
      </c>
      <c r="Y107" s="0" t="n">
        <v>0.947338354302139</v>
      </c>
      <c r="Z107" s="0" t="n">
        <v>1.17380036736966</v>
      </c>
      <c r="AA107" s="0" t="n">
        <v>1.47482273452937</v>
      </c>
      <c r="AB107" s="0" t="n">
        <v>1.88234327112708</v>
      </c>
      <c r="AC107" s="0" t="n">
        <v>3.2950072705604</v>
      </c>
      <c r="AD107" s="0" t="n">
        <v>4.40648500356361</v>
      </c>
      <c r="AE107" s="0" t="n">
        <v>6.03498885286421</v>
      </c>
    </row>
    <row r="108" customFormat="false" ht="15.75" hidden="false" customHeight="false" outlineLevel="0" collapsed="false">
      <c r="B108" s="0" t="n">
        <v>0.0410928811513784</v>
      </c>
      <c r="C108" s="0" t="n">
        <v>0.0399610785570351</v>
      </c>
      <c r="D108" s="0" t="n">
        <v>0.0362097356493369</v>
      </c>
      <c r="E108" s="0" t="n">
        <v>0.0668519399071072</v>
      </c>
      <c r="F108" s="0" t="n">
        <v>0.0621109249266311</v>
      </c>
      <c r="G108" s="0" t="n">
        <v>0.0716343720303263</v>
      </c>
      <c r="H108" s="0" t="n">
        <v>0.0865565348731319</v>
      </c>
      <c r="I108" s="0" t="n">
        <v>0.122910351733914</v>
      </c>
      <c r="J108" s="0" t="n">
        <v>0.112602800209325</v>
      </c>
      <c r="K108" s="0" t="n">
        <v>0.158166131303066</v>
      </c>
      <c r="L108" s="0" t="n">
        <v>0.177717183055718</v>
      </c>
      <c r="M108" s="0" t="n">
        <v>0.158754232898172</v>
      </c>
      <c r="N108" s="0" t="n">
        <v>0.220346485020001</v>
      </c>
      <c r="O108" s="0" t="n">
        <v>0.193345141027665</v>
      </c>
      <c r="P108" s="0" t="n">
        <v>0.266101450642932</v>
      </c>
      <c r="Q108" s="0" t="n">
        <v>0.307859165362395</v>
      </c>
      <c r="R108" s="0" t="n">
        <v>0.356606273839945</v>
      </c>
      <c r="S108" s="0" t="n">
        <v>0.326486052580874</v>
      </c>
      <c r="T108" s="0" t="n">
        <v>0.381740683763545</v>
      </c>
      <c r="U108" s="0" t="n">
        <v>0.57702233286998</v>
      </c>
      <c r="V108" s="0" t="n">
        <v>0.688243720568697</v>
      </c>
      <c r="W108" s="0" t="n">
        <v>0.828626817399397</v>
      </c>
      <c r="X108" s="0" t="n">
        <v>0.774139263289053</v>
      </c>
      <c r="Y108" s="0" t="n">
        <v>1.24068048872277</v>
      </c>
      <c r="Z108" s="0" t="n">
        <v>1.54684197390504</v>
      </c>
      <c r="AA108" s="0" t="n">
        <v>1.47482273452937</v>
      </c>
      <c r="AB108" s="0" t="n">
        <v>1.88234327112708</v>
      </c>
      <c r="AC108" s="0" t="n">
        <v>3.2950072705604</v>
      </c>
      <c r="AD108" s="0" t="n">
        <v>3.24147833244456</v>
      </c>
      <c r="AE108" s="0" t="n">
        <v>6.03498885286421</v>
      </c>
    </row>
    <row r="109" customFormat="false" ht="15.75" hidden="false" customHeight="false" outlineLevel="0" collapsed="false">
      <c r="B109" s="0" t="n">
        <v>0.0410928811513784</v>
      </c>
      <c r="C109" s="0" t="n">
        <v>0.0399610785570351</v>
      </c>
      <c r="D109" s="0" t="n">
        <v>0.0362097356493369</v>
      </c>
      <c r="E109" s="0" t="n">
        <v>0.0668519399071072</v>
      </c>
      <c r="F109" s="0" t="n">
        <v>0.0621109249266311</v>
      </c>
      <c r="G109" s="0" t="n">
        <v>0.0716343720303263</v>
      </c>
      <c r="H109" s="0" t="n">
        <v>0.107184193438716</v>
      </c>
      <c r="I109" s="0" t="n">
        <v>0.0991025293247023</v>
      </c>
      <c r="J109" s="0" t="n">
        <v>0.139895294211703</v>
      </c>
      <c r="K109" s="0" t="n">
        <v>0.158166131303066</v>
      </c>
      <c r="L109" s="0" t="n">
        <v>0.142470414251382</v>
      </c>
      <c r="M109" s="0" t="n">
        <v>0.198490240055581</v>
      </c>
      <c r="N109" s="0" t="n">
        <v>0.175787618660662</v>
      </c>
      <c r="O109" s="0" t="n">
        <v>0.193345141027665</v>
      </c>
      <c r="P109" s="0" t="n">
        <v>0.211063877359548</v>
      </c>
      <c r="Q109" s="0" t="n">
        <v>0.307859165362395</v>
      </c>
      <c r="R109" s="0" t="n">
        <v>0.281085636151114</v>
      </c>
      <c r="S109" s="0" t="n">
        <v>0.415670312361541</v>
      </c>
      <c r="T109" s="0" t="n">
        <v>0.381740683763545</v>
      </c>
      <c r="U109" s="0" t="n">
        <v>0.57702233286998</v>
      </c>
      <c r="V109" s="0" t="n">
        <v>0.533898120553685</v>
      </c>
      <c r="W109" s="0" t="n">
        <v>0.828626817399397</v>
      </c>
      <c r="X109" s="0" t="n">
        <v>1.00807693794323</v>
      </c>
      <c r="Y109" s="0" t="n">
        <v>1.24068048872277</v>
      </c>
      <c r="Z109" s="0" t="n">
        <v>1.17380036736966</v>
      </c>
      <c r="AA109" s="0" t="n">
        <v>1.47482273452937</v>
      </c>
      <c r="AB109" s="0" t="n">
        <v>1.88234327112708</v>
      </c>
      <c r="AC109" s="0" t="n">
        <v>3.2950072705604</v>
      </c>
      <c r="AD109" s="0" t="n">
        <v>4.40648500356361</v>
      </c>
      <c r="AE109" s="0" t="n">
        <v>4.39637351649338</v>
      </c>
    </row>
    <row r="110" customFormat="false" ht="15.75" hidden="false" customHeight="false" outlineLevel="0" collapsed="false">
      <c r="B110" s="0" t="n">
        <v>0.0410928811513784</v>
      </c>
      <c r="C110" s="0" t="n">
        <v>0.0399610785570351</v>
      </c>
      <c r="D110" s="0" t="n">
        <v>0.0362097356493369</v>
      </c>
      <c r="E110" s="0" t="n">
        <v>0.0668519399071072</v>
      </c>
      <c r="F110" s="0" t="n">
        <v>0.0736599577716536</v>
      </c>
      <c r="G110" s="0" t="n">
        <v>0.0716343720303263</v>
      </c>
      <c r="H110" s="0" t="n">
        <v>0.0865565348731319</v>
      </c>
      <c r="I110" s="0" t="n">
        <v>0.122910351733914</v>
      </c>
      <c r="J110" s="0" t="n">
        <v>0.139895294211703</v>
      </c>
      <c r="K110" s="0" t="n">
        <v>0.158166131303066</v>
      </c>
      <c r="L110" s="0" t="n">
        <v>0.177717183055718</v>
      </c>
      <c r="M110" s="0" t="n">
        <v>0.158754232898172</v>
      </c>
      <c r="N110" s="0" t="n">
        <v>0.175787618660662</v>
      </c>
      <c r="O110" s="0" t="n">
        <v>0.24302738180583</v>
      </c>
      <c r="P110" s="0" t="n">
        <v>0.211063877359548</v>
      </c>
      <c r="Q110" s="0" t="n">
        <v>0.307859165362395</v>
      </c>
      <c r="R110" s="0" t="n">
        <v>0.356606273839945</v>
      </c>
      <c r="S110" s="0" t="n">
        <v>0.326486052580874</v>
      </c>
      <c r="T110" s="0" t="n">
        <v>0.487879253900738</v>
      </c>
      <c r="U110" s="0" t="n">
        <v>0.57702233286998</v>
      </c>
      <c r="V110" s="0" t="n">
        <v>0.688243720568697</v>
      </c>
      <c r="W110" s="0" t="n">
        <v>0.828626817399397</v>
      </c>
      <c r="X110" s="0" t="n">
        <v>1.00807693794323</v>
      </c>
      <c r="Y110" s="0" t="n">
        <v>0.947338354302139</v>
      </c>
      <c r="Z110" s="0" t="n">
        <v>1.54684197390504</v>
      </c>
      <c r="AA110" s="0" t="n">
        <v>1.47482273452937</v>
      </c>
      <c r="AB110" s="0" t="n">
        <v>1.88234327112708</v>
      </c>
      <c r="AC110" s="0" t="n">
        <v>2.44542379945227</v>
      </c>
      <c r="AD110" s="0" t="n">
        <v>3.24147833244456</v>
      </c>
      <c r="AE110" s="0" t="n">
        <v>4.39637351649338</v>
      </c>
    </row>
    <row r="111" customFormat="false" ht="15.75" hidden="false" customHeight="false" outlineLevel="0" collapsed="false">
      <c r="B111" s="0" t="n">
        <v>0.0410928811513784</v>
      </c>
      <c r="C111" s="0" t="n">
        <v>0.0399610785570351</v>
      </c>
      <c r="D111" s="0" t="n">
        <v>0.0362097356493369</v>
      </c>
      <c r="E111" s="0" t="n">
        <v>0.0668519399071072</v>
      </c>
      <c r="F111" s="0" t="n">
        <v>0.0621109249266311</v>
      </c>
      <c r="G111" s="0" t="n">
        <v>0.0855456843238172</v>
      </c>
      <c r="H111" s="0" t="n">
        <v>0.107184193438716</v>
      </c>
      <c r="I111" s="0" t="n">
        <v>0.0991025293247023</v>
      </c>
      <c r="J111" s="0" t="n">
        <v>0.139895294211703</v>
      </c>
      <c r="K111" s="0" t="n">
        <v>0.127065411240723</v>
      </c>
      <c r="L111" s="0" t="n">
        <v>0.177717183055718</v>
      </c>
      <c r="M111" s="0" t="n">
        <v>0.158754232898172</v>
      </c>
      <c r="N111" s="0" t="n">
        <v>0.220346485020001</v>
      </c>
      <c r="O111" s="0" t="n">
        <v>0.193345141027665</v>
      </c>
      <c r="P111" s="0" t="n">
        <v>0.266101450642932</v>
      </c>
      <c r="Q111" s="0" t="n">
        <v>0.243455668801571</v>
      </c>
      <c r="R111" s="0" t="n">
        <v>0.356606273839945</v>
      </c>
      <c r="S111" s="0" t="n">
        <v>0.415670312361541</v>
      </c>
      <c r="T111" s="0" t="n">
        <v>0.487879253900738</v>
      </c>
      <c r="U111" s="0" t="n">
        <v>0.449627579997259</v>
      </c>
      <c r="V111" s="0" t="n">
        <v>0.533898120553685</v>
      </c>
      <c r="W111" s="0" t="n">
        <v>0.639688766111172</v>
      </c>
      <c r="X111" s="0" t="n">
        <v>1.00807693794323</v>
      </c>
      <c r="Y111" s="0" t="n">
        <v>0.947338354302139</v>
      </c>
      <c r="Z111" s="0" t="n">
        <v>1.54684197390504</v>
      </c>
      <c r="AA111" s="0" t="n">
        <v>1.47482273452937</v>
      </c>
      <c r="AB111" s="0" t="n">
        <v>1.88234327112708</v>
      </c>
      <c r="AC111" s="0" t="n">
        <v>3.2950072705604</v>
      </c>
      <c r="AD111" s="0" t="n">
        <v>3.24147833244456</v>
      </c>
      <c r="AE111" s="0" t="n">
        <v>4.39637351649338</v>
      </c>
    </row>
    <row r="112" customFormat="false" ht="15.75" hidden="false" customHeight="false" outlineLevel="0" collapsed="false">
      <c r="B112" s="0" t="n">
        <v>0.0410928811513784</v>
      </c>
      <c r="C112" s="0" t="n">
        <v>0.0399610785570351</v>
      </c>
      <c r="D112" s="0" t="n">
        <v>0.0481390457822979</v>
      </c>
      <c r="E112" s="0" t="n">
        <v>0.0543423360835598</v>
      </c>
      <c r="F112" s="0" t="n">
        <v>0.0621109249266311</v>
      </c>
      <c r="G112" s="0" t="n">
        <v>0.0855456843238172</v>
      </c>
      <c r="H112" s="0" t="n">
        <v>0.107184193438716</v>
      </c>
      <c r="I112" s="0" t="n">
        <v>0.0991025293247023</v>
      </c>
      <c r="J112" s="0" t="n">
        <v>0.112602800209325</v>
      </c>
      <c r="K112" s="0" t="n">
        <v>0.158166131303066</v>
      </c>
      <c r="L112" s="0" t="n">
        <v>0.142470414251382</v>
      </c>
      <c r="M112" s="0" t="n">
        <v>0.158754232898172</v>
      </c>
      <c r="N112" s="0" t="n">
        <v>0.220346485020001</v>
      </c>
      <c r="O112" s="0" t="n">
        <v>0.193345141027665</v>
      </c>
      <c r="P112" s="0" t="n">
        <v>0.266101450642932</v>
      </c>
      <c r="Q112" s="0" t="n">
        <v>0.307859165362395</v>
      </c>
      <c r="R112" s="0" t="n">
        <v>0.356606273839945</v>
      </c>
      <c r="S112" s="0" t="n">
        <v>0.415670312361541</v>
      </c>
      <c r="T112" s="0" t="n">
        <v>0.381740683763545</v>
      </c>
      <c r="U112" s="0" t="n">
        <v>0.449627579997259</v>
      </c>
      <c r="V112" s="0" t="n">
        <v>0.688243720568697</v>
      </c>
      <c r="W112" s="0" t="n">
        <v>0.639688766111172</v>
      </c>
      <c r="X112" s="0" t="n">
        <v>0.774139263289053</v>
      </c>
      <c r="Y112" s="0" t="n">
        <v>0.947338354302139</v>
      </c>
      <c r="Z112" s="0" t="n">
        <v>1.17380036736966</v>
      </c>
      <c r="AA112" s="0" t="n">
        <v>1.95672139212538</v>
      </c>
      <c r="AB112" s="0" t="n">
        <v>1.88234327112708</v>
      </c>
      <c r="AC112" s="0" t="n">
        <v>3.2950072705604</v>
      </c>
      <c r="AD112" s="0" t="n">
        <v>4.40648500356361</v>
      </c>
      <c r="AE112" s="0" t="n">
        <v>6.03498885286421</v>
      </c>
    </row>
    <row r="113" customFormat="false" ht="15.75" hidden="false" customHeight="false" outlineLevel="0" collapsed="false">
      <c r="B113" s="0" t="n">
        <v>0.0410928811513784</v>
      </c>
      <c r="C113" s="0" t="n">
        <v>0.0508004871615576</v>
      </c>
      <c r="D113" s="0" t="n">
        <v>0.0362097356493369</v>
      </c>
      <c r="E113" s="0" t="n">
        <v>0.0543423360835598</v>
      </c>
      <c r="F113" s="0" t="n">
        <v>0.0621109249266311</v>
      </c>
      <c r="G113" s="0" t="n">
        <v>0.0716343720303263</v>
      </c>
      <c r="H113" s="0" t="n">
        <v>0.0865565348731319</v>
      </c>
      <c r="I113" s="0" t="n">
        <v>0.0991025293247023</v>
      </c>
      <c r="J113" s="0" t="n">
        <v>0.139895294211703</v>
      </c>
      <c r="K113" s="0" t="n">
        <v>0.127065411240723</v>
      </c>
      <c r="L113" s="0" t="n">
        <v>0.177717183055718</v>
      </c>
      <c r="M113" s="0" t="n">
        <v>0.198490240055581</v>
      </c>
      <c r="N113" s="0" t="n">
        <v>0.175787618660662</v>
      </c>
      <c r="O113" s="0" t="n">
        <v>0.193345141027665</v>
      </c>
      <c r="P113" s="0" t="n">
        <v>0.266101450642932</v>
      </c>
      <c r="Q113" s="0" t="n">
        <v>0.307859165362395</v>
      </c>
      <c r="R113" s="0" t="n">
        <v>0.356606273839945</v>
      </c>
      <c r="S113" s="0" t="n">
        <v>0.326486052580874</v>
      </c>
      <c r="T113" s="0" t="n">
        <v>0.487879253900738</v>
      </c>
      <c r="U113" s="0" t="n">
        <v>0.449627579997259</v>
      </c>
      <c r="V113" s="0" t="n">
        <v>0.533898120553685</v>
      </c>
      <c r="W113" s="0" t="n">
        <v>0.828626817399397</v>
      </c>
      <c r="X113" s="0" t="n">
        <v>0.774139263289053</v>
      </c>
      <c r="Y113" s="0" t="n">
        <v>0.947338354302139</v>
      </c>
      <c r="Z113" s="0" t="n">
        <v>1.54684197390504</v>
      </c>
      <c r="AA113" s="0" t="n">
        <v>1.95672139212538</v>
      </c>
      <c r="AB113" s="0" t="n">
        <v>2.51590327317925</v>
      </c>
      <c r="AC113" s="0" t="n">
        <v>2.44542379945227</v>
      </c>
      <c r="AD113" s="0" t="n">
        <v>3.24147833244456</v>
      </c>
      <c r="AE113" s="0" t="n">
        <v>6.03498885286421</v>
      </c>
    </row>
    <row r="114" customFormat="false" ht="15.75" hidden="false" customHeight="false" outlineLevel="0" collapsed="false">
      <c r="B114" s="0" t="n">
        <v>0.0410928811513784</v>
      </c>
      <c r="C114" s="0" t="n">
        <v>0.0399610785570351</v>
      </c>
      <c r="D114" s="0" t="n">
        <v>0.0481390457822979</v>
      </c>
      <c r="E114" s="0" t="n">
        <v>0.0543423360835598</v>
      </c>
      <c r="F114" s="0" t="n">
        <v>0.0736599577716536</v>
      </c>
      <c r="G114" s="0" t="n">
        <v>0.0855456843238172</v>
      </c>
      <c r="H114" s="0" t="n">
        <v>0.107184193438716</v>
      </c>
      <c r="I114" s="0" t="n">
        <v>0.122910351733914</v>
      </c>
      <c r="J114" s="0" t="n">
        <v>0.112602800209325</v>
      </c>
      <c r="K114" s="0" t="n">
        <v>0.127065411240723</v>
      </c>
      <c r="L114" s="0" t="n">
        <v>0.142470414251382</v>
      </c>
      <c r="M114" s="0" t="n">
        <v>0.198490240055581</v>
      </c>
      <c r="N114" s="0" t="n">
        <v>0.220346485020001</v>
      </c>
      <c r="O114" s="0" t="n">
        <v>0.24302738180583</v>
      </c>
      <c r="P114" s="0" t="n">
        <v>0.266101450642932</v>
      </c>
      <c r="Q114" s="0" t="n">
        <v>0.243455668801571</v>
      </c>
      <c r="R114" s="0" t="n">
        <v>0.281085636151114</v>
      </c>
      <c r="S114" s="0" t="n">
        <v>0.415670312361541</v>
      </c>
      <c r="T114" s="0" t="n">
        <v>0.381740683763545</v>
      </c>
      <c r="U114" s="0" t="n">
        <v>0.449627579997259</v>
      </c>
      <c r="V114" s="0" t="n">
        <v>0.533898120553685</v>
      </c>
      <c r="W114" s="0" t="n">
        <v>0.639688766111172</v>
      </c>
      <c r="X114" s="0" t="n">
        <v>0.774139263289053</v>
      </c>
      <c r="Y114" s="0" t="n">
        <v>0.947338354302139</v>
      </c>
      <c r="Z114" s="0" t="n">
        <v>1.17380036736966</v>
      </c>
      <c r="AA114" s="0" t="n">
        <v>1.47482273452937</v>
      </c>
      <c r="AB114" s="0" t="n">
        <v>2.51590327317925</v>
      </c>
      <c r="AC114" s="0" t="n">
        <v>3.2950072705604</v>
      </c>
      <c r="AD114" s="0" t="n">
        <v>4.40648500356361</v>
      </c>
      <c r="AE114" s="0" t="n">
        <v>4.39637351649338</v>
      </c>
    </row>
    <row r="115" customFormat="false" ht="15.75" hidden="false" customHeight="false" outlineLevel="0" collapsed="false">
      <c r="B115" s="0" t="n">
        <v>0.0410928811513784</v>
      </c>
      <c r="C115" s="0" t="n">
        <v>0.0399610785570351</v>
      </c>
      <c r="D115" s="0" t="n">
        <v>0.0362097356493369</v>
      </c>
      <c r="E115" s="0" t="n">
        <v>0.0543423360835598</v>
      </c>
      <c r="F115" s="0" t="n">
        <v>0.0736599577716536</v>
      </c>
      <c r="G115" s="0" t="n">
        <v>0.0855456843238172</v>
      </c>
      <c r="H115" s="0" t="n">
        <v>0.107184193438716</v>
      </c>
      <c r="I115" s="0" t="n">
        <v>0.0991025293247023</v>
      </c>
      <c r="J115" s="0" t="n">
        <v>0.112602800209325</v>
      </c>
      <c r="K115" s="0" t="n">
        <v>0.158166131303066</v>
      </c>
      <c r="L115" s="0" t="n">
        <v>0.142470414251382</v>
      </c>
      <c r="M115" s="0" t="n">
        <v>0.198490240055581</v>
      </c>
      <c r="N115" s="0" t="n">
        <v>0.220346485020001</v>
      </c>
      <c r="O115" s="0" t="n">
        <v>0.24302738180583</v>
      </c>
      <c r="P115" s="0" t="n">
        <v>0.211063877359548</v>
      </c>
      <c r="Q115" s="0" t="n">
        <v>0.243455668801571</v>
      </c>
      <c r="R115" s="0" t="n">
        <v>0.281085636151114</v>
      </c>
      <c r="S115" s="0" t="n">
        <v>0.415670312361541</v>
      </c>
      <c r="T115" s="0" t="n">
        <v>0.381740683763545</v>
      </c>
      <c r="U115" s="0" t="n">
        <v>0.449627579997259</v>
      </c>
      <c r="V115" s="0" t="n">
        <v>0.688243720568697</v>
      </c>
      <c r="W115" s="0" t="n">
        <v>0.639688766111172</v>
      </c>
      <c r="X115" s="0" t="n">
        <v>0.774139263289053</v>
      </c>
      <c r="Y115" s="0" t="n">
        <v>0.947338354302139</v>
      </c>
      <c r="Z115" s="0" t="n">
        <v>1.54684197390504</v>
      </c>
      <c r="AA115" s="0" t="n">
        <v>1.95672139212538</v>
      </c>
      <c r="AB115" s="0" t="n">
        <v>2.51590327317925</v>
      </c>
      <c r="AC115" s="0" t="n">
        <v>3.2950072705604</v>
      </c>
      <c r="AD115" s="0" t="n">
        <v>4.40648500356361</v>
      </c>
      <c r="AE115" s="0" t="n">
        <v>6.03498885286421</v>
      </c>
    </row>
    <row r="116" customFormat="false" ht="15.75" hidden="false" customHeight="false" outlineLevel="0" collapsed="false">
      <c r="B116" s="0" t="n">
        <v>0.0410928811513784</v>
      </c>
      <c r="C116" s="0" t="n">
        <v>0.0508004871615576</v>
      </c>
      <c r="D116" s="0" t="n">
        <v>0.0362097356493369</v>
      </c>
      <c r="E116" s="0" t="n">
        <v>0.0668519399071072</v>
      </c>
      <c r="F116" s="0" t="n">
        <v>0.0736599577716536</v>
      </c>
      <c r="G116" s="0" t="n">
        <v>0.0855456843238172</v>
      </c>
      <c r="H116" s="0" t="n">
        <v>0.0865565348731319</v>
      </c>
      <c r="I116" s="0" t="n">
        <v>0.122910351733914</v>
      </c>
      <c r="J116" s="0" t="n">
        <v>0.139895294211703</v>
      </c>
      <c r="K116" s="0" t="n">
        <v>0.158166131303066</v>
      </c>
      <c r="L116" s="0" t="n">
        <v>0.142470414251382</v>
      </c>
      <c r="M116" s="0" t="n">
        <v>0.198490240055581</v>
      </c>
      <c r="N116" s="0" t="n">
        <v>0.175787618660662</v>
      </c>
      <c r="O116" s="0" t="n">
        <v>0.24302738180583</v>
      </c>
      <c r="P116" s="0" t="n">
        <v>0.266101450642932</v>
      </c>
      <c r="Q116" s="0" t="n">
        <v>0.307859165362395</v>
      </c>
      <c r="R116" s="0" t="n">
        <v>0.281085636151114</v>
      </c>
      <c r="S116" s="0" t="n">
        <v>0.415670312361541</v>
      </c>
      <c r="T116" s="0" t="n">
        <v>0.381740683763545</v>
      </c>
      <c r="U116" s="0" t="n">
        <v>0.449627579997259</v>
      </c>
      <c r="V116" s="0" t="n">
        <v>0.533898120553685</v>
      </c>
      <c r="W116" s="0" t="n">
        <v>0.828626817399397</v>
      </c>
      <c r="X116" s="0" t="n">
        <v>0.774139263289053</v>
      </c>
      <c r="Y116" s="0" t="n">
        <v>1.24068048872277</v>
      </c>
      <c r="Z116" s="0" t="n">
        <v>1.54684197390504</v>
      </c>
      <c r="AA116" s="0" t="n">
        <v>1.47482273452937</v>
      </c>
      <c r="AB116" s="0" t="n">
        <v>1.88234327112708</v>
      </c>
      <c r="AC116" s="0" t="n">
        <v>3.2950072705604</v>
      </c>
      <c r="AD116" s="0" t="n">
        <v>3.24147833244456</v>
      </c>
      <c r="AE116" s="0" t="n">
        <v>6.03498885286421</v>
      </c>
    </row>
    <row r="117" customFormat="false" ht="15.75" hidden="false" customHeight="false" outlineLevel="0" collapsed="false">
      <c r="B117" s="0" t="n">
        <v>0.0410928811513784</v>
      </c>
      <c r="C117" s="0" t="n">
        <v>0.0508004871615576</v>
      </c>
      <c r="D117" s="0" t="n">
        <v>0.0481390457822979</v>
      </c>
      <c r="E117" s="0" t="n">
        <v>0.0543423360835598</v>
      </c>
      <c r="F117" s="0" t="n">
        <v>0.0621109249266311</v>
      </c>
      <c r="G117" s="0" t="n">
        <v>0.0716343720303263</v>
      </c>
      <c r="H117" s="0" t="n">
        <v>0.0865565348731319</v>
      </c>
      <c r="I117" s="0" t="n">
        <v>0.122910351733914</v>
      </c>
      <c r="J117" s="0" t="n">
        <v>0.139895294211703</v>
      </c>
      <c r="K117" s="0" t="n">
        <v>0.127065411240723</v>
      </c>
      <c r="L117" s="0" t="n">
        <v>0.142470414251382</v>
      </c>
      <c r="M117" s="0" t="n">
        <v>0.158754232898172</v>
      </c>
      <c r="N117" s="0" t="n">
        <v>0.175787618660662</v>
      </c>
      <c r="O117" s="0" t="n">
        <v>0.193345141027665</v>
      </c>
      <c r="P117" s="0" t="n">
        <v>0.211063877359548</v>
      </c>
      <c r="Q117" s="0" t="n">
        <v>0.307859165362395</v>
      </c>
      <c r="R117" s="0" t="n">
        <v>0.356606273839945</v>
      </c>
      <c r="S117" s="0" t="n">
        <v>0.415670312361541</v>
      </c>
      <c r="T117" s="0" t="n">
        <v>0.487879253900738</v>
      </c>
      <c r="U117" s="0" t="n">
        <v>0.57702233286998</v>
      </c>
      <c r="V117" s="0" t="n">
        <v>0.688243720568697</v>
      </c>
      <c r="W117" s="0" t="n">
        <v>0.639688766111172</v>
      </c>
      <c r="X117" s="0" t="n">
        <v>0.774139263289053</v>
      </c>
      <c r="Y117" s="0" t="n">
        <v>1.24068048872277</v>
      </c>
      <c r="Z117" s="0" t="n">
        <v>1.17380036736966</v>
      </c>
      <c r="AA117" s="0" t="n">
        <v>1.95672139212538</v>
      </c>
      <c r="AB117" s="0" t="n">
        <v>2.51590327317925</v>
      </c>
      <c r="AC117" s="0" t="n">
        <v>2.44542379945227</v>
      </c>
      <c r="AD117" s="0" t="n">
        <v>3.24147833244456</v>
      </c>
      <c r="AE117" s="0" t="n">
        <v>6.03498885286421</v>
      </c>
    </row>
    <row r="118" customFormat="false" ht="15.75" hidden="false" customHeight="false" outlineLevel="0" collapsed="false">
      <c r="B118" s="0" t="n">
        <v>0.0410928811513784</v>
      </c>
      <c r="C118" s="0" t="n">
        <v>0.0508004871615576</v>
      </c>
      <c r="D118" s="0" t="n">
        <v>0.0362097356493369</v>
      </c>
      <c r="E118" s="0" t="n">
        <v>0.0543423360835598</v>
      </c>
      <c r="F118" s="0" t="n">
        <v>0.0736599577716536</v>
      </c>
      <c r="G118" s="0" t="n">
        <v>0.0855456843238172</v>
      </c>
      <c r="H118" s="0" t="n">
        <v>0.0865565348731319</v>
      </c>
      <c r="I118" s="0" t="n">
        <v>0.122910351733914</v>
      </c>
      <c r="J118" s="0" t="n">
        <v>0.139895294211703</v>
      </c>
      <c r="K118" s="0" t="n">
        <v>0.127065411240723</v>
      </c>
      <c r="L118" s="0" t="n">
        <v>0.177717183055718</v>
      </c>
      <c r="M118" s="0" t="n">
        <v>0.198490240055581</v>
      </c>
      <c r="N118" s="0" t="n">
        <v>0.175787618660662</v>
      </c>
      <c r="O118" s="0" t="n">
        <v>0.24302738180583</v>
      </c>
      <c r="P118" s="0" t="n">
        <v>0.266101450642932</v>
      </c>
      <c r="Q118" s="0" t="n">
        <v>0.307859165362395</v>
      </c>
      <c r="R118" s="0" t="n">
        <v>0.281085636151114</v>
      </c>
      <c r="S118" s="0" t="n">
        <v>0.415670312361541</v>
      </c>
      <c r="T118" s="0" t="n">
        <v>0.381740683763545</v>
      </c>
      <c r="U118" s="0" t="n">
        <v>0.449627579997259</v>
      </c>
      <c r="V118" s="0" t="n">
        <v>0.533898120553685</v>
      </c>
      <c r="W118" s="0" t="n">
        <v>0.639688766111172</v>
      </c>
      <c r="X118" s="0" t="n">
        <v>0.774139263289053</v>
      </c>
      <c r="Y118" s="0" t="n">
        <v>1.24068048872277</v>
      </c>
      <c r="Z118" s="0" t="n">
        <v>1.54684197390504</v>
      </c>
      <c r="AA118" s="0" t="n">
        <v>1.95672139212538</v>
      </c>
      <c r="AB118" s="0" t="n">
        <v>1.88234327112708</v>
      </c>
      <c r="AC118" s="0" t="n">
        <v>2.44542379945227</v>
      </c>
      <c r="AD118" s="0" t="n">
        <v>3.24147833244456</v>
      </c>
      <c r="AE118" s="0" t="n">
        <v>6.03498885286421</v>
      </c>
    </row>
    <row r="119" customFormat="false" ht="15.75" hidden="false" customHeight="false" outlineLevel="0" collapsed="false">
      <c r="B119" s="0" t="n">
        <v>0.0410928811513784</v>
      </c>
      <c r="C119" s="0" t="n">
        <v>0.0508004871615576</v>
      </c>
      <c r="D119" s="0" t="n">
        <v>0.0481390457822979</v>
      </c>
      <c r="E119" s="0" t="n">
        <v>0.0668519399071072</v>
      </c>
      <c r="F119" s="0" t="n">
        <v>0.0736599577716536</v>
      </c>
      <c r="G119" s="0" t="n">
        <v>0.0716343720303263</v>
      </c>
      <c r="H119" s="0" t="n">
        <v>0.107184193438716</v>
      </c>
      <c r="I119" s="0" t="n">
        <v>0.0991025293247023</v>
      </c>
      <c r="J119" s="0" t="n">
        <v>0.139895294211703</v>
      </c>
      <c r="K119" s="0" t="n">
        <v>0.158166131303066</v>
      </c>
      <c r="L119" s="0" t="n">
        <v>0.142470414251382</v>
      </c>
      <c r="M119" s="0" t="n">
        <v>0.198490240055581</v>
      </c>
      <c r="N119" s="0" t="n">
        <v>0.220346485020001</v>
      </c>
      <c r="O119" s="0" t="n">
        <v>0.24302738180583</v>
      </c>
      <c r="P119" s="0" t="n">
        <v>0.266101450642932</v>
      </c>
      <c r="Q119" s="0" t="n">
        <v>0.307859165362395</v>
      </c>
      <c r="R119" s="0" t="n">
        <v>0.356606273839945</v>
      </c>
      <c r="S119" s="0" t="n">
        <v>0.326486052580874</v>
      </c>
      <c r="T119" s="0" t="n">
        <v>0.487879253900738</v>
      </c>
      <c r="U119" s="0" t="n">
        <v>0.449627579997259</v>
      </c>
      <c r="V119" s="0" t="n">
        <v>0.533898120553685</v>
      </c>
      <c r="W119" s="0" t="n">
        <v>0.828626817399397</v>
      </c>
      <c r="X119" s="0" t="n">
        <v>1.00807693794323</v>
      </c>
      <c r="Y119" s="0" t="n">
        <v>0.947338354302139</v>
      </c>
      <c r="Z119" s="0" t="n">
        <v>1.17380036736966</v>
      </c>
      <c r="AA119" s="0" t="n">
        <v>1.95672139212538</v>
      </c>
      <c r="AB119" s="0" t="n">
        <v>1.88234327112708</v>
      </c>
      <c r="AC119" s="0" t="n">
        <v>2.44542379945227</v>
      </c>
      <c r="AD119" s="0" t="n">
        <v>4.40648500356361</v>
      </c>
      <c r="AE119" s="0" t="n">
        <v>6.03498885286421</v>
      </c>
    </row>
    <row r="120" customFormat="false" ht="15.75" hidden="false" customHeight="false" outlineLevel="0" collapsed="false">
      <c r="B120" s="0" t="n">
        <v>0.0410928811513784</v>
      </c>
      <c r="C120" s="0" t="n">
        <v>0.0508004871615576</v>
      </c>
      <c r="D120" s="0" t="n">
        <v>0.0362097356493369</v>
      </c>
      <c r="E120" s="0" t="n">
        <v>0.0668519399071072</v>
      </c>
      <c r="F120" s="0" t="n">
        <v>0.0736599577716536</v>
      </c>
      <c r="G120" s="0" t="n">
        <v>0.0855456843238172</v>
      </c>
      <c r="H120" s="0" t="n">
        <v>0.0865565348731319</v>
      </c>
      <c r="I120" s="0" t="n">
        <v>0.0991025293247023</v>
      </c>
      <c r="J120" s="0" t="n">
        <v>0.139895294211703</v>
      </c>
      <c r="K120" s="0" t="n">
        <v>0.127065411240723</v>
      </c>
      <c r="L120" s="0" t="n">
        <v>0.142470414251382</v>
      </c>
      <c r="M120" s="0" t="n">
        <v>0.158754232898172</v>
      </c>
      <c r="N120" s="0" t="n">
        <v>0.175787618660662</v>
      </c>
      <c r="O120" s="0" t="n">
        <v>0.193345141027665</v>
      </c>
      <c r="P120" s="0" t="n">
        <v>0.266101450642932</v>
      </c>
      <c r="Q120" s="0" t="n">
        <v>0.243455668801571</v>
      </c>
      <c r="R120" s="0" t="n">
        <v>0.356606273839945</v>
      </c>
      <c r="S120" s="0" t="n">
        <v>0.415670312361541</v>
      </c>
      <c r="T120" s="0" t="n">
        <v>0.381740683763545</v>
      </c>
      <c r="U120" s="0" t="n">
        <v>0.449627579997259</v>
      </c>
      <c r="V120" s="0" t="n">
        <v>0.533898120553685</v>
      </c>
      <c r="W120" s="0" t="n">
        <v>0.639688766111172</v>
      </c>
      <c r="X120" s="0" t="n">
        <v>1.00807693794323</v>
      </c>
      <c r="Y120" s="0" t="n">
        <v>0.947338354302139</v>
      </c>
      <c r="Z120" s="0" t="n">
        <v>1.54684197390504</v>
      </c>
      <c r="AA120" s="0" t="n">
        <v>1.47482273452937</v>
      </c>
      <c r="AB120" s="0" t="n">
        <v>2.51590327317925</v>
      </c>
      <c r="AC120" s="0" t="n">
        <v>3.2950072705604</v>
      </c>
      <c r="AD120" s="0" t="n">
        <v>4.40648500356361</v>
      </c>
      <c r="AE120" s="0" t="n">
        <v>6.03498885286421</v>
      </c>
    </row>
    <row r="121" customFormat="false" ht="15.75" hidden="false" customHeight="false" outlineLevel="0" collapsed="false">
      <c r="B121" s="0" t="n">
        <v>0.0410928811513784</v>
      </c>
      <c r="C121" s="0" t="n">
        <v>0.0399610785570351</v>
      </c>
      <c r="D121" s="0" t="n">
        <v>0.0362097356493369</v>
      </c>
      <c r="E121" s="0" t="n">
        <v>0.0668519399071072</v>
      </c>
      <c r="F121" s="0" t="n">
        <v>0.0736599577716536</v>
      </c>
      <c r="G121" s="0" t="n">
        <v>0.0855456843238172</v>
      </c>
      <c r="H121" s="0" t="n">
        <v>0.0865565348731319</v>
      </c>
      <c r="I121" s="0" t="n">
        <v>0.0991025293247023</v>
      </c>
      <c r="J121" s="0" t="n">
        <v>0.112602800209325</v>
      </c>
      <c r="K121" s="0" t="n">
        <v>0.158166131303066</v>
      </c>
      <c r="L121" s="0" t="n">
        <v>0.142470414251382</v>
      </c>
      <c r="M121" s="0" t="n">
        <v>0.158754232898172</v>
      </c>
      <c r="N121" s="0" t="n">
        <v>0.175787618660662</v>
      </c>
      <c r="O121" s="0" t="n">
        <v>0.24302738180583</v>
      </c>
      <c r="P121" s="0" t="n">
        <v>0.266101450642932</v>
      </c>
      <c r="Q121" s="0" t="n">
        <v>0.243455668801571</v>
      </c>
      <c r="R121" s="0" t="n">
        <v>0.281085636151114</v>
      </c>
      <c r="S121" s="0" t="n">
        <v>0.326486052580874</v>
      </c>
      <c r="T121" s="0" t="n">
        <v>0.381740683763545</v>
      </c>
      <c r="U121" s="0" t="n">
        <v>0.449627579997259</v>
      </c>
      <c r="V121" s="0" t="n">
        <v>0.533898120553685</v>
      </c>
      <c r="W121" s="0" t="n">
        <v>0.639688766111172</v>
      </c>
      <c r="X121" s="0" t="n">
        <v>0.774139263289053</v>
      </c>
      <c r="Y121" s="0" t="n">
        <v>0.947338354302139</v>
      </c>
      <c r="Z121" s="0" t="n">
        <v>1.17380036736966</v>
      </c>
      <c r="AA121" s="0" t="n">
        <v>1.47482273452937</v>
      </c>
      <c r="AB121" s="0" t="n">
        <v>1.88234327112708</v>
      </c>
      <c r="AC121" s="0" t="n">
        <v>3.2950072705604</v>
      </c>
      <c r="AD121" s="0" t="n">
        <v>4.40648500356361</v>
      </c>
      <c r="AE121" s="0" t="n">
        <v>4.39637351649338</v>
      </c>
    </row>
    <row r="122" customFormat="false" ht="15.75" hidden="false" customHeight="false" outlineLevel="0" collapsed="false">
      <c r="B122" s="0" t="n">
        <v>0.0410928811513784</v>
      </c>
      <c r="C122" s="0" t="n">
        <v>0.0508004871615576</v>
      </c>
      <c r="D122" s="0" t="n">
        <v>0.0481390457822979</v>
      </c>
      <c r="E122" s="0" t="n">
        <v>0.0543423360835598</v>
      </c>
      <c r="F122" s="0" t="n">
        <v>0.0621109249266311</v>
      </c>
      <c r="G122" s="0" t="n">
        <v>0.0716343720303263</v>
      </c>
      <c r="H122" s="0" t="n">
        <v>0.0865565348731319</v>
      </c>
      <c r="I122" s="0" t="n">
        <v>0.0991025293247023</v>
      </c>
      <c r="J122" s="0" t="n">
        <v>0.112602800209325</v>
      </c>
      <c r="K122" s="0" t="n">
        <v>0.158166131303066</v>
      </c>
      <c r="L122" s="0" t="n">
        <v>0.177717183055718</v>
      </c>
      <c r="M122" s="0" t="n">
        <v>0.158754232898172</v>
      </c>
      <c r="N122" s="0" t="n">
        <v>0.220346485020001</v>
      </c>
      <c r="O122" s="0" t="n">
        <v>0.193345141027665</v>
      </c>
      <c r="P122" s="0" t="n">
        <v>0.211063877359548</v>
      </c>
      <c r="Q122" s="0" t="n">
        <v>0.307859165362395</v>
      </c>
      <c r="R122" s="0" t="n">
        <v>0.281085636151114</v>
      </c>
      <c r="S122" s="0" t="n">
        <v>0.326486052580874</v>
      </c>
      <c r="T122" s="0" t="n">
        <v>0.487879253900738</v>
      </c>
      <c r="U122" s="0" t="n">
        <v>0.57702233286998</v>
      </c>
      <c r="V122" s="0" t="n">
        <v>0.688243720568697</v>
      </c>
      <c r="W122" s="0" t="n">
        <v>0.828626817399397</v>
      </c>
      <c r="X122" s="0" t="n">
        <v>1.00807693794323</v>
      </c>
      <c r="Y122" s="0" t="n">
        <v>0.947338354302139</v>
      </c>
      <c r="Z122" s="0" t="n">
        <v>1.54684197390504</v>
      </c>
      <c r="AA122" s="0" t="n">
        <v>1.47482273452937</v>
      </c>
      <c r="AB122" s="0" t="n">
        <v>2.51590327317925</v>
      </c>
      <c r="AC122" s="0" t="n">
        <v>3.2950072705604</v>
      </c>
      <c r="AD122" s="0" t="n">
        <v>3.24147833244456</v>
      </c>
      <c r="AE122" s="0" t="n">
        <v>6.03498885286421</v>
      </c>
    </row>
    <row r="123" customFormat="false" ht="15.75" hidden="false" customHeight="false" outlineLevel="0" collapsed="false">
      <c r="B123" s="0" t="n">
        <v>0.0410928811513784</v>
      </c>
      <c r="C123" s="0" t="n">
        <v>0.0399610785570351</v>
      </c>
      <c r="D123" s="0" t="n">
        <v>0.0481390457822979</v>
      </c>
      <c r="E123" s="0" t="n">
        <v>0.0543423360835598</v>
      </c>
      <c r="F123" s="0" t="n">
        <v>0.0736599577716536</v>
      </c>
      <c r="G123" s="0" t="n">
        <v>0.0855456843238172</v>
      </c>
      <c r="H123" s="0" t="n">
        <v>0.0865565348731319</v>
      </c>
      <c r="I123" s="0" t="n">
        <v>0.0991025293247023</v>
      </c>
      <c r="J123" s="0" t="n">
        <v>0.112602800209325</v>
      </c>
      <c r="K123" s="0" t="n">
        <v>0.158166131303066</v>
      </c>
      <c r="L123" s="0" t="n">
        <v>0.142470414251382</v>
      </c>
      <c r="M123" s="0" t="n">
        <v>0.158754232898172</v>
      </c>
      <c r="N123" s="0" t="n">
        <v>0.175787618660662</v>
      </c>
      <c r="O123" s="0" t="n">
        <v>0.193345141027665</v>
      </c>
      <c r="P123" s="0" t="n">
        <v>0.266101450642932</v>
      </c>
      <c r="Q123" s="0" t="n">
        <v>0.307859165362395</v>
      </c>
      <c r="R123" s="0" t="n">
        <v>0.281085636151114</v>
      </c>
      <c r="S123" s="0" t="n">
        <v>0.415670312361541</v>
      </c>
      <c r="T123" s="0" t="n">
        <v>0.487879253900738</v>
      </c>
      <c r="U123" s="0" t="n">
        <v>0.449627579997259</v>
      </c>
      <c r="V123" s="0" t="n">
        <v>0.533898120553685</v>
      </c>
      <c r="W123" s="0" t="n">
        <v>0.828626817399397</v>
      </c>
      <c r="X123" s="0" t="n">
        <v>0.774139263289053</v>
      </c>
      <c r="Y123" s="0" t="n">
        <v>0.947338354302139</v>
      </c>
      <c r="Z123" s="0" t="n">
        <v>1.54684197390504</v>
      </c>
      <c r="AA123" s="0" t="n">
        <v>1.47482273452937</v>
      </c>
      <c r="AB123" s="0" t="n">
        <v>2.51590327317925</v>
      </c>
      <c r="AC123" s="0" t="n">
        <v>3.2950072705604</v>
      </c>
      <c r="AD123" s="0" t="n">
        <v>4.40648500356361</v>
      </c>
      <c r="AE123" s="0" t="n">
        <v>6.03498885286421</v>
      </c>
    </row>
    <row r="124" customFormat="false" ht="15.75" hidden="false" customHeight="false" outlineLevel="0" collapsed="false">
      <c r="B124" s="0" t="n">
        <v>0.0410928811513784</v>
      </c>
      <c r="C124" s="0" t="n">
        <v>0.0508004871615576</v>
      </c>
      <c r="D124" s="0" t="n">
        <v>0.0362097356493369</v>
      </c>
      <c r="E124" s="0" t="n">
        <v>0.0543423360835598</v>
      </c>
      <c r="F124" s="0" t="n">
        <v>0.0736599577716536</v>
      </c>
      <c r="G124" s="0" t="n">
        <v>0.0855456843238172</v>
      </c>
      <c r="H124" s="0" t="n">
        <v>0.107184193438716</v>
      </c>
      <c r="I124" s="0" t="n">
        <v>0.0991025293247023</v>
      </c>
      <c r="J124" s="0" t="n">
        <v>0.139895294211703</v>
      </c>
      <c r="K124" s="0" t="n">
        <v>0.158166131303066</v>
      </c>
      <c r="L124" s="0" t="n">
        <v>0.142470414251382</v>
      </c>
      <c r="M124" s="0" t="n">
        <v>0.198490240055581</v>
      </c>
      <c r="N124" s="0" t="n">
        <v>0.175787618660662</v>
      </c>
      <c r="O124" s="0" t="n">
        <v>0.24302738180583</v>
      </c>
      <c r="P124" s="0" t="n">
        <v>0.266101450642932</v>
      </c>
      <c r="Q124" s="0" t="n">
        <v>0.243455668801571</v>
      </c>
      <c r="R124" s="0" t="n">
        <v>0.281085636151114</v>
      </c>
      <c r="S124" s="0" t="n">
        <v>0.415670312361541</v>
      </c>
      <c r="T124" s="0" t="n">
        <v>0.487879253900738</v>
      </c>
      <c r="U124" s="0" t="n">
        <v>0.449627579997259</v>
      </c>
      <c r="V124" s="0" t="n">
        <v>0.688243720568697</v>
      </c>
      <c r="W124" s="0" t="n">
        <v>0.828626817399397</v>
      </c>
      <c r="X124" s="0" t="n">
        <v>0.774139263289053</v>
      </c>
      <c r="Y124" s="0" t="n">
        <v>0.947338354302139</v>
      </c>
      <c r="Z124" s="0" t="n">
        <v>1.54684197390504</v>
      </c>
      <c r="AA124" s="0" t="n">
        <v>1.47482273452937</v>
      </c>
      <c r="AB124" s="0" t="n">
        <v>1.88234327112708</v>
      </c>
      <c r="AC124" s="0" t="n">
        <v>2.44542379945227</v>
      </c>
      <c r="AD124" s="0" t="n">
        <v>3.24147833244456</v>
      </c>
      <c r="AE124" s="0" t="n">
        <v>4.39637351649338</v>
      </c>
    </row>
    <row r="125" customFormat="false" ht="15.75" hidden="false" customHeight="false" outlineLevel="0" collapsed="false">
      <c r="B125" s="0" t="n">
        <v>0.0410928811513784</v>
      </c>
      <c r="C125" s="0" t="n">
        <v>0.0399610785570351</v>
      </c>
      <c r="D125" s="0" t="n">
        <v>0.0362097356493369</v>
      </c>
      <c r="E125" s="0" t="n">
        <v>0.0668519399071072</v>
      </c>
      <c r="F125" s="0" t="n">
        <v>0.0621109249266311</v>
      </c>
      <c r="G125" s="0" t="n">
        <v>0.0855456843238172</v>
      </c>
      <c r="H125" s="0" t="n">
        <v>0.107184193438716</v>
      </c>
      <c r="I125" s="0" t="n">
        <v>0.122910351733914</v>
      </c>
      <c r="J125" s="0" t="n">
        <v>0.139895294211703</v>
      </c>
      <c r="K125" s="0" t="n">
        <v>0.127065411240723</v>
      </c>
      <c r="L125" s="0" t="n">
        <v>0.177717183055718</v>
      </c>
      <c r="M125" s="0" t="n">
        <v>0.158754232898172</v>
      </c>
      <c r="N125" s="0" t="n">
        <v>0.175787618660662</v>
      </c>
      <c r="O125" s="0" t="n">
        <v>0.24302738180583</v>
      </c>
      <c r="P125" s="0" t="n">
        <v>0.266101450642932</v>
      </c>
      <c r="Q125" s="0" t="n">
        <v>0.243455668801571</v>
      </c>
      <c r="R125" s="0" t="n">
        <v>0.281085636151114</v>
      </c>
      <c r="S125" s="0" t="n">
        <v>0.415670312361541</v>
      </c>
      <c r="T125" s="0" t="n">
        <v>0.381740683763545</v>
      </c>
      <c r="U125" s="0" t="n">
        <v>0.449627579997259</v>
      </c>
      <c r="V125" s="0" t="n">
        <v>0.533898120553685</v>
      </c>
      <c r="W125" s="0" t="n">
        <v>0.828626817399397</v>
      </c>
      <c r="X125" s="0" t="n">
        <v>1.00807693794323</v>
      </c>
      <c r="Y125" s="0" t="n">
        <v>1.24068048872277</v>
      </c>
      <c r="Z125" s="0" t="n">
        <v>1.54684197390504</v>
      </c>
      <c r="AA125" s="0" t="n">
        <v>1.47482273452937</v>
      </c>
      <c r="AB125" s="0" t="n">
        <v>1.88234327112708</v>
      </c>
      <c r="AC125" s="0" t="n">
        <v>2.44542379945227</v>
      </c>
      <c r="AD125" s="0" t="n">
        <v>4.40648500356361</v>
      </c>
      <c r="AE125" s="0" t="n">
        <v>4.39637351649338</v>
      </c>
    </row>
    <row r="126" customFormat="false" ht="15.75" hidden="false" customHeight="false" outlineLevel="0" collapsed="false">
      <c r="B126" s="0" t="n">
        <v>0.0410928811513784</v>
      </c>
      <c r="C126" s="0" t="n">
        <v>0.0399610785570351</v>
      </c>
      <c r="D126" s="0" t="n">
        <v>0.0481390457822979</v>
      </c>
      <c r="E126" s="0" t="n">
        <v>0.0543423360835598</v>
      </c>
      <c r="F126" s="0" t="n">
        <v>0.0621109249266311</v>
      </c>
      <c r="G126" s="0" t="n">
        <v>0.0716343720303263</v>
      </c>
      <c r="H126" s="0" t="n">
        <v>0.107184193438716</v>
      </c>
      <c r="I126" s="0" t="n">
        <v>0.0991025293247023</v>
      </c>
      <c r="J126" s="0" t="n">
        <v>0.112602800209325</v>
      </c>
      <c r="K126" s="0" t="n">
        <v>0.158166131303066</v>
      </c>
      <c r="L126" s="0" t="n">
        <v>0.142470414251382</v>
      </c>
      <c r="M126" s="0" t="n">
        <v>0.158754232898172</v>
      </c>
      <c r="N126" s="0" t="n">
        <v>0.220346485020001</v>
      </c>
      <c r="O126" s="0" t="n">
        <v>0.193345141027665</v>
      </c>
      <c r="P126" s="0" t="n">
        <v>0.211063877359548</v>
      </c>
      <c r="Q126" s="0" t="n">
        <v>0.307859165362395</v>
      </c>
      <c r="R126" s="0" t="n">
        <v>0.281085636151114</v>
      </c>
      <c r="S126" s="0" t="n">
        <v>0.326486052580874</v>
      </c>
      <c r="T126" s="0" t="n">
        <v>0.487879253900738</v>
      </c>
      <c r="U126" s="0" t="n">
        <v>0.449627579997259</v>
      </c>
      <c r="V126" s="0" t="n">
        <v>0.688243720568697</v>
      </c>
      <c r="W126" s="0" t="n">
        <v>0.639688766111172</v>
      </c>
      <c r="X126" s="0" t="n">
        <v>1.00807693794323</v>
      </c>
      <c r="Y126" s="0" t="n">
        <v>0.947338354302139</v>
      </c>
      <c r="Z126" s="0" t="n">
        <v>1.54684197390504</v>
      </c>
      <c r="AA126" s="0" t="n">
        <v>1.47482273452937</v>
      </c>
      <c r="AB126" s="0" t="n">
        <v>2.51590327317925</v>
      </c>
      <c r="AC126" s="0" t="n">
        <v>3.2950072705604</v>
      </c>
      <c r="AD126" s="0" t="n">
        <v>4.40648500356361</v>
      </c>
      <c r="AE126" s="0" t="n">
        <v>6.03498885286421</v>
      </c>
    </row>
    <row r="127" customFormat="false" ht="15.75" hidden="false" customHeight="false" outlineLevel="0" collapsed="false">
      <c r="B127" s="0" t="n">
        <v>0.0410928811513784</v>
      </c>
      <c r="C127" s="0" t="n">
        <v>0.0508004871615576</v>
      </c>
      <c r="D127" s="0" t="n">
        <v>0.0362097356493369</v>
      </c>
      <c r="E127" s="0" t="n">
        <v>0.0543423360835598</v>
      </c>
      <c r="F127" s="0" t="n">
        <v>0.0621109249266311</v>
      </c>
      <c r="G127" s="0" t="n">
        <v>0.0716343720303263</v>
      </c>
      <c r="H127" s="0" t="n">
        <v>0.107184193438716</v>
      </c>
      <c r="I127" s="0" t="n">
        <v>0.0991025293247023</v>
      </c>
      <c r="J127" s="0" t="n">
        <v>0.139895294211703</v>
      </c>
      <c r="K127" s="0" t="n">
        <v>0.127065411240723</v>
      </c>
      <c r="L127" s="0" t="n">
        <v>0.177717183055718</v>
      </c>
      <c r="M127" s="0" t="n">
        <v>0.158754232898172</v>
      </c>
      <c r="N127" s="0" t="n">
        <v>0.220346485020001</v>
      </c>
      <c r="O127" s="0" t="n">
        <v>0.24302738180583</v>
      </c>
      <c r="P127" s="0" t="n">
        <v>0.266101450642932</v>
      </c>
      <c r="Q127" s="0" t="n">
        <v>0.307859165362395</v>
      </c>
      <c r="R127" s="0" t="n">
        <v>0.281085636151114</v>
      </c>
      <c r="S127" s="0" t="n">
        <v>0.326486052580874</v>
      </c>
      <c r="T127" s="0" t="n">
        <v>0.381740683763545</v>
      </c>
      <c r="U127" s="0" t="n">
        <v>0.449627579997259</v>
      </c>
      <c r="V127" s="0" t="n">
        <v>0.533898120553685</v>
      </c>
      <c r="W127" s="0" t="n">
        <v>0.828626817399397</v>
      </c>
      <c r="X127" s="0" t="n">
        <v>0.774139263289053</v>
      </c>
      <c r="Y127" s="0" t="n">
        <v>1.24068048872277</v>
      </c>
      <c r="Z127" s="0" t="n">
        <v>1.54684197390504</v>
      </c>
      <c r="AA127" s="0" t="n">
        <v>1.47482273452937</v>
      </c>
      <c r="AB127" s="0" t="n">
        <v>2.51590327317925</v>
      </c>
      <c r="AC127" s="0" t="n">
        <v>2.44542379945227</v>
      </c>
      <c r="AD127" s="0" t="n">
        <v>3.24147833244456</v>
      </c>
      <c r="AE127" s="0" t="n">
        <v>4.39637351649338</v>
      </c>
    </row>
    <row r="128" customFormat="false" ht="15.75" hidden="false" customHeight="false" outlineLevel="0" collapsed="false">
      <c r="B128" s="0" t="n">
        <v>0.0410928811513784</v>
      </c>
      <c r="C128" s="0" t="n">
        <v>0.0399610785570351</v>
      </c>
      <c r="D128" s="0" t="n">
        <v>0.0362097356493369</v>
      </c>
      <c r="E128" s="0" t="n">
        <v>0.0668519399071072</v>
      </c>
      <c r="F128" s="0" t="n">
        <v>0.0736599577716536</v>
      </c>
      <c r="G128" s="0" t="n">
        <v>0.0716343720303263</v>
      </c>
      <c r="H128" s="0" t="n">
        <v>0.0865565348731319</v>
      </c>
      <c r="I128" s="0" t="n">
        <v>0.0991025293247023</v>
      </c>
      <c r="J128" s="0" t="n">
        <v>0.139895294211703</v>
      </c>
      <c r="K128" s="0" t="n">
        <v>0.158166131303066</v>
      </c>
      <c r="L128" s="0" t="n">
        <v>0.142470414251382</v>
      </c>
      <c r="M128" s="0" t="n">
        <v>0.158754232898172</v>
      </c>
      <c r="N128" s="0" t="n">
        <v>0.175787618660662</v>
      </c>
      <c r="O128" s="0" t="n">
        <v>0.193345141027665</v>
      </c>
      <c r="P128" s="0" t="n">
        <v>0.266101450642932</v>
      </c>
      <c r="Q128" s="0" t="n">
        <v>0.243455668801571</v>
      </c>
      <c r="R128" s="0" t="n">
        <v>0.281085636151114</v>
      </c>
      <c r="S128" s="0" t="n">
        <v>0.326486052580874</v>
      </c>
      <c r="T128" s="0" t="n">
        <v>0.487879253900738</v>
      </c>
      <c r="U128" s="0" t="n">
        <v>0.449627579997259</v>
      </c>
      <c r="V128" s="0" t="n">
        <v>0.533898120553685</v>
      </c>
      <c r="W128" s="0" t="n">
        <v>0.639688766111172</v>
      </c>
      <c r="X128" s="0" t="n">
        <v>1.00807693794323</v>
      </c>
      <c r="Y128" s="0" t="n">
        <v>1.24068048872277</v>
      </c>
      <c r="Z128" s="0" t="n">
        <v>1.54684197390504</v>
      </c>
      <c r="AA128" s="0" t="n">
        <v>1.95672139212538</v>
      </c>
      <c r="AB128" s="0" t="n">
        <v>1.88234327112708</v>
      </c>
      <c r="AC128" s="0" t="n">
        <v>3.2950072705604</v>
      </c>
      <c r="AD128" s="0" t="n">
        <v>4.40648500356361</v>
      </c>
      <c r="AE128" s="0" t="n">
        <v>6.03498885286421</v>
      </c>
    </row>
    <row r="129" customFormat="false" ht="15.75" hidden="false" customHeight="false" outlineLevel="0" collapsed="false">
      <c r="B129" s="0" t="n">
        <v>0.0410928811513784</v>
      </c>
      <c r="C129" s="0" t="n">
        <v>0.0508004871615576</v>
      </c>
      <c r="D129" s="0" t="n">
        <v>0.0481390457822979</v>
      </c>
      <c r="E129" s="0" t="n">
        <v>0.0543423360835598</v>
      </c>
      <c r="F129" s="0" t="n">
        <v>0.0736599577716536</v>
      </c>
      <c r="G129" s="0" t="n">
        <v>0.0855456843238172</v>
      </c>
      <c r="H129" s="0" t="n">
        <v>0.0865565348731319</v>
      </c>
      <c r="I129" s="0" t="n">
        <v>0.0991025293247023</v>
      </c>
      <c r="J129" s="0" t="n">
        <v>0.139895294211703</v>
      </c>
      <c r="K129" s="0" t="n">
        <v>0.127065411240723</v>
      </c>
      <c r="L129" s="0" t="n">
        <v>0.142470414251382</v>
      </c>
      <c r="M129" s="0" t="n">
        <v>0.198490240055581</v>
      </c>
      <c r="N129" s="0" t="n">
        <v>0.220346485020001</v>
      </c>
      <c r="O129" s="0" t="n">
        <v>0.24302738180583</v>
      </c>
      <c r="P129" s="0" t="n">
        <v>0.211063877359548</v>
      </c>
      <c r="Q129" s="0" t="n">
        <v>0.243455668801571</v>
      </c>
      <c r="R129" s="0" t="n">
        <v>0.356606273839945</v>
      </c>
      <c r="S129" s="0" t="n">
        <v>0.326486052580874</v>
      </c>
      <c r="T129" s="0" t="n">
        <v>0.487879253900738</v>
      </c>
      <c r="U129" s="0" t="n">
        <v>0.57702233286998</v>
      </c>
      <c r="V129" s="0" t="n">
        <v>0.688243720568697</v>
      </c>
      <c r="W129" s="0" t="n">
        <v>0.828626817399397</v>
      </c>
      <c r="X129" s="0" t="n">
        <v>0.774139263289053</v>
      </c>
      <c r="Y129" s="0" t="n">
        <v>1.24068048872277</v>
      </c>
      <c r="Z129" s="0" t="n">
        <v>1.54684197390504</v>
      </c>
      <c r="AA129" s="0" t="n">
        <v>1.47482273452937</v>
      </c>
      <c r="AB129" s="0" t="n">
        <v>1.88234327112708</v>
      </c>
      <c r="AC129" s="0" t="n">
        <v>2.44542379945227</v>
      </c>
      <c r="AD129" s="0" t="n">
        <v>3.24147833244456</v>
      </c>
      <c r="AE129" s="0" t="n">
        <v>6.03498885286421</v>
      </c>
    </row>
    <row r="130" customFormat="false" ht="15.75" hidden="false" customHeight="false" outlineLevel="0" collapsed="false">
      <c r="B130" s="0" t="n">
        <v>0.0410928811513784</v>
      </c>
      <c r="C130" s="0" t="n">
        <v>0.0508004871615576</v>
      </c>
      <c r="D130" s="0" t="n">
        <v>0.0481390457822979</v>
      </c>
      <c r="E130" s="0" t="n">
        <v>0.0668519399071072</v>
      </c>
      <c r="F130" s="0" t="n">
        <v>0.0736599577716536</v>
      </c>
      <c r="G130" s="0" t="n">
        <v>0.0716343720303263</v>
      </c>
      <c r="H130" s="0" t="n">
        <v>0.0865565348731319</v>
      </c>
      <c r="I130" s="0" t="n">
        <v>0.122910351733914</v>
      </c>
      <c r="J130" s="0" t="n">
        <v>0.139895294211703</v>
      </c>
      <c r="K130" s="0" t="n">
        <v>0.127065411240723</v>
      </c>
      <c r="L130" s="0" t="n">
        <v>0.177717183055718</v>
      </c>
      <c r="M130" s="0" t="n">
        <v>0.198490240055581</v>
      </c>
      <c r="N130" s="0" t="n">
        <v>0.175787618660662</v>
      </c>
      <c r="O130" s="0" t="n">
        <v>0.193345141027665</v>
      </c>
      <c r="P130" s="0" t="n">
        <v>0.211063877359548</v>
      </c>
      <c r="Q130" s="0" t="n">
        <v>0.307859165362395</v>
      </c>
      <c r="R130" s="0" t="n">
        <v>0.356606273839945</v>
      </c>
      <c r="S130" s="0" t="n">
        <v>0.326486052580874</v>
      </c>
      <c r="T130" s="0" t="n">
        <v>0.381740683763545</v>
      </c>
      <c r="U130" s="0" t="n">
        <v>0.57702233286998</v>
      </c>
      <c r="V130" s="0" t="n">
        <v>0.533898120553685</v>
      </c>
      <c r="W130" s="0" t="n">
        <v>0.828626817399397</v>
      </c>
      <c r="X130" s="0" t="n">
        <v>1.00807693794323</v>
      </c>
      <c r="Y130" s="0" t="n">
        <v>1.24068048872277</v>
      </c>
      <c r="Z130" s="0" t="n">
        <v>1.17380036736966</v>
      </c>
      <c r="AA130" s="0" t="n">
        <v>1.47482273452937</v>
      </c>
      <c r="AB130" s="0" t="n">
        <v>1.88234327112708</v>
      </c>
      <c r="AC130" s="0" t="n">
        <v>3.2950072705604</v>
      </c>
      <c r="AD130" s="0" t="n">
        <v>4.40648500356361</v>
      </c>
      <c r="AE130" s="0" t="n">
        <v>6.03498885286421</v>
      </c>
    </row>
    <row r="131" customFormat="false" ht="15.75" hidden="false" customHeight="false" outlineLevel="0" collapsed="false">
      <c r="B131" s="0" t="n">
        <v>0.0410928811513784</v>
      </c>
      <c r="C131" s="0" t="n">
        <v>0.0399610785570351</v>
      </c>
      <c r="D131" s="0" t="n">
        <v>0.0362097356493369</v>
      </c>
      <c r="E131" s="0" t="n">
        <v>0.0668519399071072</v>
      </c>
      <c r="F131" s="0" t="n">
        <v>0.0736599577716536</v>
      </c>
      <c r="G131" s="0" t="n">
        <v>0.0855456843238172</v>
      </c>
      <c r="H131" s="0" t="n">
        <v>0.107184193438716</v>
      </c>
      <c r="I131" s="0" t="n">
        <v>0.0991025293247023</v>
      </c>
      <c r="J131" s="0" t="n">
        <v>0.112602800209325</v>
      </c>
      <c r="K131" s="0" t="n">
        <v>0.127065411240723</v>
      </c>
      <c r="L131" s="0" t="n">
        <v>0.142470414251382</v>
      </c>
      <c r="M131" s="0" t="n">
        <v>0.158754232898172</v>
      </c>
      <c r="N131" s="0" t="n">
        <v>0.220346485020001</v>
      </c>
      <c r="O131" s="0" t="n">
        <v>0.193345141027665</v>
      </c>
      <c r="P131" s="0" t="n">
        <v>0.211063877359548</v>
      </c>
      <c r="Q131" s="0" t="n">
        <v>0.243455668801571</v>
      </c>
      <c r="R131" s="0" t="n">
        <v>0.356606273839945</v>
      </c>
      <c r="S131" s="0" t="n">
        <v>0.415670312361541</v>
      </c>
      <c r="T131" s="0" t="n">
        <v>0.381740683763545</v>
      </c>
      <c r="U131" s="0" t="n">
        <v>0.57702233286998</v>
      </c>
      <c r="V131" s="0" t="n">
        <v>0.533898120553685</v>
      </c>
      <c r="W131" s="0" t="n">
        <v>0.828626817399397</v>
      </c>
      <c r="X131" s="0" t="n">
        <v>0.774139263289053</v>
      </c>
      <c r="Y131" s="0" t="n">
        <v>1.24068048872277</v>
      </c>
      <c r="Z131" s="0" t="n">
        <v>1.17380036736966</v>
      </c>
      <c r="AA131" s="0" t="n">
        <v>1.47482273452937</v>
      </c>
      <c r="AB131" s="0" t="n">
        <v>2.51590327317925</v>
      </c>
      <c r="AC131" s="0" t="n">
        <v>2.44542379945227</v>
      </c>
      <c r="AD131" s="0" t="n">
        <v>4.40648500356361</v>
      </c>
      <c r="AE131" s="0" t="n">
        <v>6.03498885286421</v>
      </c>
    </row>
    <row r="132" customFormat="false" ht="15.75" hidden="false" customHeight="false" outlineLevel="0" collapsed="false">
      <c r="B132" s="0" t="n">
        <v>0.0410928811513784</v>
      </c>
      <c r="C132" s="0" t="n">
        <v>0.0399610785570351</v>
      </c>
      <c r="D132" s="0" t="n">
        <v>0.0481390457822979</v>
      </c>
      <c r="E132" s="0" t="n">
        <v>0.0668519399071072</v>
      </c>
      <c r="F132" s="0" t="n">
        <v>0.0736599577716536</v>
      </c>
      <c r="G132" s="0" t="n">
        <v>0.0716343720303263</v>
      </c>
      <c r="H132" s="0" t="n">
        <v>0.0865565348731319</v>
      </c>
      <c r="I132" s="0" t="n">
        <v>0.0991025293247023</v>
      </c>
      <c r="J132" s="0" t="n">
        <v>0.112602800209325</v>
      </c>
      <c r="K132" s="0" t="n">
        <v>0.158166131303066</v>
      </c>
      <c r="L132" s="0" t="n">
        <v>0.177717183055718</v>
      </c>
      <c r="M132" s="0" t="n">
        <v>0.158754232898172</v>
      </c>
      <c r="N132" s="0" t="n">
        <v>0.175787618660662</v>
      </c>
      <c r="O132" s="0" t="n">
        <v>0.24302738180583</v>
      </c>
      <c r="P132" s="0" t="n">
        <v>0.266101450642932</v>
      </c>
      <c r="Q132" s="0" t="n">
        <v>0.243455668801571</v>
      </c>
      <c r="R132" s="0" t="n">
        <v>0.281085636151114</v>
      </c>
      <c r="S132" s="0" t="n">
        <v>0.415670312361541</v>
      </c>
      <c r="T132" s="0" t="n">
        <v>0.487879253900738</v>
      </c>
      <c r="U132" s="0" t="n">
        <v>0.449627579997259</v>
      </c>
      <c r="V132" s="0" t="n">
        <v>0.533898120553685</v>
      </c>
      <c r="W132" s="0" t="n">
        <v>0.828626817399397</v>
      </c>
      <c r="X132" s="0" t="n">
        <v>1.00807693794323</v>
      </c>
      <c r="Y132" s="0" t="n">
        <v>0.947338354302139</v>
      </c>
      <c r="Z132" s="0" t="n">
        <v>1.17380036736966</v>
      </c>
      <c r="AA132" s="0" t="n">
        <v>1.47482273452937</v>
      </c>
      <c r="AB132" s="0" t="n">
        <v>2.51590327317925</v>
      </c>
      <c r="AC132" s="0" t="n">
        <v>3.2950072705604</v>
      </c>
      <c r="AD132" s="0" t="n">
        <v>3.24147833244456</v>
      </c>
      <c r="AE132" s="0" t="n">
        <v>6.03498885286421</v>
      </c>
    </row>
    <row r="133" customFormat="false" ht="15.75" hidden="false" customHeight="false" outlineLevel="0" collapsed="false">
      <c r="B133" s="0" t="n">
        <v>0.0410928811513784</v>
      </c>
      <c r="C133" s="0" t="n">
        <v>0.0399610785570351</v>
      </c>
      <c r="D133" s="0" t="n">
        <v>0.0481390457822979</v>
      </c>
      <c r="E133" s="0" t="n">
        <v>0.0668519399071072</v>
      </c>
      <c r="F133" s="0" t="n">
        <v>0.0736599577716536</v>
      </c>
      <c r="G133" s="0" t="n">
        <v>0.0716343720303263</v>
      </c>
      <c r="H133" s="0" t="n">
        <v>0.0865565348731319</v>
      </c>
      <c r="I133" s="0" t="n">
        <v>0.0991025293247023</v>
      </c>
      <c r="J133" s="0" t="n">
        <v>0.139895294211703</v>
      </c>
      <c r="K133" s="0" t="n">
        <v>0.127065411240723</v>
      </c>
      <c r="L133" s="0" t="n">
        <v>0.177717183055718</v>
      </c>
      <c r="M133" s="0" t="n">
        <v>0.198490240055581</v>
      </c>
      <c r="N133" s="0" t="n">
        <v>0.175787618660662</v>
      </c>
      <c r="O133" s="0" t="n">
        <v>0.24302738180583</v>
      </c>
      <c r="P133" s="0" t="n">
        <v>0.211063877359548</v>
      </c>
      <c r="Q133" s="0" t="n">
        <v>0.243455668801571</v>
      </c>
      <c r="R133" s="0" t="n">
        <v>0.281085636151114</v>
      </c>
      <c r="S133" s="0" t="n">
        <v>0.326486052580874</v>
      </c>
      <c r="T133" s="0" t="n">
        <v>0.487879253900738</v>
      </c>
      <c r="U133" s="0" t="n">
        <v>0.449627579997259</v>
      </c>
      <c r="V133" s="0" t="n">
        <v>0.533898120553685</v>
      </c>
      <c r="W133" s="0" t="n">
        <v>0.828626817399397</v>
      </c>
      <c r="X133" s="0" t="n">
        <v>0.774139263289053</v>
      </c>
      <c r="Y133" s="0" t="n">
        <v>1.24068048872277</v>
      </c>
      <c r="Z133" s="0" t="n">
        <v>1.54684197390504</v>
      </c>
      <c r="AA133" s="0" t="n">
        <v>1.95672139212538</v>
      </c>
      <c r="AB133" s="0" t="n">
        <v>2.51590327317925</v>
      </c>
      <c r="AC133" s="0" t="n">
        <v>3.2950072705604</v>
      </c>
      <c r="AD133" s="0" t="n">
        <v>4.40648500356361</v>
      </c>
      <c r="AE133" s="0" t="n">
        <v>4.39637351649338</v>
      </c>
    </row>
    <row r="134" customFormat="false" ht="15.75" hidden="false" customHeight="false" outlineLevel="0" collapsed="false">
      <c r="B134" s="0" t="n">
        <v>0.0410928811513784</v>
      </c>
      <c r="C134" s="0" t="n">
        <v>0.0508004871615576</v>
      </c>
      <c r="D134" s="0" t="n">
        <v>0.0362097356493369</v>
      </c>
      <c r="E134" s="0" t="n">
        <v>0.0543423360835598</v>
      </c>
      <c r="F134" s="0" t="n">
        <v>0.0621109249266311</v>
      </c>
      <c r="G134" s="0" t="n">
        <v>0.0855456843238172</v>
      </c>
      <c r="H134" s="0" t="n">
        <v>0.0865565348731319</v>
      </c>
      <c r="I134" s="0" t="n">
        <v>0.0991025293247023</v>
      </c>
      <c r="J134" s="0" t="n">
        <v>0.112602800209325</v>
      </c>
      <c r="K134" s="0" t="n">
        <v>0.127065411240723</v>
      </c>
      <c r="L134" s="0" t="n">
        <v>0.142470414251382</v>
      </c>
      <c r="M134" s="0" t="n">
        <v>0.198490240055581</v>
      </c>
      <c r="N134" s="0" t="n">
        <v>0.220346485020001</v>
      </c>
      <c r="O134" s="0" t="n">
        <v>0.24302738180583</v>
      </c>
      <c r="P134" s="0" t="n">
        <v>0.266101450642932</v>
      </c>
      <c r="Q134" s="0" t="n">
        <v>0.243455668801571</v>
      </c>
      <c r="R134" s="0" t="n">
        <v>0.356606273839945</v>
      </c>
      <c r="S134" s="0" t="n">
        <v>0.326486052580874</v>
      </c>
      <c r="T134" s="0" t="n">
        <v>0.487879253900738</v>
      </c>
      <c r="U134" s="0" t="n">
        <v>0.57702233286998</v>
      </c>
      <c r="V134" s="0" t="n">
        <v>0.533898120553685</v>
      </c>
      <c r="W134" s="0" t="n">
        <v>0.639688766111172</v>
      </c>
      <c r="X134" s="0" t="n">
        <v>0.774139263289053</v>
      </c>
      <c r="Y134" s="0" t="n">
        <v>0.947338354302139</v>
      </c>
      <c r="Z134" s="0" t="n">
        <v>1.54684197390504</v>
      </c>
      <c r="AA134" s="0" t="n">
        <v>1.47482273452937</v>
      </c>
      <c r="AB134" s="0" t="n">
        <v>1.88234327112708</v>
      </c>
      <c r="AC134" s="0" t="n">
        <v>2.44542379945227</v>
      </c>
      <c r="AD134" s="0" t="n">
        <v>4.40648500356361</v>
      </c>
      <c r="AE134" s="0" t="n">
        <v>4.39637351649338</v>
      </c>
    </row>
    <row r="135" customFormat="false" ht="15.75" hidden="false" customHeight="false" outlineLevel="0" collapsed="false">
      <c r="B135" s="0" t="n">
        <v>0.0410928811513784</v>
      </c>
      <c r="C135" s="0" t="n">
        <v>0.0508004871615576</v>
      </c>
      <c r="D135" s="0" t="n">
        <v>0.0362097356493369</v>
      </c>
      <c r="E135" s="0" t="n">
        <v>0.0543423360835598</v>
      </c>
      <c r="F135" s="0" t="n">
        <v>0.0736599577716536</v>
      </c>
      <c r="G135" s="0" t="n">
        <v>0.0716343720303263</v>
      </c>
      <c r="H135" s="0" t="n">
        <v>0.0865565348731319</v>
      </c>
      <c r="I135" s="0" t="n">
        <v>0.122910351733914</v>
      </c>
      <c r="J135" s="0" t="n">
        <v>0.139895294211703</v>
      </c>
      <c r="K135" s="0" t="n">
        <v>0.158166131303066</v>
      </c>
      <c r="L135" s="0" t="n">
        <v>0.177717183055718</v>
      </c>
      <c r="M135" s="0" t="n">
        <v>0.158754232898172</v>
      </c>
      <c r="N135" s="0" t="n">
        <v>0.175787618660662</v>
      </c>
      <c r="O135" s="0" t="n">
        <v>0.24302738180583</v>
      </c>
      <c r="P135" s="0" t="n">
        <v>0.211063877359548</v>
      </c>
      <c r="Q135" s="0" t="n">
        <v>0.243455668801571</v>
      </c>
      <c r="R135" s="0" t="n">
        <v>0.281085636151114</v>
      </c>
      <c r="S135" s="0" t="n">
        <v>0.415670312361541</v>
      </c>
      <c r="T135" s="0" t="n">
        <v>0.487879253900738</v>
      </c>
      <c r="U135" s="0" t="n">
        <v>0.57702233286998</v>
      </c>
      <c r="V135" s="0" t="n">
        <v>0.688243720568697</v>
      </c>
      <c r="W135" s="0" t="n">
        <v>0.639688766111172</v>
      </c>
      <c r="X135" s="0" t="n">
        <v>0.774139263289053</v>
      </c>
      <c r="Y135" s="0" t="n">
        <v>0.947338354302139</v>
      </c>
      <c r="Z135" s="0" t="n">
        <v>1.17380036736966</v>
      </c>
      <c r="AA135" s="0" t="n">
        <v>1.47482273452937</v>
      </c>
      <c r="AB135" s="0" t="n">
        <v>1.88234327112708</v>
      </c>
      <c r="AC135" s="0" t="n">
        <v>3.2950072705604</v>
      </c>
      <c r="AD135" s="0" t="n">
        <v>4.40648500356361</v>
      </c>
      <c r="AE135" s="0" t="n">
        <v>4.39637351649338</v>
      </c>
    </row>
    <row r="136" customFormat="false" ht="15.75" hidden="false" customHeight="false" outlineLevel="0" collapsed="false">
      <c r="B136" s="0" t="n">
        <v>0.0410928811513784</v>
      </c>
      <c r="C136" s="0" t="n">
        <v>0.0508004871615576</v>
      </c>
      <c r="D136" s="0" t="n">
        <v>0.0481390457822979</v>
      </c>
      <c r="E136" s="0" t="n">
        <v>0.0543423360835598</v>
      </c>
      <c r="F136" s="0" t="n">
        <v>0.0736599577716536</v>
      </c>
      <c r="G136" s="0" t="n">
        <v>0.0716343720303263</v>
      </c>
      <c r="H136" s="0" t="n">
        <v>0.107184193438716</v>
      </c>
      <c r="I136" s="0" t="n">
        <v>0.0991025293247023</v>
      </c>
      <c r="J136" s="0" t="n">
        <v>0.139895294211703</v>
      </c>
      <c r="K136" s="0" t="n">
        <v>0.127065411240723</v>
      </c>
      <c r="L136" s="0" t="n">
        <v>0.177717183055718</v>
      </c>
      <c r="M136" s="0" t="n">
        <v>0.198490240055581</v>
      </c>
      <c r="N136" s="0" t="n">
        <v>0.220346485020001</v>
      </c>
      <c r="O136" s="0" t="n">
        <v>0.193345141027665</v>
      </c>
      <c r="P136" s="0" t="n">
        <v>0.211063877359548</v>
      </c>
      <c r="Q136" s="0" t="n">
        <v>0.307859165362395</v>
      </c>
      <c r="R136" s="0" t="n">
        <v>0.281085636151114</v>
      </c>
      <c r="S136" s="0" t="n">
        <v>0.415670312361541</v>
      </c>
      <c r="T136" s="0" t="n">
        <v>0.381740683763545</v>
      </c>
      <c r="U136" s="0" t="n">
        <v>0.449627579997259</v>
      </c>
      <c r="V136" s="0" t="n">
        <v>0.688243720568697</v>
      </c>
      <c r="W136" s="0" t="n">
        <v>0.639688766111172</v>
      </c>
      <c r="X136" s="0" t="n">
        <v>1.00807693794323</v>
      </c>
      <c r="Y136" s="0" t="n">
        <v>0.947338354302139</v>
      </c>
      <c r="Z136" s="0" t="n">
        <v>1.54684197390504</v>
      </c>
      <c r="AA136" s="0" t="n">
        <v>1.47482273452937</v>
      </c>
      <c r="AB136" s="0" t="n">
        <v>1.88234327112708</v>
      </c>
      <c r="AC136" s="0" t="n">
        <v>2.44542379945227</v>
      </c>
      <c r="AD136" s="0" t="n">
        <v>3.24147833244456</v>
      </c>
      <c r="AE136" s="0" t="n">
        <v>6.03498885286421</v>
      </c>
    </row>
    <row r="137" customFormat="false" ht="15.75" hidden="false" customHeight="false" outlineLevel="0" collapsed="false">
      <c r="B137" s="0" t="n">
        <v>0.0410928811513784</v>
      </c>
      <c r="C137" s="0" t="n">
        <v>0.0508004871615576</v>
      </c>
      <c r="D137" s="0" t="n">
        <v>0.0481390457822979</v>
      </c>
      <c r="E137" s="0" t="n">
        <v>0.0668519399071072</v>
      </c>
      <c r="F137" s="0" t="n">
        <v>0.0736599577716536</v>
      </c>
      <c r="G137" s="0" t="n">
        <v>0.0855456843238172</v>
      </c>
      <c r="H137" s="0" t="n">
        <v>0.0865565348731319</v>
      </c>
      <c r="I137" s="0" t="n">
        <v>0.0991025293247023</v>
      </c>
      <c r="J137" s="0" t="n">
        <v>0.112602800209325</v>
      </c>
      <c r="K137" s="0" t="n">
        <v>0.158166131303066</v>
      </c>
      <c r="L137" s="0" t="n">
        <v>0.142470414251382</v>
      </c>
      <c r="M137" s="0" t="n">
        <v>0.198490240055581</v>
      </c>
      <c r="N137" s="0" t="n">
        <v>0.175787618660662</v>
      </c>
      <c r="O137" s="0" t="n">
        <v>0.193345141027665</v>
      </c>
      <c r="P137" s="0" t="n">
        <v>0.266101450642932</v>
      </c>
      <c r="Q137" s="0" t="n">
        <v>0.307859165362395</v>
      </c>
      <c r="R137" s="0" t="n">
        <v>0.356606273839945</v>
      </c>
      <c r="S137" s="0" t="n">
        <v>0.326486052580874</v>
      </c>
      <c r="T137" s="0" t="n">
        <v>0.487879253900738</v>
      </c>
      <c r="U137" s="0" t="n">
        <v>0.449627579997259</v>
      </c>
      <c r="V137" s="0" t="n">
        <v>0.688243720568697</v>
      </c>
      <c r="W137" s="0" t="n">
        <v>0.639688766111172</v>
      </c>
      <c r="X137" s="0" t="n">
        <v>1.00807693794323</v>
      </c>
      <c r="Y137" s="0" t="n">
        <v>0.947338354302139</v>
      </c>
      <c r="Z137" s="0" t="n">
        <v>1.17380036736966</v>
      </c>
      <c r="AA137" s="0" t="n">
        <v>1.95672139212538</v>
      </c>
      <c r="AB137" s="0" t="n">
        <v>2.51590327317925</v>
      </c>
      <c r="AC137" s="0" t="n">
        <v>2.44542379945227</v>
      </c>
      <c r="AD137" s="0" t="n">
        <v>4.40648500356361</v>
      </c>
      <c r="AE137" s="0" t="n">
        <v>4.39637351649338</v>
      </c>
    </row>
    <row r="138" customFormat="false" ht="15.75" hidden="false" customHeight="false" outlineLevel="0" collapsed="false">
      <c r="B138" s="0" t="n">
        <v>0.0410928811513784</v>
      </c>
      <c r="C138" s="0" t="n">
        <v>0.0399610785570351</v>
      </c>
      <c r="D138" s="0" t="n">
        <v>0.0362097356493369</v>
      </c>
      <c r="E138" s="0" t="n">
        <v>0.0543423360835598</v>
      </c>
      <c r="F138" s="0" t="n">
        <v>0.0736599577716536</v>
      </c>
      <c r="G138" s="0" t="n">
        <v>0.0855456843238172</v>
      </c>
      <c r="H138" s="0" t="n">
        <v>0.107184193438716</v>
      </c>
      <c r="I138" s="0" t="n">
        <v>0.122910351733914</v>
      </c>
      <c r="J138" s="0" t="n">
        <v>0.139895294211703</v>
      </c>
      <c r="K138" s="0" t="n">
        <v>0.127065411240723</v>
      </c>
      <c r="L138" s="0" t="n">
        <v>0.177717183055718</v>
      </c>
      <c r="M138" s="0" t="n">
        <v>0.158754232898172</v>
      </c>
      <c r="N138" s="0" t="n">
        <v>0.220346485020001</v>
      </c>
      <c r="O138" s="0" t="n">
        <v>0.24302738180583</v>
      </c>
      <c r="P138" s="0" t="n">
        <v>0.266101450642932</v>
      </c>
      <c r="Q138" s="0" t="n">
        <v>0.307859165362395</v>
      </c>
      <c r="R138" s="0" t="n">
        <v>0.281085636151114</v>
      </c>
      <c r="S138" s="0" t="n">
        <v>0.326486052580874</v>
      </c>
      <c r="T138" s="0" t="n">
        <v>0.381740683763545</v>
      </c>
      <c r="U138" s="0" t="n">
        <v>0.57702233286998</v>
      </c>
      <c r="V138" s="0" t="n">
        <v>0.688243720568697</v>
      </c>
      <c r="W138" s="0" t="n">
        <v>0.828626817399397</v>
      </c>
      <c r="X138" s="0" t="n">
        <v>1.00807693794323</v>
      </c>
      <c r="Y138" s="0" t="n">
        <v>1.24068048872277</v>
      </c>
      <c r="Z138" s="0" t="n">
        <v>1.54684197390504</v>
      </c>
      <c r="AA138" s="0" t="n">
        <v>1.95672139212538</v>
      </c>
      <c r="AB138" s="0" t="n">
        <v>2.51590327317925</v>
      </c>
      <c r="AC138" s="0" t="n">
        <v>2.44542379945227</v>
      </c>
      <c r="AD138" s="0" t="n">
        <v>3.24147833244456</v>
      </c>
      <c r="AE138" s="0" t="n">
        <v>4.39637351649338</v>
      </c>
    </row>
    <row r="139" customFormat="false" ht="15.75" hidden="false" customHeight="false" outlineLevel="0" collapsed="false">
      <c r="B139" s="0" t="n">
        <v>0.0410928811513784</v>
      </c>
      <c r="C139" s="0" t="n">
        <v>0.0399610785570351</v>
      </c>
      <c r="D139" s="0" t="n">
        <v>0.0362097356493369</v>
      </c>
      <c r="E139" s="0" t="n">
        <v>0.0668519399071072</v>
      </c>
      <c r="F139" s="0" t="n">
        <v>0.0736599577716536</v>
      </c>
      <c r="G139" s="0" t="n">
        <v>0.0855456843238172</v>
      </c>
      <c r="H139" s="0" t="n">
        <v>0.107184193438716</v>
      </c>
      <c r="I139" s="0" t="n">
        <v>0.122910351733914</v>
      </c>
      <c r="J139" s="0" t="n">
        <v>0.139895294211703</v>
      </c>
      <c r="K139" s="0" t="n">
        <v>0.158166131303066</v>
      </c>
      <c r="L139" s="0" t="n">
        <v>0.177717183055718</v>
      </c>
      <c r="M139" s="0" t="n">
        <v>0.198490240055581</v>
      </c>
      <c r="N139" s="0" t="n">
        <v>0.220346485020001</v>
      </c>
      <c r="O139" s="0" t="n">
        <v>0.24302738180583</v>
      </c>
      <c r="P139" s="0" t="n">
        <v>0.266101450642932</v>
      </c>
      <c r="Q139" s="0" t="n">
        <v>0.307859165362395</v>
      </c>
      <c r="R139" s="0" t="n">
        <v>0.281085636151114</v>
      </c>
      <c r="S139" s="0" t="n">
        <v>0.415670312361541</v>
      </c>
      <c r="T139" s="0" t="n">
        <v>0.381740683763545</v>
      </c>
      <c r="U139" s="0" t="n">
        <v>0.449627579997259</v>
      </c>
      <c r="V139" s="0" t="n">
        <v>0.688243720568697</v>
      </c>
      <c r="W139" s="0" t="n">
        <v>0.639688766111172</v>
      </c>
      <c r="X139" s="0" t="n">
        <v>0.774139263289053</v>
      </c>
      <c r="Y139" s="0" t="n">
        <v>1.24068048872277</v>
      </c>
      <c r="Z139" s="0" t="n">
        <v>1.54684197390504</v>
      </c>
      <c r="AA139" s="0" t="n">
        <v>1.95672139212538</v>
      </c>
      <c r="AB139" s="0" t="n">
        <v>2.51590327317925</v>
      </c>
      <c r="AC139" s="0" t="n">
        <v>3.2950072705604</v>
      </c>
      <c r="AD139" s="0" t="n">
        <v>3.24147833244456</v>
      </c>
      <c r="AE139" s="0" t="n">
        <v>6.03498885286421</v>
      </c>
    </row>
    <row r="140" customFormat="false" ht="15.75" hidden="false" customHeight="false" outlineLevel="0" collapsed="false">
      <c r="B140" s="0" t="n">
        <v>0.0410928811513784</v>
      </c>
      <c r="C140" s="0" t="n">
        <v>0.0508004871615576</v>
      </c>
      <c r="D140" s="0" t="n">
        <v>0.0481390457822979</v>
      </c>
      <c r="E140" s="0" t="n">
        <v>0.0668519399071072</v>
      </c>
      <c r="F140" s="0" t="n">
        <v>0.0736599577716536</v>
      </c>
      <c r="G140" s="0" t="n">
        <v>0.0855456843238172</v>
      </c>
      <c r="H140" s="0" t="n">
        <v>0.107184193438716</v>
      </c>
      <c r="I140" s="0" t="n">
        <v>0.122910351733914</v>
      </c>
      <c r="J140" s="0" t="n">
        <v>0.139895294211703</v>
      </c>
      <c r="K140" s="0" t="n">
        <v>0.158166131303066</v>
      </c>
      <c r="L140" s="0" t="n">
        <v>0.177717183055718</v>
      </c>
      <c r="M140" s="0" t="n">
        <v>0.198490240055581</v>
      </c>
      <c r="N140" s="0" t="n">
        <v>0.220346485020001</v>
      </c>
      <c r="O140" s="0" t="n">
        <v>0.24302738180583</v>
      </c>
      <c r="P140" s="0" t="n">
        <v>0.266101450642932</v>
      </c>
      <c r="Q140" s="0" t="n">
        <v>0.307859165362395</v>
      </c>
      <c r="R140" s="0" t="n">
        <v>0.356606273839945</v>
      </c>
      <c r="S140" s="0" t="n">
        <v>0.415670312361541</v>
      </c>
      <c r="T140" s="0" t="n">
        <v>0.487879253900738</v>
      </c>
      <c r="U140" s="0" t="n">
        <v>0.57702233286998</v>
      </c>
      <c r="V140" s="0" t="n">
        <v>0.688243720568697</v>
      </c>
      <c r="W140" s="0" t="n">
        <v>0.828626817399397</v>
      </c>
      <c r="X140" s="0" t="n">
        <v>1.00807693794323</v>
      </c>
      <c r="Y140" s="0" t="n">
        <v>1.24068048872277</v>
      </c>
      <c r="Z140" s="0" t="n">
        <v>1.54684197390504</v>
      </c>
      <c r="AA140" s="0" t="n">
        <v>1.95672139212538</v>
      </c>
      <c r="AB140" s="0" t="n">
        <v>2.51590327317925</v>
      </c>
      <c r="AC140" s="0" t="n">
        <v>3.2950072705604</v>
      </c>
      <c r="AD140" s="0" t="n">
        <v>4.40648500356361</v>
      </c>
      <c r="AE140" s="0" t="n">
        <v>6.03498885286421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2000-02-23T17:56:34Z</dcterms:created>
  <dc:creator>Dimitris</dc:creator>
  <dc:description/>
  <dc:language>en-US</dc:language>
  <cp:lastModifiedBy>WALLACE</cp:lastModifiedBy>
  <cp:lastPrinted>2001-10-19T01:23:58Z</cp:lastPrinted>
  <dcterms:modified xsi:type="dcterms:W3CDTF">2001-11-14T20:53:47Z</dcterms:modified>
  <cp:revision>0</cp:revision>
  <dc:subject/>
  <dc:title/>
</cp:coreProperties>
</file>