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EES Look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0" name="_xlnm.Print_Area" vbProcedure="false">'Total EES Look'!$A$2:$M$53</definedName>
    <definedName function="false" hidden="false" name="a3xy255" vbProcedure="false">'[7]'!$A$1</definedName>
    <definedName function="false" hidden="false" name="ADDRESS" vbProcedure="false">'[3]'!$B$6:$P$6</definedName>
    <definedName function="false" hidden="false" name="Administration_Perlman_G_A" vbProcedure="false">'[1]'!$A$1</definedName>
    <definedName function="false" hidden="false" name="Admin_Other_G_A_Budget" vbProcedure="false">'[1]'!$A$1</definedName>
    <definedName function="false" hidden="false" name="Allocations_Miscellaneous_G_A" vbProcedure="false">'[1]'!$A$1</definedName>
    <definedName function="false" hidden="false" name="Allocs_Misc_Bud_Summary" vbProcedure="false">'[1]'!$A$1</definedName>
    <definedName function="false" hidden="false" name="All_G_A_Work_Orders" vbProcedure="false">'[1]'!$A$1</definedName>
    <definedName function="false" hidden="false" name="BANKS" vbProcedure="false">'[3]'!$E$61:$BV$61</definedName>
    <definedName function="false" hidden="false" name="Budget_Summary_G_A" vbProcedure="false">'[1]'!$A$1</definedName>
    <definedName function="false" hidden="false" name="CDate" vbProcedure="false">[6]Empl!$A$1</definedName>
    <definedName function="false" hidden="false" name="CIOHrRateTotal" vbProcedure="false">[6]Empl!$I$10</definedName>
    <definedName function="false" hidden="false" name="CIOMoRateBBTotal" vbProcedure="false">[6]Empl!$J$10</definedName>
    <definedName function="false" hidden="false" name="CIOMoRateIBTotal" vbProcedure="false">[6]Empl!$K$10</definedName>
    <definedName function="false" hidden="false" name="CIOYrRateIBTotal" vbProcedure="false">[6]Empl!$L$10</definedName>
    <definedName function="false" hidden="false" name="clear" vbProcedure="false">[2]Entry!$C$6,[2]Entry!$E$6,[2]Entry!$G$6,[2]Entry!$J$6,[2]Entry!$K$6,[2]Entry!$M$6,[2]Entry!$O$6,[2]Entry!$C$12,[2]Entry!$C$12:$P$40,[2]Entry!$D$45:$E$47,[2]Entry!$A$46:$C$47,[2]Entry!$C$60:$P$88,[2]Entry!$D$93:$E$95,[2]Entry!$A$94:$C$95,[2]Entry!$C$108:$P$136,[2]Entry!$D$141:$E$143,[2]Entry!$A$142:$C$143,[2]Entry!$C$156:$P$184,[2]Entry!$D$189:$E$191,[2]Entry!$A$190:$C$191</definedName>
    <definedName function="false" hidden="false" name="coa" vbProcedure="false">'[1]'!$A$3:$B$557</definedName>
    <definedName function="false" hidden="false" name="Current_Month" vbProcedure="false">#REF!</definedName>
    <definedName function="false" hidden="false" name="DB_Infrastructure_Bruce_Cap" vbProcedure="false">'[1]'!$A$1</definedName>
    <definedName function="false" hidden="false" name="DB_Infrastructure_Bruce_G_A" vbProcedure="false">'[1]'!$A$1</definedName>
    <definedName function="false" hidden="false" name="DB_Infrastructure_Bruce_G_A_Budget" vbProcedure="false">'[1]'!$A$1</definedName>
    <definedName function="false" hidden="false" name="DB_Infra_Bruce_Cap_Budget" vbProcedure="false">'[1]'!$A$1</definedName>
    <definedName function="false" hidden="false" name="Dublin_Capital_Actuals" vbProcedure="false">'[1]'!$A$1</definedName>
    <definedName function="false" hidden="false" name="Dublin_Capital_Budget" vbProcedure="false">'[1]'!$A$1</definedName>
    <definedName function="false" hidden="false" name="Dublin_G_A_Budget" vbProcedure="false">'[1]'!$A$1</definedName>
    <definedName function="false" hidden="false" name="ECT_Info_Systems_Bell_G_A" vbProcedure="false">'[1]'!$A$1</definedName>
    <definedName function="false" hidden="false" name="ECT_Info_Systems_Bell_G_A_Budget" vbProcedure="false">'[1]'!$A$1</definedName>
    <definedName function="false" hidden="false" name="hours" vbProcedure="false">'[5]1100 COST SUM'!$A$1:$H$1642</definedName>
    <definedName function="false" hidden="false" name="IBS_Burchfield_Cap" vbProcedure="false">'[1]'!$A$1</definedName>
    <definedName function="false" hidden="false" name="IBS_Capital_Budget_Summary" vbProcedure="false">'[1]'!$A$1</definedName>
    <definedName function="false" hidden="false" name="IBS_Capital_Reforecast_Budget" vbProcedure="false">'[1]'!$A$1</definedName>
    <definedName function="false" hidden="false" name="IBS_Comm_Sprt_Burchfield_G_A" vbProcedure="false">'[1]'!$D$9</definedName>
    <definedName function="false" hidden="false" name="IBS_Comm_Sup_Burchfield_G_A_Budget" vbProcedure="false">'[1]'!$A$1</definedName>
    <definedName function="false" hidden="false" name="IBS_Logistics_Burchfield_G_A" vbProcedure="false">'[1]'!$A$1</definedName>
    <definedName function="false" hidden="false" name="IBS_Logistics_Burchfield_G_A_Budget" vbProcedure="false">'[1]'!$A$1</definedName>
    <definedName function="false" hidden="false" name="Infrastructure_R_D_Bruce_G_A" vbProcedure="false">'[1]'!$C$1</definedName>
    <definedName function="false" hidden="false" name="Infrastructure_R_D_Bruce_G_A_Budget" vbProcedure="false">'[1]'!$A$1</definedName>
    <definedName function="false" hidden="false" name="IT_Systems_Retail_Energy_Tatar_G_A" vbProcedure="false">'[1]'!$A$1</definedName>
    <definedName function="false" hidden="false" name="JE1" vbProcedure="false">#REF!</definedName>
    <definedName function="false" hidden="false" name="JE2" vbProcedure="false">#REF!</definedName>
    <definedName function="false" hidden="false" name="l" vbProcedure="false">[9]Empl!$J$34</definedName>
    <definedName function="false" hidden="false" name="Month" vbProcedure="false">'[7]'!$A$2</definedName>
    <definedName function="false" hidden="false" name="Network_Operations_Davda_G_A" vbProcedure="false">'[1]'!$A$1</definedName>
    <definedName function="false" hidden="false" name="Network_Ops_Davda_Cap" vbProcedure="false">'[1]'!$A$1</definedName>
    <definedName function="false" hidden="false" name="Network_Ops_Davda_G_A_Budget" vbProcedure="false">'[1]'!$A$1</definedName>
    <definedName function="false" hidden="false" name="NW_Ops_Davda_Cap_Budget" vbProcedure="false">'[1]'!$A$1</definedName>
    <definedName function="false" hidden="false" name="Origination_Richardson_G_A_Budget" vbProcedure="false">'[1]'!$A$1</definedName>
    <definedName function="false" hidden="false" name="Origination_Systems_Richardson_G_A" vbProcedure="false">'[1]'!$A$1</definedName>
    <definedName function="false" hidden="false" name="Orig_Front_Off_Bibi_Cap" vbProcedure="false">'[1]'!$A$1</definedName>
    <definedName function="false" hidden="false" name="Orig_Front_Off_Livermore_Cap" vbProcedure="false">'[1]'!$A$1</definedName>
    <definedName function="false" hidden="false" name="Orig_Front_Off_Pickering_Cap" vbProcedure="false">'[1]'!$A$1</definedName>
    <definedName function="false" hidden="false" name="Orig_Front_Off_Richardson_Cap" vbProcedure="false">'[1]'!$A$1</definedName>
    <definedName function="false" hidden="false" name="Orig_Systems_Richardson_Cap_Budget" vbProcedure="false">'[1]'!$A$1</definedName>
    <definedName function="false" hidden="false" name="PC_HWSW_Capital" vbProcedure="false">'[1]'!$A$1</definedName>
    <definedName function="false" hidden="false" name="PC_HWSW_Capital_Budget" vbProcedure="false">'[1]'!$A$1</definedName>
    <definedName function="false" hidden="false" name="Qry_FCAudit" vbProcedure="false">'[8]Expense by Detail Class'!$A$1:$AJ$3073</definedName>
    <definedName function="false" hidden="false" name="REMIT" vbProcedure="false">'[3]'!$A$38:$AU$38</definedName>
    <definedName function="false" hidden="false" name="ReportResults" vbProcedure="false">[10]MicroageAPR!$A$1:$Y$671</definedName>
    <definedName function="false" hidden="false" name="ReportResults2" vbProcedure="false">[11]MicroageAPR!$A$1:$Y$671</definedName>
    <definedName function="false" hidden="false" name="Retail_Houston_Tatar_G_A_Budget" vbProcedure="false">'[1]'!$A$1</definedName>
    <definedName function="false" hidden="false" name="Risk_Infrastructure_Livermore_Cap_Budget" vbProcedure="false">'[1]'!$A$1</definedName>
    <definedName function="false" hidden="false" name="Risk_Infrastructure_Livermore_G_A" vbProcedure="false">'[1]'!$A$1</definedName>
    <definedName function="false" hidden="false" name="Risk_Infra_Livermore_G_A_Budget" vbProcedure="false">'[1]'!$A$1</definedName>
    <definedName function="false" hidden="false" name="Risk_Management_Pickering_G_A" vbProcedure="false">'[1]'!$A$1</definedName>
    <definedName function="false" hidden="false" name="Risk_Mgmt_Pickering_G_A_Budget" vbProcedure="false">'[1]'!$A$1</definedName>
    <definedName function="false" hidden="false" name="Risk_Mngmt_Pickering_Cap_Budget" vbProcedure="false">'[1]'!$A$1</definedName>
    <definedName function="false" hidden="false" name="R_D_Tech_Infra_Bell_Cap" vbProcedure="false">'[1]'!$A$1</definedName>
    <definedName function="false" hidden="false" name="R_D_Tech_Infra_Bell_Cap_Budget" vbProcedure="false">'[1]'!$A$1</definedName>
    <definedName function="false" hidden="false" name="SAP2" vbProcedure="false">(#NAME?)</definedName>
    <definedName function="false" hidden="false" name="SAPFuncF4Help" vbProcedure="false">(#NAME?)</definedName>
    <definedName function="false" hidden="false" name="SDHrRateTotal" vbProcedure="false">[6]Empl!$I$34</definedName>
    <definedName function="false" hidden="false" name="SDMoRateBBTotal" vbProcedure="false">[6]Empl!$J$34</definedName>
    <definedName function="false" hidden="false" name="Summary_Capital" vbProcedure="false">'[1]'!$A$1</definedName>
    <definedName function="false" hidden="false" name="Summary_Capital_by_Director" vbProcedure="false">'[1]'!$A$1</definedName>
    <definedName function="false" hidden="false" name="Summary_Capital_Forecast" vbProcedure="false">'[1]'!$A$1</definedName>
    <definedName function="false" hidden="false" name="Summary_G_and_A_Actuals" vbProcedure="false">'[1]'!$A$1</definedName>
    <definedName function="false" hidden="false" name="Unidentified_Projects_Cap_Budget" vbProcedure="false">'[1]'!$A$1</definedName>
    <definedName function="false" hidden="false" name="VP_Info_Systems_Bibi_G_A_Budget" vbProcedure="false">'[1]'!$A$1</definedName>
    <definedName function="false" hidden="false" name="VP_Info__Systems_Bibi_G_A" vbProcedure="false">'[1]'!$A$1</definedName>
    <definedName function="false" hidden="false" name="wrn_Total___Enron___Labor_" vbProcedure="false">{#N/A,#N/A,FALSE,"2. Budget per Service"}</definedName>
    <definedName function="false" hidden="false" localSheetId="0" name="SAP2" vbProcedure="false">(#NAME?)</definedName>
    <definedName function="false" hidden="false" localSheetId="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7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Reflects new EEIS group.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13</xdr:row>
                <xdr:rowOff>4</xdr:rowOff>
              </xdr:from>
              <xdr:to>
                <xdr:col>12</xdr:col>
                <xdr:colOff>38</xdr:colOff>
                <xdr:row>17</xdr:row>
                <xdr:rowOff>10</xdr:rowOff>
              </xdr:to>
            </anchor>
          </commentPr>
        </mc:Choice>
        <mc:Fallback/>
      </mc:AlternateContent>
    </comment>
    <comment ref="F46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$1700 per Rob 9-28 e-mail.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42</xdr:row>
                <xdr:rowOff>4</xdr:rowOff>
              </xdr:from>
              <xdr:to>
                <xdr:col>12</xdr:col>
                <xdr:colOff>37</xdr:colOff>
                <xdr:row>46</xdr:row>
                <xdr:rowOff>12</xdr:rowOff>
              </xdr:to>
            </anchor>
          </commentPr>
        </mc:Choice>
        <mc:Fallback/>
      </mc:AlternateContent>
    </comment>
    <comment ref="F47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22mm per Kerry.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44</xdr:row>
                <xdr:rowOff>5</xdr:rowOff>
              </xdr:from>
              <xdr:to>
                <xdr:col>12</xdr:col>
                <xdr:colOff>37</xdr:colOff>
                <xdr:row>48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<sst xmlns="http://schemas.openxmlformats.org/spreadsheetml/2006/main" count="49" uniqueCount="41">
  <si>
    <t xml:space="preserve">Enron Energy Services</t>
  </si>
  <si>
    <t xml:space="preserve">Total Support Spend</t>
  </si>
  <si>
    <t xml:space="preserve">Original</t>
  </si>
  <si>
    <t xml:space="preserve">Revised</t>
  </si>
  <si>
    <t xml:space="preserve">2002 Budget</t>
  </si>
  <si>
    <t xml:space="preserve">Reduction</t>
  </si>
  <si>
    <t xml:space="preserve">Expense</t>
  </si>
  <si>
    <t xml:space="preserve">Prelim. IT Allocations From ENW:</t>
  </si>
  <si>
    <t xml:space="preserve">IT Development (Perlman)</t>
  </si>
  <si>
    <t xml:space="preserve">To be split w/ EES Wholesale</t>
  </si>
  <si>
    <t xml:space="preserve">Production Systems Support (Perlman)</t>
  </si>
  <si>
    <t xml:space="preserve">IT Infrastructure</t>
  </si>
  <si>
    <t xml:space="preserve">    - Depreciation</t>
  </si>
  <si>
    <t xml:space="preserve">(1,493-Retail, 236-Whloesale)</t>
  </si>
  <si>
    <t xml:space="preserve">    - Direct Charges</t>
  </si>
  <si>
    <t xml:space="preserve">    - Other</t>
  </si>
  <si>
    <t xml:space="preserve">Total Infrastructure</t>
  </si>
  <si>
    <t xml:space="preserve">IT Portal Solutions</t>
  </si>
  <si>
    <t xml:space="preserve">EES IT (Dayao)</t>
  </si>
  <si>
    <t xml:space="preserve">Total IT Expense From ENW</t>
  </si>
  <si>
    <t xml:space="preserve">Other ENW Charges</t>
  </si>
  <si>
    <t xml:space="preserve">Energy Operations</t>
  </si>
  <si>
    <t xml:space="preserve">DPR/Risk Policy</t>
  </si>
  <si>
    <t xml:space="preserve">Overview to Projects</t>
  </si>
  <si>
    <t xml:space="preserve">Total Allocation from ENW</t>
  </si>
  <si>
    <t xml:space="preserve">Other - To be Budgeted By EES:</t>
  </si>
  <si>
    <t xml:space="preserve">System Write Off Reserve</t>
  </si>
  <si>
    <t xml:space="preserve">IT Other &amp; HW/SW Maint. </t>
  </si>
  <si>
    <t xml:space="preserve">Business Unit HW/SW</t>
  </si>
  <si>
    <t xml:space="preserve">Outsourced Services (CSC, Avista, Telluride)</t>
  </si>
  <si>
    <t xml:space="preserve">Total Expense</t>
  </si>
  <si>
    <t xml:space="preserve">Capital</t>
  </si>
  <si>
    <t xml:space="preserve">IT Development</t>
  </si>
  <si>
    <t xml:space="preserve">Total ENW</t>
  </si>
  <si>
    <t xml:space="preserve">Hardware/Software</t>
  </si>
  <si>
    <t xml:space="preserve">Win2K Remote Site Implementation Hardware</t>
  </si>
  <si>
    <t xml:space="preserve">New Genesys Project</t>
  </si>
  <si>
    <t xml:space="preserve">Servers</t>
  </si>
  <si>
    <t xml:space="preserve">Total Capital</t>
  </si>
  <si>
    <t xml:space="preserve">Total Expenditures</t>
  </si>
  <si>
    <t xml:space="preserve">(a)  ML Ruffer costs now reflected in ENW.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</si>
</sst>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_(* #,##0.00_);_(* \(#,##0.00\);_(* \-??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2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3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6" xfId="3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5" fillId="7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5" borderId="6" xfId="3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EES Total Look 9-28" xfId="34"/>
    <cellStyle name="Normal_Overall Allocation Template - EES" xfId="35"/>
    <cellStyle name="Normal_Overall Allocation Template - EES 10-25r" xfId="36"/>
    <cellStyle name="Percent [2]" xfId="37"/>
    <cellStyle name="Total" xfId="38"/>
    <cellStyle name="Unprot" xfId="39"/>
    <cellStyle name="Unprot$" xfId="40"/>
    <cellStyle name="Unprot_CurrencySKorea" xfId="41"/>
    <cellStyle name="Unprotect" xfId="4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19</xdr:col>
      <xdr:colOff>191520</xdr:colOff>
      <xdr:row>1</xdr:row>
      <xdr:rowOff>48240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0" y="0"/>
          <a:ext cx="11649600" cy="21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QTR1%202001%20RECLASS%20TO%20L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INVENTORY&amp;%20%20REFRESH/BARC%20ARC%20and%20Purchase%20data%20ROB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butler/Local%20Settings/Temporary%20Internet%20Files/OLK3D/Overall%20Allocation%20Template%20-%20EES%2010-25r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collie3/Local%20Settings/Temporary%20Internet%20Files/OLK32/Overall%20Allocation%20Template%20-%20EES%2010-24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nvoices/Sept9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Due%20Diligence/DD%20Analysis%2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coc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2000%20O&amp;M%20Costs%20DEC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IBM%20BIS/2001%20O&amp;M/2001%20O&amp;M/Due%20Diligence/DD%20Analysis%20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Due%20Diligence/Carla_Expense%20Sup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INVENTORY&amp;%20%20REFRESH/BARC%20ARC%20and%20Purchase%20data%20RO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lass"/>
      <sheetName val="Dec"/>
      <sheetName val="Jan"/>
      <sheetName val="Feb"/>
      <sheetName val="TAX ALLOCA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Reconciliation"/>
      <sheetName val="Total EES Look"/>
      <sheetName val="Summary"/>
      <sheetName val="Infrastructure Summary"/>
      <sheetName val="Operations Summary"/>
      <sheetName val="IT Summary-Dayao"/>
      <sheetName val="IT Dev-Dayao"/>
      <sheetName val="IT Dev-Perlman"/>
      <sheetName val="Production Support Systems"/>
      <sheetName val="IT Dev Proj List"/>
      <sheetName val="Prod Support Sys Proj List"/>
      <sheetName val="Dayao Proj List"/>
      <sheetName val="EES Infra Detail"/>
      <sheetName val="Portal"/>
      <sheetName val="EOps Detail"/>
      <sheetName val="EES Summary per Shelly B"/>
    </sheetNames>
    <sheetDataSet>
      <sheetData sheetId="0"/>
      <sheetData sheetId="1"/>
      <sheetData sheetId="2"/>
      <sheetData sheetId="3"/>
      <sheetData sheetId="4"/>
      <sheetData sheetId="5">
        <row r="32">
          <cell r="H32">
            <v>44909.9481432292</v>
          </cell>
        </row>
      </sheetData>
      <sheetData sheetId="6"/>
      <sheetData sheetId="7"/>
      <sheetData sheetId="8">
        <row r="31">
          <cell r="H31">
            <v>2527.69136657579</v>
          </cell>
        </row>
      </sheetData>
      <sheetData sheetId="9">
        <row r="33">
          <cell r="I33">
            <v>3787.60648647954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Reconciliation"/>
      <sheetName val="Summary"/>
      <sheetName val="Operations Summary"/>
      <sheetName val="IT Summary-Dayao"/>
      <sheetName val="IT Dev-Dayao"/>
      <sheetName val="IT Dev-Perlman"/>
      <sheetName val="IT Dev Proj List"/>
      <sheetName val="Production Support Systems"/>
      <sheetName val="Prod Support Sys Proj List"/>
      <sheetName val="Infrastructure Summary"/>
      <sheetName val="Dayao Proj List"/>
      <sheetName val="EES Infra Detail"/>
      <sheetName val="Portal"/>
      <sheetName val="EOps Detail"/>
      <sheetName val="EES Summary per Shelly B"/>
    </sheetNames>
    <sheetDataSet>
      <sheetData sheetId="0">
        <row r="25">
          <cell r="C25">
            <v>20253.0103198494</v>
          </cell>
        </row>
        <row r="27">
          <cell r="C27">
            <v>2178</v>
          </cell>
        </row>
      </sheetData>
      <sheetData sheetId="1"/>
      <sheetData sheetId="2"/>
      <sheetData sheetId="3"/>
      <sheetData sheetId="4"/>
      <sheetData sheetId="5">
        <row r="60">
          <cell r="I60">
            <v>33418</v>
          </cell>
        </row>
      </sheetData>
      <sheetData sheetId="6"/>
      <sheetData sheetId="7"/>
      <sheetData sheetId="8"/>
      <sheetData sheetId="9"/>
      <sheetData sheetId="10">
        <row r="20">
          <cell r="H20">
            <v>10497.8037641223</v>
          </cell>
        </row>
        <row r="22">
          <cell r="H22">
            <v>1836.949</v>
          </cell>
        </row>
        <row r="23">
          <cell r="H23">
            <v>646.914990415335</v>
          </cell>
        </row>
        <row r="24">
          <cell r="H24">
            <v>846.261</v>
          </cell>
        </row>
      </sheetData>
      <sheetData sheetId="11"/>
      <sheetData sheetId="12"/>
      <sheetData sheetId="13">
        <row r="16">
          <cell r="G16">
            <v>388613.385136977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shboard"/>
      <sheetName val="LOA#3 Accrual"/>
      <sheetName val="LOA#6 Accrual"/>
      <sheetName val="Nov Dec ADM Reclass"/>
      <sheetName val="Aug-Nov ADM Accrual"/>
      <sheetName val="Sheet1"/>
      <sheetName val="1100 COST SUM"/>
      <sheetName val="1200 COST SUM"/>
      <sheetName val="IT Forecast"/>
      <sheetName val="Proj sum"/>
      <sheetName val="Proj-Resourc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pense by Detail Class"/>
      <sheetName val="Emp_Cont_Exp(Cap)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  <sheetName val="Total L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8.56"/>
    <col collapsed="false" customWidth="false" hidden="false" outlineLevel="0" max="4" min="4" style="1" width="9.14"/>
    <col collapsed="false" customWidth="true" hidden="false" outlineLevel="0" max="5" min="5" style="1" width="6.99"/>
    <col collapsed="false" customWidth="true" hidden="false" outlineLevel="0" max="6" min="6" style="1" width="12.56"/>
    <col collapsed="false" customWidth="true" hidden="true" outlineLevel="0" max="9" min="7" style="1" width="9.06"/>
    <col collapsed="false" customWidth="true" hidden="false" outlineLevel="0" max="10" min="10" style="1" width="3.7"/>
    <col collapsed="false" customWidth="true" hidden="false" outlineLevel="0" max="11" min="11" style="2" width="12.42"/>
    <col collapsed="false" customWidth="true" hidden="false" outlineLevel="0" max="12" min="12" style="1" width="3.7"/>
    <col collapsed="false" customWidth="true" hidden="false" outlineLevel="0" max="13" min="13" style="1" width="12.42"/>
    <col collapsed="false" customWidth="false" hidden="false" outlineLevel="0" max="257" min="14" style="1" width="9.14"/>
  </cols>
  <sheetData>
    <row r="2" customFormat="false" ht="27.75" hidden="false" customHeight="false" outlineLevel="0" collapsed="false">
      <c r="A2" s="3" t="s">
        <v>0</v>
      </c>
    </row>
    <row r="3" customFormat="false" ht="12.75" hidden="false" customHeight="false" outlineLevel="0" collapsed="false">
      <c r="A3" s="4" t="s">
        <v>1</v>
      </c>
    </row>
    <row r="4" customFormat="false" ht="12.75" hidden="false" customHeight="false" outlineLevel="0" collapsed="false">
      <c r="F4" s="5" t="s">
        <v>2</v>
      </c>
      <c r="M4" s="6" t="s">
        <v>3</v>
      </c>
    </row>
    <row r="5" customFormat="false" ht="25.5" hidden="false" customHeight="true" outlineLevel="0" collapsed="false">
      <c r="F5" s="7" t="s">
        <v>4</v>
      </c>
      <c r="K5" s="8" t="s">
        <v>5</v>
      </c>
      <c r="M5" s="9" t="s">
        <v>4</v>
      </c>
    </row>
    <row r="6" customFormat="false" ht="12.75" hidden="false" customHeight="false" outlineLevel="0" collapsed="false">
      <c r="A6" s="10" t="s">
        <v>6</v>
      </c>
    </row>
    <row r="7" customFormat="false" ht="12.75" hidden="false" customHeight="false" outlineLevel="0" collapsed="false">
      <c r="A7" s="1" t="s">
        <v>7</v>
      </c>
    </row>
    <row r="8" customFormat="false" ht="12.75" hidden="false" customHeight="false" outlineLevel="0" collapsed="false">
      <c r="B8" s="1" t="s">
        <v>8</v>
      </c>
      <c r="F8" s="11" t="n">
        <f aca="false">'[11]IT Dev-Perlman'!$H$31-F16</f>
        <v>2139.07798143881</v>
      </c>
      <c r="G8" s="12" t="s">
        <v>9</v>
      </c>
      <c r="H8" s="12"/>
      <c r="I8" s="12"/>
      <c r="J8" s="12"/>
      <c r="K8" s="12"/>
      <c r="L8" s="12"/>
      <c r="M8" s="12" t="n">
        <f aca="false">+F8-K8</f>
        <v>2139.07798143881</v>
      </c>
    </row>
    <row r="9" customFormat="false" ht="12.75" hidden="false" customHeight="false" outlineLevel="0" collapsed="false">
      <c r="B9" s="1" t="s">
        <v>10</v>
      </c>
      <c r="F9" s="11" t="n">
        <f aca="false">'[11]Production Support Systems'!$I$33</f>
        <v>3787.60648647954</v>
      </c>
      <c r="G9" s="12"/>
      <c r="H9" s="12"/>
      <c r="I9" s="12"/>
      <c r="J9" s="12"/>
      <c r="K9" s="12"/>
      <c r="L9" s="12"/>
      <c r="M9" s="12" t="n">
        <f aca="false">+F9-K9</f>
        <v>3787.60648647954</v>
      </c>
    </row>
    <row r="10" customFormat="false" ht="12.75" hidden="false" customHeight="false" outlineLevel="0" collapsed="false">
      <c r="B10" s="1" t="s">
        <v>11</v>
      </c>
      <c r="F10" s="11"/>
      <c r="G10" s="12"/>
      <c r="H10" s="12"/>
      <c r="I10" s="12"/>
      <c r="J10" s="12"/>
      <c r="K10" s="12"/>
      <c r="L10" s="12"/>
      <c r="M10" s="12"/>
    </row>
    <row r="11" customFormat="false" ht="12.75" hidden="false" customHeight="false" outlineLevel="0" collapsed="false">
      <c r="B11" s="1" t="s">
        <v>12</v>
      </c>
      <c r="F11" s="11" t="n">
        <f aca="false">'[12]Infrastructure Summary'!$H$22</f>
        <v>1836.949</v>
      </c>
      <c r="G11" s="12" t="s">
        <v>13</v>
      </c>
      <c r="H11" s="12"/>
      <c r="I11" s="12"/>
      <c r="J11" s="12"/>
      <c r="K11" s="13" t="n">
        <v>400</v>
      </c>
      <c r="L11" s="12"/>
      <c r="M11" s="13" t="n">
        <f aca="false">F11+F12+F13-K11</f>
        <v>13427.9287545376</v>
      </c>
    </row>
    <row r="12" customFormat="false" ht="12.75" hidden="false" customHeight="false" outlineLevel="0" collapsed="false">
      <c r="B12" s="1" t="s">
        <v>14</v>
      </c>
      <c r="F12" s="11" t="n">
        <f aca="false">'[12]Infrastructure Summary'!$H$20</f>
        <v>10497.8037641223</v>
      </c>
      <c r="G12" s="12" t="s">
        <v>9</v>
      </c>
      <c r="H12" s="12"/>
      <c r="I12" s="12"/>
      <c r="J12" s="12"/>
      <c r="K12" s="13"/>
      <c r="L12" s="12"/>
      <c r="M12" s="13"/>
    </row>
    <row r="13" customFormat="false" ht="12.75" hidden="false" customHeight="false" outlineLevel="0" collapsed="false">
      <c r="B13" s="1" t="s">
        <v>15</v>
      </c>
      <c r="F13" s="14" t="n">
        <f aca="false">'[12]Infrastructure Summary'!$H$23+'[12]Infrastructure Summary'!$H$24</f>
        <v>1493.17599041533</v>
      </c>
      <c r="G13" s="12"/>
      <c r="H13" s="12"/>
      <c r="I13" s="12"/>
      <c r="J13" s="12"/>
      <c r="K13" s="13"/>
      <c r="L13" s="12"/>
      <c r="M13" s="13"/>
    </row>
    <row r="14" customFormat="false" ht="12.75" hidden="false" customHeight="false" outlineLevel="0" collapsed="false">
      <c r="B14" s="1" t="s">
        <v>16</v>
      </c>
      <c r="F14" s="11" t="n">
        <f aca="false">SUM(F11:F13)</f>
        <v>13827.9287545376</v>
      </c>
      <c r="G14" s="12"/>
      <c r="H14" s="12"/>
      <c r="I14" s="12"/>
      <c r="J14" s="12"/>
      <c r="K14" s="12" t="n">
        <f aca="false">SUM(K6:K13)</f>
        <v>400</v>
      </c>
      <c r="L14" s="12"/>
      <c r="M14" s="11" t="n">
        <f aca="false">SUM(M11:M13)</f>
        <v>13427.9287545376</v>
      </c>
    </row>
    <row r="15" customFormat="false" ht="12.75" hidden="false" customHeight="false" outlineLevel="0" collapsed="false">
      <c r="F15" s="11"/>
      <c r="G15" s="12"/>
      <c r="H15" s="12"/>
      <c r="I15" s="12"/>
      <c r="J15" s="12"/>
      <c r="K15" s="12"/>
      <c r="L15" s="12"/>
      <c r="M15" s="12"/>
    </row>
    <row r="16" customFormat="false" ht="12.75" hidden="false" customHeight="false" outlineLevel="0" collapsed="false">
      <c r="B16" s="1" t="s">
        <v>17</v>
      </c>
      <c r="F16" s="11" t="n">
        <f aca="false">[12]Portal!$G$16/1000</f>
        <v>388.613385136977</v>
      </c>
      <c r="G16" s="12" t="s">
        <v>9</v>
      </c>
      <c r="H16" s="12"/>
      <c r="I16" s="12"/>
      <c r="J16" s="12"/>
      <c r="K16" s="12"/>
      <c r="L16" s="12"/>
      <c r="M16" s="12" t="n">
        <f aca="false">+F16-K16</f>
        <v>388.613385136977</v>
      </c>
    </row>
    <row r="17" customFormat="false" ht="12.75" hidden="false" customHeight="false" outlineLevel="0" collapsed="false">
      <c r="B17" s="1" t="s">
        <v>18</v>
      </c>
      <c r="F17" s="14" t="n">
        <f aca="false">'[12]IT Dev-Dayao'!$I$60</f>
        <v>33418</v>
      </c>
      <c r="G17" s="12" t="s">
        <v>9</v>
      </c>
      <c r="H17" s="12"/>
      <c r="I17" s="12"/>
      <c r="J17" s="15"/>
      <c r="K17" s="16" t="n">
        <v>2000</v>
      </c>
      <c r="L17" s="12"/>
      <c r="M17" s="16" t="n">
        <f aca="false">+F17-K17</f>
        <v>31418</v>
      </c>
    </row>
    <row r="18" customFormat="false" ht="12.75" hidden="false" customHeight="false" outlineLevel="0" collapsed="false">
      <c r="F18" s="11"/>
      <c r="G18" s="12"/>
      <c r="H18" s="12"/>
      <c r="I18" s="12"/>
      <c r="J18" s="12"/>
      <c r="K18" s="12"/>
      <c r="L18" s="12"/>
      <c r="M18" s="12"/>
    </row>
    <row r="19" customFormat="false" ht="12.75" hidden="false" customHeight="false" outlineLevel="0" collapsed="false">
      <c r="A19" s="1" t="s">
        <v>19</v>
      </c>
      <c r="F19" s="11" t="n">
        <f aca="false">SUM(F16:F18)+F14+F9+F8</f>
        <v>53561.226607593</v>
      </c>
      <c r="G19" s="12"/>
      <c r="H19" s="12"/>
      <c r="I19" s="12"/>
      <c r="J19" s="12"/>
      <c r="K19" s="11" t="n">
        <f aca="false">SUM(K16:K18)+K14+K9+K8</f>
        <v>2400</v>
      </c>
      <c r="L19" s="12"/>
      <c r="M19" s="11" t="n">
        <f aca="false">SUM(M16:M18)+M14+M9+M8</f>
        <v>51161.226607593</v>
      </c>
    </row>
    <row r="20" customFormat="false" ht="12.75" hidden="false" customHeight="false" outlineLevel="0" collapsed="false">
      <c r="F20" s="11"/>
      <c r="G20" s="12"/>
      <c r="H20" s="12"/>
      <c r="I20" s="12"/>
      <c r="J20" s="12"/>
      <c r="K20" s="12"/>
      <c r="L20" s="12"/>
      <c r="M20" s="12"/>
    </row>
    <row r="21" customFormat="false" ht="12.75" hidden="false" customHeight="false" outlineLevel="0" collapsed="false">
      <c r="A21" s="1" t="s">
        <v>20</v>
      </c>
      <c r="F21" s="11"/>
      <c r="G21" s="12"/>
      <c r="H21" s="12"/>
      <c r="I21" s="12"/>
      <c r="J21" s="12"/>
      <c r="K21" s="12"/>
      <c r="L21" s="12"/>
      <c r="M21" s="12"/>
    </row>
    <row r="22" customFormat="false" ht="12.75" hidden="false" customHeight="false" outlineLevel="0" collapsed="false">
      <c r="B22" s="1" t="s">
        <v>21</v>
      </c>
      <c r="F22" s="11" t="n">
        <f aca="false">'[11]Operations Summary'!$H$32-500</f>
        <v>44409.9481432292</v>
      </c>
      <c r="G22" s="12" t="s">
        <v>9</v>
      </c>
      <c r="H22" s="12"/>
      <c r="I22" s="12"/>
      <c r="J22" s="12"/>
      <c r="K22" s="12" t="n">
        <v>3100</v>
      </c>
      <c r="L22" s="12"/>
      <c r="M22" s="12" t="n">
        <f aca="false">+F22-K22</f>
        <v>41309.9481432292</v>
      </c>
    </row>
    <row r="23" customFormat="false" ht="12.75" hidden="false" customHeight="false" outlineLevel="0" collapsed="false">
      <c r="C23" s="1" t="s">
        <v>22</v>
      </c>
      <c r="F23" s="14" t="n">
        <v>500</v>
      </c>
      <c r="G23" s="12"/>
      <c r="H23" s="12"/>
      <c r="I23" s="12"/>
      <c r="J23" s="12"/>
      <c r="K23" s="16" t="n">
        <v>500</v>
      </c>
      <c r="L23" s="12"/>
      <c r="M23" s="16" t="n">
        <f aca="false">+F23-K23</f>
        <v>0</v>
      </c>
    </row>
    <row r="24" customFormat="false" ht="12.75" hidden="false" customHeight="false" outlineLevel="0" collapsed="false">
      <c r="B24" s="1" t="s">
        <v>21</v>
      </c>
      <c r="F24" s="11" t="n">
        <f aca="false">SUM(F22:F23)</f>
        <v>44909.9481432292</v>
      </c>
      <c r="G24" s="12"/>
      <c r="H24" s="12"/>
      <c r="I24" s="12"/>
      <c r="J24" s="12"/>
      <c r="K24" s="11" t="n">
        <f aca="false">SUM(K22:K23)</f>
        <v>3600</v>
      </c>
      <c r="L24" s="12"/>
      <c r="M24" s="11" t="n">
        <f aca="false">SUM(M22:M23)</f>
        <v>41309.9481432292</v>
      </c>
    </row>
    <row r="25" customFormat="false" ht="12.75" hidden="false" customHeight="false" outlineLevel="0" collapsed="false">
      <c r="F25" s="11"/>
      <c r="G25" s="12"/>
      <c r="H25" s="12"/>
      <c r="I25" s="12"/>
      <c r="J25" s="12"/>
      <c r="K25" s="12"/>
      <c r="L25" s="12"/>
      <c r="M25" s="12"/>
    </row>
    <row r="26" customFormat="false" ht="12.75" hidden="false" customHeight="false" outlineLevel="0" collapsed="false">
      <c r="A26" s="1" t="s">
        <v>23</v>
      </c>
      <c r="F26" s="11" t="n">
        <v>0</v>
      </c>
      <c r="G26" s="12"/>
      <c r="H26" s="12"/>
      <c r="I26" s="12"/>
      <c r="J26" s="12"/>
      <c r="K26" s="12" t="n">
        <v>500</v>
      </c>
      <c r="L26" s="12"/>
      <c r="M26" s="12" t="n">
        <f aca="false">+F26-K26</f>
        <v>-500</v>
      </c>
    </row>
    <row r="27" customFormat="false" ht="12.75" hidden="false" customHeight="false" outlineLevel="0" collapsed="false">
      <c r="F27" s="11"/>
      <c r="G27" s="12"/>
      <c r="H27" s="12"/>
      <c r="I27" s="12"/>
      <c r="J27" s="12"/>
      <c r="K27" s="12"/>
      <c r="L27" s="12"/>
      <c r="M27" s="12"/>
    </row>
    <row r="28" customFormat="false" ht="12.75" hidden="false" customHeight="false" outlineLevel="0" collapsed="false">
      <c r="B28" s="10" t="s">
        <v>24</v>
      </c>
      <c r="F28" s="17" t="n">
        <f aca="false">+F19+F24+F26</f>
        <v>98471.1747508221</v>
      </c>
      <c r="G28" s="12"/>
      <c r="H28" s="12"/>
      <c r="I28" s="12"/>
      <c r="J28" s="12"/>
      <c r="K28" s="17" t="n">
        <f aca="false">+K19+K24+K26</f>
        <v>6500</v>
      </c>
      <c r="L28" s="12"/>
      <c r="M28" s="17" t="n">
        <f aca="false">+M19+M24+M26</f>
        <v>91971.1747508221</v>
      </c>
    </row>
    <row r="29" customFormat="false" ht="12.75" hidden="false" customHeight="false" outlineLevel="0" collapsed="false">
      <c r="B29" s="10"/>
      <c r="F29" s="17"/>
      <c r="G29" s="12"/>
      <c r="H29" s="12"/>
      <c r="I29" s="12"/>
      <c r="J29" s="12"/>
      <c r="K29" s="12"/>
      <c r="L29" s="12"/>
      <c r="M29" s="12"/>
    </row>
    <row r="30" customFormat="false" ht="12.75" hidden="false" customHeight="false" outlineLevel="0" collapsed="false">
      <c r="F30" s="11"/>
      <c r="G30" s="12"/>
      <c r="H30" s="12"/>
      <c r="I30" s="12"/>
      <c r="J30" s="12"/>
      <c r="K30" s="12"/>
      <c r="L30" s="12"/>
      <c r="M30" s="12"/>
    </row>
    <row r="31" customFormat="false" ht="12.75" hidden="false" customHeight="false" outlineLevel="0" collapsed="false">
      <c r="A31" s="1" t="s">
        <v>25</v>
      </c>
      <c r="F31" s="12"/>
      <c r="G31" s="12"/>
      <c r="H31" s="12"/>
      <c r="I31" s="12"/>
      <c r="J31" s="12"/>
      <c r="K31" s="12"/>
      <c r="L31" s="12"/>
      <c r="M31" s="12"/>
    </row>
    <row r="32" customFormat="false" ht="12.75" hidden="false" customHeight="false" outlineLevel="0" collapsed="false">
      <c r="B32" s="1" t="s">
        <v>26</v>
      </c>
      <c r="F32" s="12" t="n">
        <v>4000</v>
      </c>
      <c r="G32" s="12"/>
      <c r="H32" s="12"/>
      <c r="I32" s="12"/>
      <c r="J32" s="12"/>
      <c r="K32" s="12"/>
      <c r="L32" s="12"/>
      <c r="M32" s="12" t="n">
        <f aca="false">+F32-K32</f>
        <v>4000</v>
      </c>
    </row>
    <row r="33" customFormat="false" ht="12.75" hidden="false" customHeight="false" outlineLevel="0" collapsed="false">
      <c r="B33" s="1" t="s">
        <v>27</v>
      </c>
      <c r="F33" s="12" t="n">
        <v>1000</v>
      </c>
      <c r="G33" s="12"/>
      <c r="H33" s="12"/>
      <c r="I33" s="12"/>
      <c r="J33" s="12"/>
      <c r="K33" s="12"/>
      <c r="L33" s="12"/>
      <c r="M33" s="12" t="n">
        <f aca="false">+F33-K33</f>
        <v>1000</v>
      </c>
    </row>
    <row r="34" customFormat="false" ht="12.75" hidden="false" customHeight="false" outlineLevel="0" collapsed="false">
      <c r="B34" s="1" t="s">
        <v>28</v>
      </c>
      <c r="F34" s="12" t="n">
        <v>1550</v>
      </c>
      <c r="G34" s="12"/>
      <c r="H34" s="12"/>
      <c r="I34" s="12"/>
      <c r="J34" s="12"/>
      <c r="K34" s="12" t="n">
        <v>1500</v>
      </c>
      <c r="L34" s="12"/>
      <c r="M34" s="12" t="n">
        <f aca="false">+F34-K34</f>
        <v>50</v>
      </c>
    </row>
    <row r="35" customFormat="false" ht="12.75" hidden="false" customHeight="false" outlineLevel="0" collapsed="false">
      <c r="B35" s="1" t="s">
        <v>29</v>
      </c>
      <c r="F35" s="12" t="n">
        <v>56815</v>
      </c>
      <c r="G35" s="12"/>
      <c r="H35" s="12"/>
      <c r="I35" s="12"/>
      <c r="J35" s="12"/>
      <c r="K35" s="12"/>
      <c r="L35" s="12"/>
      <c r="M35" s="12" t="n">
        <f aca="false">+F35-K35</f>
        <v>56815</v>
      </c>
    </row>
    <row r="36" customFormat="false" ht="12.75" hidden="false" customHeight="false" outlineLevel="0" collapsed="false">
      <c r="F36" s="12"/>
      <c r="G36" s="12"/>
      <c r="H36" s="12"/>
      <c r="I36" s="12"/>
      <c r="J36" s="12"/>
      <c r="K36" s="12"/>
      <c r="L36" s="12"/>
      <c r="M36" s="12"/>
    </row>
    <row r="37" customFormat="false" ht="13.5" hidden="false" customHeight="false" outlineLevel="0" collapsed="false">
      <c r="A37" s="10" t="s">
        <v>30</v>
      </c>
      <c r="B37" s="10"/>
      <c r="C37" s="10"/>
      <c r="D37" s="10"/>
      <c r="E37" s="10"/>
      <c r="F37" s="18" t="n">
        <f aca="false">SUM(F28:F35)</f>
        <v>161836.174750822</v>
      </c>
      <c r="G37" s="12"/>
      <c r="H37" s="12"/>
      <c r="I37" s="12"/>
      <c r="J37" s="12"/>
      <c r="K37" s="18" t="n">
        <f aca="false">SUM(K28:K35)</f>
        <v>8000</v>
      </c>
      <c r="L37" s="12"/>
      <c r="M37" s="18" t="n">
        <f aca="false">SUM(M28:M35)</f>
        <v>153836.174750822</v>
      </c>
    </row>
    <row r="38" customFormat="false" ht="13.5" hidden="false" customHeight="false" outlineLevel="0" collapsed="false">
      <c r="F38" s="12"/>
      <c r="G38" s="12"/>
      <c r="H38" s="12"/>
      <c r="I38" s="12"/>
      <c r="J38" s="12"/>
      <c r="K38" s="12"/>
      <c r="L38" s="12"/>
      <c r="M38" s="12"/>
    </row>
    <row r="39" customFormat="false" ht="12.75" hidden="false" customHeight="false" outlineLevel="0" collapsed="false">
      <c r="F39" s="12"/>
      <c r="G39" s="12"/>
      <c r="H39" s="12"/>
      <c r="I39" s="12"/>
      <c r="J39" s="12"/>
      <c r="K39" s="12"/>
      <c r="L39" s="12"/>
      <c r="M39" s="12"/>
    </row>
    <row r="40" customFormat="false" ht="12.75" hidden="false" customHeight="false" outlineLevel="0" collapsed="false">
      <c r="A40" s="10" t="s">
        <v>31</v>
      </c>
      <c r="F40" s="11"/>
      <c r="G40" s="12"/>
      <c r="H40" s="12"/>
      <c r="I40" s="12"/>
      <c r="J40" s="12"/>
      <c r="K40" s="12"/>
      <c r="L40" s="12"/>
      <c r="M40" s="12"/>
    </row>
    <row r="41" customFormat="false" ht="12.75" hidden="false" customHeight="false" outlineLevel="0" collapsed="false">
      <c r="A41" s="1" t="s">
        <v>32</v>
      </c>
      <c r="F41" s="11" t="n">
        <f aca="false">[12]Invoice!$C$25</f>
        <v>20253.0103198494</v>
      </c>
      <c r="G41" s="12"/>
      <c r="H41" s="12"/>
      <c r="I41" s="12"/>
      <c r="J41" s="15"/>
      <c r="K41" s="12"/>
      <c r="L41" s="12"/>
      <c r="M41" s="12" t="n">
        <f aca="false">+F41-K41</f>
        <v>20253.0103198494</v>
      </c>
    </row>
    <row r="42" customFormat="false" ht="12.75" hidden="false" customHeight="false" outlineLevel="0" collapsed="false">
      <c r="A42" s="1" t="s">
        <v>21</v>
      </c>
      <c r="F42" s="14" t="n">
        <f aca="false">[12]Invoice!$C$27</f>
        <v>2178</v>
      </c>
      <c r="G42" s="12"/>
      <c r="H42" s="12"/>
      <c r="I42" s="12"/>
      <c r="J42" s="12"/>
      <c r="K42" s="12"/>
      <c r="L42" s="12"/>
      <c r="M42" s="16" t="n">
        <f aca="false">+F42-K42</f>
        <v>2178</v>
      </c>
    </row>
    <row r="43" customFormat="false" ht="12.75" hidden="false" customHeight="false" outlineLevel="0" collapsed="false">
      <c r="B43" s="10" t="s">
        <v>33</v>
      </c>
      <c r="F43" s="11" t="n">
        <f aca="false">SUM(F41:F42)</f>
        <v>22431.0103198494</v>
      </c>
      <c r="G43" s="12"/>
      <c r="H43" s="12"/>
      <c r="I43" s="12"/>
      <c r="J43" s="12"/>
      <c r="K43" s="12"/>
      <c r="L43" s="12"/>
      <c r="M43" s="11" t="n">
        <f aca="false">SUM(M41:M42)</f>
        <v>22431.0103198494</v>
      </c>
    </row>
    <row r="44" customFormat="false" ht="12.75" hidden="false" customHeight="false" outlineLevel="0" collapsed="false">
      <c r="F44" s="11"/>
      <c r="G44" s="12"/>
      <c r="H44" s="12"/>
      <c r="I44" s="12"/>
      <c r="J44" s="12"/>
      <c r="K44" s="12"/>
      <c r="L44" s="12"/>
      <c r="M44" s="12"/>
    </row>
    <row r="45" customFormat="false" ht="12.75" hidden="false" customHeight="false" outlineLevel="0" collapsed="false">
      <c r="A45" s="1" t="s">
        <v>34</v>
      </c>
      <c r="F45" s="12" t="n">
        <v>6000</v>
      </c>
      <c r="G45" s="19"/>
      <c r="H45" s="19"/>
      <c r="I45" s="19"/>
      <c r="J45" s="12"/>
      <c r="K45" s="12"/>
      <c r="L45" s="12"/>
      <c r="M45" s="12" t="n">
        <f aca="false">+F45-K45</f>
        <v>6000</v>
      </c>
      <c r="N45" s="20"/>
      <c r="O45" s="20"/>
      <c r="P45" s="20"/>
      <c r="Q45" s="20"/>
    </row>
    <row r="46" customFormat="false" ht="12.75" hidden="false" customHeight="false" outlineLevel="0" collapsed="false">
      <c r="A46" s="1" t="s">
        <v>35</v>
      </c>
      <c r="F46" s="12" t="n">
        <v>1700</v>
      </c>
      <c r="G46" s="12"/>
      <c r="H46" s="12"/>
      <c r="I46" s="12"/>
      <c r="J46" s="12"/>
      <c r="K46" s="12"/>
      <c r="L46" s="12"/>
      <c r="M46" s="12" t="n">
        <f aca="false">+F46-K46</f>
        <v>1700</v>
      </c>
      <c r="N46" s="20"/>
      <c r="O46" s="20"/>
      <c r="P46" s="20"/>
      <c r="Q46" s="20"/>
    </row>
    <row r="47" customFormat="false" ht="12.75" hidden="false" customHeight="false" outlineLevel="0" collapsed="false">
      <c r="A47" s="1" t="s">
        <v>36</v>
      </c>
      <c r="F47" s="12" t="n">
        <v>25000</v>
      </c>
      <c r="G47" s="19"/>
      <c r="H47" s="19"/>
      <c r="I47" s="19"/>
      <c r="J47" s="12"/>
      <c r="K47" s="12"/>
      <c r="L47" s="12"/>
      <c r="M47" s="12" t="n">
        <f aca="false">+F47-K47</f>
        <v>25000</v>
      </c>
      <c r="N47" s="20"/>
      <c r="O47" s="20"/>
      <c r="P47" s="20"/>
      <c r="Q47" s="20"/>
    </row>
    <row r="48" customFormat="false" ht="12.75" hidden="false" customHeight="false" outlineLevel="0" collapsed="false">
      <c r="A48" s="1" t="s">
        <v>37</v>
      </c>
      <c r="F48" s="16" t="n">
        <v>6950</v>
      </c>
      <c r="G48" s="12"/>
      <c r="H48" s="12"/>
      <c r="I48" s="12"/>
      <c r="J48" s="12"/>
      <c r="K48" s="12"/>
      <c r="L48" s="12"/>
      <c r="M48" s="16" t="n">
        <f aca="false">+F48-K48</f>
        <v>6950</v>
      </c>
      <c r="N48" s="20"/>
      <c r="O48" s="20"/>
      <c r="P48" s="20"/>
      <c r="Q48" s="20"/>
    </row>
    <row r="49" customFormat="false" ht="12.75" hidden="false" customHeight="false" outlineLevel="0" collapsed="false">
      <c r="F49" s="12"/>
      <c r="G49" s="12"/>
      <c r="H49" s="12"/>
      <c r="I49" s="12"/>
      <c r="J49" s="12"/>
      <c r="K49" s="12"/>
      <c r="L49" s="12"/>
      <c r="M49" s="12"/>
      <c r="N49" s="20"/>
      <c r="O49" s="20"/>
      <c r="P49" s="20"/>
      <c r="Q49" s="20"/>
    </row>
    <row r="50" customFormat="false" ht="13.5" hidden="false" customHeight="false" outlineLevel="0" collapsed="false">
      <c r="A50" s="10" t="s">
        <v>38</v>
      </c>
      <c r="B50" s="10"/>
      <c r="C50" s="10"/>
      <c r="D50" s="10"/>
      <c r="E50" s="10"/>
      <c r="F50" s="18" t="n">
        <f aca="false">SUM(F43:F48)</f>
        <v>62081.0103198494</v>
      </c>
      <c r="G50" s="12"/>
      <c r="H50" s="12"/>
      <c r="I50" s="12"/>
      <c r="J50" s="12"/>
      <c r="K50" s="18" t="n">
        <f aca="false">SUM(K43:K48)</f>
        <v>0</v>
      </c>
      <c r="L50" s="12"/>
      <c r="M50" s="18" t="n">
        <f aca="false">SUM(M43:M48)</f>
        <v>62081.0103198494</v>
      </c>
    </row>
    <row r="51" customFormat="false" ht="13.5" hidden="false" customHeight="false" outlineLevel="0" collapsed="false">
      <c r="F51" s="12"/>
      <c r="G51" s="12"/>
      <c r="H51" s="12"/>
      <c r="I51" s="12"/>
      <c r="J51" s="12"/>
      <c r="K51" s="12"/>
      <c r="L51" s="12"/>
      <c r="M51" s="12"/>
    </row>
    <row r="52" customFormat="false" ht="13.5" hidden="false" customHeight="false" outlineLevel="0" collapsed="false">
      <c r="A52" s="10" t="s">
        <v>39</v>
      </c>
      <c r="B52" s="10"/>
      <c r="C52" s="10"/>
      <c r="D52" s="10"/>
      <c r="E52" s="10"/>
      <c r="F52" s="18" t="n">
        <f aca="false">+F37+F50</f>
        <v>223917.185070672</v>
      </c>
      <c r="G52" s="12"/>
      <c r="H52" s="12"/>
      <c r="I52" s="12"/>
      <c r="J52" s="12"/>
      <c r="K52" s="18" t="n">
        <f aca="false">+K37+K50</f>
        <v>8000</v>
      </c>
      <c r="L52" s="12"/>
      <c r="M52" s="18" t="n">
        <f aca="false">+M37+M50</f>
        <v>215917.185070672</v>
      </c>
    </row>
    <row r="53" customFormat="false" ht="13.5" hidden="false" customHeight="false" outlineLevel="0" collapsed="false"/>
    <row r="55" customFormat="false" ht="12.75" hidden="true" customHeight="false" outlineLevel="0" collapsed="false">
      <c r="A55" s="21" t="s">
        <v>40</v>
      </c>
    </row>
    <row r="56" customFormat="false" ht="12.75" hidden="true" customHeight="false" outlineLevel="0" collapsed="false">
      <c r="A56" s="21" t="s">
        <v>40</v>
      </c>
    </row>
    <row r="57" customFormat="false" ht="12.75" hidden="false" customHeight="false" outlineLevel="0" collapsed="false">
      <c r="A57" s="21"/>
    </row>
    <row r="58" customFormat="false" ht="12.75" hidden="false" customHeight="false" outlineLevel="0" collapsed="false">
      <c r="A58" s="10"/>
    </row>
  </sheetData>
  <mergeCells count="2">
    <mergeCell ref="K11:K13"/>
    <mergeCell ref="M11:M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&amp;R&amp;T  
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2001-10-30T17:05:47Z</dcterms:created>
  <dc:creator>sbutler</dc:creator>
  <dc:description/>
  <dc:language>en-US</dc:language>
  <cp:lastModifiedBy>sbutler</cp:lastModifiedBy>
  <cp:lastPrinted>2001-10-30T17:07:57Z</cp:lastPrinted>
  <dcterms:modified xsi:type="dcterms:W3CDTF">2001-10-30T17:08:03Z</dcterms:modified>
  <cp:revision>0</cp:revision>
  <dc:subject/>
  <dc:title/>
</cp:coreProperties>
</file>