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and Risking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<sst xmlns="http://schemas.openxmlformats.org/spreadsheetml/2006/main" count="68" uniqueCount="45">
  <si>
    <t xml:space="preserve">Antara Resources</t>
  </si>
  <si>
    <t xml:space="preserve">Effective Date 7/1/2000</t>
  </si>
  <si>
    <t xml:space="preserve">4 Years</t>
  </si>
  <si>
    <t xml:space="preserve">Risked</t>
  </si>
  <si>
    <t xml:space="preserve">PV10</t>
  </si>
  <si>
    <t xml:space="preserve">PV15</t>
  </si>
  <si>
    <t xml:space="preserve">PV20</t>
  </si>
  <si>
    <t xml:space="preserve">Cash Flow</t>
  </si>
  <si>
    <t xml:space="preserve">Risking</t>
  </si>
  <si>
    <t xml:space="preserve">PV</t>
  </si>
  <si>
    <t xml:space="preserve">$MM</t>
  </si>
  <si>
    <t xml:space="preserve">%</t>
  </si>
  <si>
    <t xml:space="preserve">Gulf Coast</t>
  </si>
  <si>
    <t xml:space="preserve">PDP</t>
  </si>
  <si>
    <t xml:space="preserve">PDNP</t>
  </si>
  <si>
    <t xml:space="preserve">PUD</t>
  </si>
  <si>
    <t xml:space="preserve">Total Proven</t>
  </si>
  <si>
    <t xml:space="preserve">PROB</t>
  </si>
  <si>
    <t xml:space="preserve">POSS</t>
  </si>
  <si>
    <t xml:space="preserve">Total 3P</t>
  </si>
  <si>
    <t xml:space="preserve">Rockies</t>
  </si>
  <si>
    <t xml:space="preserve">Total Company Proven</t>
  </si>
  <si>
    <t xml:space="preserve">Total Company 3P</t>
  </si>
  <si>
    <t xml:space="preserve">GULF COAST ONLY</t>
  </si>
  <si>
    <t xml:space="preserve">Product</t>
  </si>
  <si>
    <t xml:space="preserve">Total</t>
  </si>
  <si>
    <t xml:space="preserve">% of Total</t>
  </si>
  <si>
    <t xml:space="preserve">Volume</t>
  </si>
  <si>
    <t xml:space="preserve">Pricing</t>
  </si>
  <si>
    <t xml:space="preserve">$ Amounts</t>
  </si>
  <si>
    <t xml:space="preserve">Revenue</t>
  </si>
  <si>
    <t xml:space="preserve">Book</t>
  </si>
  <si>
    <t xml:space="preserve">Oil - bbls</t>
  </si>
  <si>
    <t xml:space="preserve">Last 12</t>
  </si>
  <si>
    <t xml:space="preserve">Gas - mcf</t>
  </si>
  <si>
    <t xml:space="preserve">Months</t>
  </si>
  <si>
    <t xml:space="preserve">Total Revenue</t>
  </si>
  <si>
    <t xml:space="preserve">Prod'n Tax</t>
  </si>
  <si>
    <t xml:space="preserve">Net Revenue</t>
  </si>
  <si>
    <t xml:space="preserve">LOE</t>
  </si>
  <si>
    <t xml:space="preserve">Workovers</t>
  </si>
  <si>
    <t xml:space="preserve">Net Opns Cash</t>
  </si>
  <si>
    <t xml:space="preserve">Estimated</t>
  </si>
  <si>
    <t xml:space="preserve">Forward</t>
  </si>
  <si>
    <t xml:space="preserve">12 Months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</si>
</sst>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0%"/>
    <numFmt numFmtId="167" formatCode="_(* #,##0.00_);_(* \(#,##0.00\);_(* \-??_);_(@_)"/>
    <numFmt numFmtId="168" formatCode="_(* #,##0_);_(* \(#,##0\);_(* \-??_);_(@_)"/>
    <numFmt numFmtId="169" formatCode="_(\$* #,##0_);_(\$* \(#,##0\);_(\$* \-??_);_(@_)"/>
    <numFmt numFmtId="170" formatCode="0.00%"/>
  </numFmts>
  <fonts count="5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1.42"/>
    <col collapsed="false" customWidth="true" hidden="false" outlineLevel="0" max="2" min="2" style="1" width="14.14"/>
    <col collapsed="false" customWidth="true" hidden="false" outlineLevel="0" max="3" min="3" style="0" width="13.14"/>
    <col collapsed="false" customWidth="true" hidden="false" outlineLevel="0" max="4" min="4" style="0" width="12.7"/>
    <col collapsed="false" customWidth="true" hidden="false" outlineLevel="0" max="5" min="5" style="0" width="12.85"/>
    <col collapsed="false" customWidth="true" hidden="false" outlineLevel="0" max="6" min="6" style="0" width="12.7"/>
    <col collapsed="false" customWidth="true" hidden="false" outlineLevel="0" max="7" min="7" style="0" width="2.99"/>
    <col collapsed="false" customWidth="true" hidden="false" outlineLevel="0" max="12" min="8" style="0" width="11.13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</row>
    <row r="4" customFormat="false" ht="12.75" hidden="false" customHeight="false" outlineLevel="0" collapsed="false">
      <c r="C4" s="3"/>
      <c r="D4" s="3"/>
      <c r="E4" s="3"/>
      <c r="F4" s="4" t="s">
        <v>2</v>
      </c>
      <c r="H4" s="4"/>
      <c r="I4" s="4"/>
      <c r="J4" s="4"/>
      <c r="K4" s="4"/>
      <c r="L4" s="4" t="s">
        <v>3</v>
      </c>
    </row>
    <row r="5" customFormat="false" ht="12.75" hidden="false" customHeight="false" outlineLevel="0" collapsed="false">
      <c r="C5" s="4" t="s">
        <v>4</v>
      </c>
      <c r="D5" s="4" t="s">
        <v>5</v>
      </c>
      <c r="E5" s="4" t="s">
        <v>6</v>
      </c>
      <c r="F5" s="4" t="s">
        <v>7</v>
      </c>
      <c r="H5" s="4" t="s">
        <v>8</v>
      </c>
      <c r="I5" s="4" t="s">
        <v>4</v>
      </c>
      <c r="J5" s="4" t="s">
        <v>5</v>
      </c>
      <c r="K5" s="4" t="s">
        <v>6</v>
      </c>
      <c r="L5" s="4" t="s">
        <v>9</v>
      </c>
    </row>
    <row r="6" customFormat="false" ht="12.75" hidden="false" customHeight="false" outlineLevel="0" collapsed="false">
      <c r="C6" s="4" t="s">
        <v>10</v>
      </c>
      <c r="D6" s="4" t="s">
        <v>10</v>
      </c>
      <c r="E6" s="4" t="s">
        <v>10</v>
      </c>
      <c r="F6" s="4" t="s">
        <v>10</v>
      </c>
      <c r="H6" s="4" t="s">
        <v>11</v>
      </c>
      <c r="I6" s="4" t="s">
        <v>10</v>
      </c>
      <c r="J6" s="4" t="s">
        <v>10</v>
      </c>
      <c r="K6" s="4" t="s">
        <v>10</v>
      </c>
      <c r="L6" s="4" t="s">
        <v>10</v>
      </c>
    </row>
    <row r="7" customFormat="false" ht="12.75" hidden="false" customHeight="false" outlineLevel="0" collapsed="false">
      <c r="A7" s="1" t="s">
        <v>12</v>
      </c>
      <c r="B7" s="1" t="s">
        <v>13</v>
      </c>
      <c r="C7" s="5" t="n">
        <v>12.24578</v>
      </c>
      <c r="D7" s="5" t="n">
        <v>11.18384</v>
      </c>
      <c r="E7" s="5" t="n">
        <v>10.37331</v>
      </c>
      <c r="F7" s="5" t="n">
        <v>11.446</v>
      </c>
      <c r="H7" s="6" t="n">
        <v>1</v>
      </c>
      <c r="I7" s="5" t="n">
        <f aca="false">C7</f>
        <v>12.24578</v>
      </c>
      <c r="J7" s="5"/>
      <c r="K7" s="5"/>
      <c r="L7" s="5" t="n">
        <f aca="false">IF(I7&gt;0,I7*H7,IF(J7&gt;0,J7*H7,K7*H7))</f>
        <v>12.24578</v>
      </c>
    </row>
    <row r="8" customFormat="false" ht="12.75" hidden="false" customHeight="false" outlineLevel="0" collapsed="false">
      <c r="B8" s="1" t="s">
        <v>14</v>
      </c>
      <c r="C8" s="5" t="n">
        <v>7.456086</v>
      </c>
      <c r="D8" s="5" t="n">
        <v>6.110997</v>
      </c>
      <c r="E8" s="5" t="n">
        <v>5.191201</v>
      </c>
      <c r="F8" s="5" t="n">
        <v>5.355</v>
      </c>
      <c r="H8" s="6" t="n">
        <v>0.8</v>
      </c>
      <c r="I8" s="5" t="n">
        <f aca="false">C8</f>
        <v>7.456086</v>
      </c>
      <c r="J8" s="5"/>
      <c r="K8" s="5"/>
      <c r="L8" s="5" t="n">
        <f aca="false">IF(I8&gt;0,I8*H8,IF(J8&gt;0,J8*H8,K8*H8))</f>
        <v>5.9648688</v>
      </c>
    </row>
    <row r="9" customFormat="false" ht="12.75" hidden="false" customHeight="false" outlineLevel="0" collapsed="false">
      <c r="B9" s="1" t="s">
        <v>15</v>
      </c>
      <c r="C9" s="5" t="n">
        <v>6.424126</v>
      </c>
      <c r="D9" s="5" t="n">
        <v>5.599208</v>
      </c>
      <c r="E9" s="5" t="n">
        <v>4.97469</v>
      </c>
      <c r="F9" s="5" t="n">
        <v>6.194</v>
      </c>
      <c r="H9" s="6" t="n">
        <v>0.5</v>
      </c>
      <c r="I9" s="5"/>
      <c r="J9" s="5"/>
      <c r="K9" s="5" t="n">
        <f aca="false">E9</f>
        <v>4.97469</v>
      </c>
      <c r="L9" s="5" t="n">
        <f aca="false">IF(I9&gt;0,I9*H9,IF(J9&gt;0,J9*H9,K9*H9))</f>
        <v>2.487345</v>
      </c>
    </row>
    <row r="10" customFormat="false" ht="12.75" hidden="false" customHeight="false" outlineLevel="0" collapsed="false">
      <c r="B10" s="7" t="s">
        <v>16</v>
      </c>
      <c r="C10" s="8" t="n">
        <f aca="false">SUM(C7:C9)</f>
        <v>26.125992</v>
      </c>
      <c r="D10" s="8" t="n">
        <f aca="false">SUM(D7:D9)</f>
        <v>22.894045</v>
      </c>
      <c r="E10" s="8" t="n">
        <f aca="false">SUM(E7:E9)</f>
        <v>20.539201</v>
      </c>
      <c r="F10" s="8" t="n">
        <f aca="false">SUM(F7:F9)</f>
        <v>22.995</v>
      </c>
      <c r="I10" s="9" t="n">
        <f aca="false">SUM(I7:I9)</f>
        <v>19.701866</v>
      </c>
      <c r="J10" s="9"/>
      <c r="K10" s="9" t="n">
        <f aca="false">SUM(K7:K9)</f>
        <v>4.97469</v>
      </c>
      <c r="L10" s="9" t="n">
        <f aca="false">SUM(L7:L9)</f>
        <v>20.6979938</v>
      </c>
    </row>
    <row r="12" customFormat="false" ht="12.75" hidden="false" customHeight="false" outlineLevel="0" collapsed="false">
      <c r="B12" s="1" t="s">
        <v>17</v>
      </c>
      <c r="C12" s="5" t="n">
        <v>0.927514</v>
      </c>
      <c r="D12" s="5" t="n">
        <v>0.836616</v>
      </c>
      <c r="E12" s="5" t="n">
        <v>0.759896</v>
      </c>
      <c r="F12" s="5" t="n">
        <v>0.95</v>
      </c>
      <c r="H12" s="6" t="n">
        <v>0.5</v>
      </c>
      <c r="K12" s="0" t="n">
        <v>0.76</v>
      </c>
      <c r="L12" s="5" t="n">
        <f aca="false">IF(I12&gt;0,I12*H12,IF(J12&gt;0,J12*H12,K12*H12))</f>
        <v>0.38</v>
      </c>
    </row>
    <row r="13" customFormat="false" ht="12.75" hidden="false" customHeight="false" outlineLevel="0" collapsed="false">
      <c r="B13" s="1" t="s">
        <v>18</v>
      </c>
      <c r="C13" s="5" t="n">
        <v>2.315664</v>
      </c>
      <c r="D13" s="5" t="n">
        <v>1.868387</v>
      </c>
      <c r="E13" s="5" t="n">
        <v>1.561504</v>
      </c>
      <c r="F13" s="5" t="n">
        <v>1.298</v>
      </c>
      <c r="H13" s="6" t="n">
        <v>0.25</v>
      </c>
      <c r="K13" s="0" t="n">
        <v>1.56</v>
      </c>
      <c r="L13" s="5" t="n">
        <f aca="false">IF(I13&gt;0,I13*H13,IF(J13&gt;0,J13*H13,K13*H13))</f>
        <v>0.39</v>
      </c>
    </row>
    <row r="15" customFormat="false" ht="12.75" hidden="false" customHeight="false" outlineLevel="0" collapsed="false">
      <c r="B15" s="4" t="s">
        <v>19</v>
      </c>
      <c r="C15" s="9" t="n">
        <f aca="false">C13+C12+C10</f>
        <v>29.36917</v>
      </c>
      <c r="D15" s="9" t="n">
        <f aca="false">D13+D12+D10</f>
        <v>25.599048</v>
      </c>
      <c r="E15" s="9" t="n">
        <f aca="false">E13+E12+E10</f>
        <v>22.860601</v>
      </c>
      <c r="F15" s="9" t="n">
        <f aca="false">F13+F12+F10</f>
        <v>25.243</v>
      </c>
      <c r="I15" s="9" t="n">
        <f aca="false">I13+I12+I10</f>
        <v>19.701866</v>
      </c>
      <c r="J15" s="9" t="n">
        <f aca="false">J13+J12+J10</f>
        <v>0</v>
      </c>
      <c r="K15" s="9" t="n">
        <f aca="false">K13+K12+K10</f>
        <v>7.29469</v>
      </c>
      <c r="L15" s="9" t="n">
        <f aca="false">L13+L12+L10</f>
        <v>21.4679938</v>
      </c>
    </row>
    <row r="17" customFormat="false" ht="12.75" hidden="false" customHeight="false" outlineLevel="0" collapsed="false">
      <c r="A17" s="1" t="s">
        <v>20</v>
      </c>
      <c r="B17" s="1" t="s">
        <v>13</v>
      </c>
      <c r="C17" s="5" t="n">
        <v>13.275</v>
      </c>
      <c r="D17" s="5" t="n">
        <v>11.48</v>
      </c>
      <c r="E17" s="5" t="n">
        <v>10.18</v>
      </c>
      <c r="F17" s="5" t="n">
        <v>10.451</v>
      </c>
      <c r="H17" s="6" t="n">
        <v>1</v>
      </c>
      <c r="I17" s="10" t="n">
        <f aca="false">C17</f>
        <v>13.275</v>
      </c>
      <c r="L17" s="5" t="n">
        <f aca="false">IF(I17&gt;0,I17*H17,IF(J17&gt;0,J17*H17,K17*H17))</f>
        <v>13.275</v>
      </c>
    </row>
    <row r="18" customFormat="false" ht="12.75" hidden="false" customHeight="false" outlineLevel="0" collapsed="false">
      <c r="B18" s="1" t="s">
        <v>14</v>
      </c>
      <c r="C18" s="5" t="n">
        <v>5.621</v>
      </c>
      <c r="D18" s="5" t="n">
        <v>4.606</v>
      </c>
      <c r="E18" s="5" t="n">
        <v>3.855</v>
      </c>
      <c r="F18" s="5" t="n">
        <v>4.005</v>
      </c>
      <c r="H18" s="6" t="n">
        <v>0.75</v>
      </c>
      <c r="I18" s="10" t="n">
        <f aca="false">C18</f>
        <v>5.621</v>
      </c>
      <c r="L18" s="5" t="n">
        <f aca="false">IF(I18&gt;0,I18*H18,IF(J18&gt;0,J18*H18,K18*H18))</f>
        <v>4.21575</v>
      </c>
    </row>
    <row r="19" customFormat="false" ht="12.75" hidden="false" customHeight="false" outlineLevel="0" collapsed="false">
      <c r="B19" s="1" t="s">
        <v>15</v>
      </c>
      <c r="C19" s="5" t="n">
        <v>18.459</v>
      </c>
      <c r="D19" s="5" t="n">
        <v>13.302</v>
      </c>
      <c r="E19" s="5" t="n">
        <v>10.04</v>
      </c>
      <c r="F19" s="5" t="n">
        <v>7.886</v>
      </c>
      <c r="H19" s="6" t="n">
        <v>0.5</v>
      </c>
      <c r="K19" s="10" t="n">
        <f aca="false">E19</f>
        <v>10.04</v>
      </c>
      <c r="L19" s="5" t="n">
        <f aca="false">IF(I19&gt;0,I19*H19,IF(J19&gt;0,J19*H19,K19*H19))</f>
        <v>5.02</v>
      </c>
    </row>
    <row r="20" customFormat="false" ht="12.75" hidden="false" customHeight="false" outlineLevel="0" collapsed="false">
      <c r="B20" s="4" t="s">
        <v>16</v>
      </c>
      <c r="C20" s="8" t="n">
        <f aca="false">SUM(C17:C19)</f>
        <v>37.355</v>
      </c>
      <c r="D20" s="8" t="n">
        <f aca="false">SUM(D17:D19)</f>
        <v>29.388</v>
      </c>
      <c r="E20" s="8" t="n">
        <f aca="false">SUM(E17:E19)</f>
        <v>24.075</v>
      </c>
      <c r="F20" s="8" t="n">
        <f aca="false">SUM(F17:F19)</f>
        <v>22.342</v>
      </c>
      <c r="I20" s="9" t="n">
        <f aca="false">SUM(I17:I19)</f>
        <v>18.896</v>
      </c>
      <c r="J20" s="9" t="n">
        <f aca="false">SUM(J17:J19)</f>
        <v>0</v>
      </c>
      <c r="K20" s="9" t="n">
        <f aca="false">SUM(K17:K19)</f>
        <v>10.04</v>
      </c>
      <c r="L20" s="9" t="n">
        <f aca="false">SUM(L17:L19)</f>
        <v>22.51075</v>
      </c>
    </row>
    <row r="23" customFormat="false" ht="12.75" hidden="false" customHeight="false" outlineLevel="0" collapsed="false">
      <c r="B23" s="7" t="s">
        <v>21</v>
      </c>
      <c r="C23" s="9" t="n">
        <f aca="false">C20+C10</f>
        <v>63.480992</v>
      </c>
      <c r="D23" s="9" t="n">
        <f aca="false">D20+D10</f>
        <v>52.282045</v>
      </c>
      <c r="E23" s="9" t="n">
        <f aca="false">E20+E10</f>
        <v>44.614201</v>
      </c>
      <c r="F23" s="9" t="n">
        <f aca="false">F20+F10</f>
        <v>45.337</v>
      </c>
      <c r="I23" s="9"/>
      <c r="J23" s="9"/>
      <c r="K23" s="9"/>
      <c r="L23" s="9" t="n">
        <f aca="false">L20+L10</f>
        <v>43.2087438</v>
      </c>
    </row>
    <row r="24" customFormat="false" ht="12.75" hidden="false" customHeight="false" outlineLevel="0" collapsed="false">
      <c r="B24" s="7" t="s">
        <v>22</v>
      </c>
      <c r="C24" s="9" t="n">
        <f aca="false">C23+C12+C13</f>
        <v>66.72417</v>
      </c>
      <c r="D24" s="9" t="n">
        <f aca="false">D23+D12+D13</f>
        <v>54.987048</v>
      </c>
      <c r="E24" s="9" t="n">
        <f aca="false">E23+E12+E13</f>
        <v>46.935601</v>
      </c>
      <c r="F24" s="9" t="n">
        <f aca="false">F23+F12+F13</f>
        <v>47.585</v>
      </c>
      <c r="I24" s="9"/>
      <c r="J24" s="9"/>
      <c r="K24" s="9"/>
      <c r="L24" s="9" t="n">
        <f aca="false">L23+L12+L13</f>
        <v>43.9787438</v>
      </c>
    </row>
    <row r="25" customFormat="false" ht="12.75" hidden="false" customHeight="false" outlineLevel="0" collapsed="false">
      <c r="B25" s="7"/>
      <c r="C25" s="9"/>
      <c r="D25" s="9"/>
      <c r="E25" s="9"/>
      <c r="F25" s="9"/>
    </row>
    <row r="26" customFormat="false" ht="12.75" hidden="false" customHeight="false" outlineLevel="0" collapsed="false">
      <c r="B26" s="7"/>
      <c r="C26" s="9"/>
      <c r="D26" s="9"/>
      <c r="E26" s="9"/>
      <c r="F26" s="9"/>
    </row>
    <row r="27" customFormat="false" ht="12.75" hidden="false" customHeight="false" outlineLevel="0" collapsed="false">
      <c r="A27" s="11" t="s">
        <v>23</v>
      </c>
      <c r="B27" s="7"/>
      <c r="C27" s="9"/>
    </row>
    <row r="28" customFormat="false" ht="12.75" hidden="false" customHeight="false" outlineLevel="0" collapsed="false">
      <c r="B28" s="11"/>
      <c r="C28" s="4" t="s">
        <v>24</v>
      </c>
      <c r="D28" s="4" t="s">
        <v>24</v>
      </c>
      <c r="E28" s="4" t="s">
        <v>25</v>
      </c>
      <c r="F28" s="4" t="s">
        <v>26</v>
      </c>
    </row>
    <row r="29" customFormat="false" ht="12.75" hidden="false" customHeight="false" outlineLevel="0" collapsed="false">
      <c r="C29" s="4" t="s">
        <v>27</v>
      </c>
      <c r="D29" s="4" t="s">
        <v>28</v>
      </c>
      <c r="E29" s="4" t="s">
        <v>29</v>
      </c>
      <c r="F29" s="4" t="s">
        <v>30</v>
      </c>
    </row>
    <row r="30" customFormat="false" ht="12.75" hidden="false" customHeight="false" outlineLevel="0" collapsed="false">
      <c r="A30" s="4" t="s">
        <v>31</v>
      </c>
      <c r="B30" s="1" t="s">
        <v>32</v>
      </c>
      <c r="C30" s="12" t="n">
        <v>96058.24</v>
      </c>
      <c r="D30" s="13" t="n">
        <v>21.19</v>
      </c>
      <c r="E30" s="14" t="n">
        <f aca="false">D30*C30</f>
        <v>2035474.1056</v>
      </c>
      <c r="F30" s="15" t="n">
        <f aca="false">E30/E32</f>
        <v>0.269304004824684</v>
      </c>
    </row>
    <row r="31" customFormat="false" ht="12.75" hidden="false" customHeight="false" outlineLevel="0" collapsed="false">
      <c r="A31" s="4" t="s">
        <v>33</v>
      </c>
      <c r="B31" s="1" t="s">
        <v>34</v>
      </c>
      <c r="C31" s="12" t="n">
        <v>2209120.92</v>
      </c>
      <c r="D31" s="13" t="n">
        <v>2.5</v>
      </c>
      <c r="E31" s="14" t="n">
        <f aca="false">D31*C31</f>
        <v>5522802.3</v>
      </c>
      <c r="F31" s="15" t="n">
        <f aca="false">E31/E32</f>
        <v>0.730695995175316</v>
      </c>
    </row>
    <row r="32" customFormat="false" ht="12.75" hidden="false" customHeight="false" outlineLevel="0" collapsed="false">
      <c r="A32" s="4" t="s">
        <v>35</v>
      </c>
      <c r="B32" s="1" t="s">
        <v>36</v>
      </c>
      <c r="C32" s="12"/>
      <c r="D32" s="13"/>
      <c r="E32" s="16" t="n">
        <f aca="false">SUM(E30:E31)</f>
        <v>7558276.4056</v>
      </c>
      <c r="F32" s="17" t="n">
        <f aca="false">E32/E32</f>
        <v>1</v>
      </c>
    </row>
    <row r="33" customFormat="false" ht="12.75" hidden="false" customHeight="false" outlineLevel="0" collapsed="false">
      <c r="B33" s="1" t="s">
        <v>37</v>
      </c>
      <c r="C33" s="14"/>
      <c r="D33" s="14"/>
      <c r="E33" s="14" t="n">
        <v>512713.96</v>
      </c>
      <c r="F33" s="15" t="n">
        <f aca="false">E33/E32</f>
        <v>0.0678347724383466</v>
      </c>
    </row>
    <row r="34" customFormat="false" ht="12.75" hidden="false" customHeight="false" outlineLevel="0" collapsed="false">
      <c r="B34" s="1" t="s">
        <v>38</v>
      </c>
      <c r="C34" s="14"/>
      <c r="D34" s="14"/>
      <c r="E34" s="16" t="n">
        <f aca="false">E32-E33</f>
        <v>7045562.4456</v>
      </c>
      <c r="F34" s="17" t="n">
        <f aca="false">E34/E32</f>
        <v>0.932165227561653</v>
      </c>
    </row>
    <row r="35" customFormat="false" ht="12.75" hidden="false" customHeight="false" outlineLevel="0" collapsed="false">
      <c r="B35" s="1" t="s">
        <v>39</v>
      </c>
      <c r="C35" s="14"/>
      <c r="D35" s="14"/>
      <c r="E35" s="14" t="n">
        <v>1731292.09</v>
      </c>
      <c r="F35" s="15" t="n">
        <f aca="false">E35/E32</f>
        <v>0.229059113095847</v>
      </c>
    </row>
    <row r="36" customFormat="false" ht="12.75" hidden="false" customHeight="false" outlineLevel="0" collapsed="false">
      <c r="B36" s="1" t="s">
        <v>40</v>
      </c>
      <c r="C36" s="14"/>
      <c r="D36" s="14"/>
      <c r="E36" s="14" t="n">
        <v>165675.5</v>
      </c>
      <c r="F36" s="15" t="n">
        <f aca="false">E36/E32</f>
        <v>0.0219197461311748</v>
      </c>
    </row>
    <row r="37" customFormat="false" ht="12.75" hidden="false" customHeight="false" outlineLevel="0" collapsed="false">
      <c r="B37" s="1" t="s">
        <v>41</v>
      </c>
      <c r="E37" s="18" t="n">
        <f aca="false">E34-E35-E36</f>
        <v>5148594.8556</v>
      </c>
      <c r="F37" s="17" t="n">
        <f aca="false">E37/E32</f>
        <v>0.681186368334632</v>
      </c>
    </row>
    <row r="40" customFormat="false" ht="12.75" hidden="false" customHeight="false" outlineLevel="0" collapsed="false">
      <c r="A40" s="4" t="s">
        <v>42</v>
      </c>
      <c r="B40" s="1" t="s">
        <v>32</v>
      </c>
      <c r="C40" s="19" t="n">
        <f aca="false">C30*0.8</f>
        <v>76846.592</v>
      </c>
      <c r="D40" s="5" t="n">
        <v>28</v>
      </c>
      <c r="E40" s="14" t="n">
        <f aca="false">D40*C40</f>
        <v>2151704.576</v>
      </c>
      <c r="F40" s="15" t="n">
        <f aca="false">E40/E42</f>
        <v>0.222681142849859</v>
      </c>
    </row>
    <row r="41" customFormat="false" ht="12.75" hidden="false" customHeight="false" outlineLevel="0" collapsed="false">
      <c r="A41" s="4" t="s">
        <v>43</v>
      </c>
      <c r="B41" s="1" t="s">
        <v>34</v>
      </c>
      <c r="C41" s="19" t="n">
        <f aca="false">C31*0.85</f>
        <v>1877752.782</v>
      </c>
      <c r="D41" s="5" t="n">
        <v>4</v>
      </c>
      <c r="E41" s="14" t="n">
        <f aca="false">D41*C41</f>
        <v>7511011.128</v>
      </c>
      <c r="F41" s="15" t="n">
        <f aca="false">E41/E42</f>
        <v>0.777318857150141</v>
      </c>
    </row>
    <row r="42" customFormat="false" ht="12.75" hidden="false" customHeight="false" outlineLevel="0" collapsed="false">
      <c r="A42" s="4" t="s">
        <v>44</v>
      </c>
      <c r="B42" s="1" t="s">
        <v>36</v>
      </c>
      <c r="E42" s="16" t="n">
        <f aca="false">SUM(E40:E41)</f>
        <v>9662715.704</v>
      </c>
      <c r="F42" s="17" t="n">
        <f aca="false">E42/E42</f>
        <v>1</v>
      </c>
    </row>
    <row r="43" customFormat="false" ht="12.75" hidden="false" customHeight="false" outlineLevel="0" collapsed="false">
      <c r="B43" s="1" t="s">
        <v>37</v>
      </c>
      <c r="E43" s="14" t="n">
        <f aca="false">E42*F43</f>
        <v>655132.1247312</v>
      </c>
      <c r="F43" s="15" t="n">
        <v>0.0678</v>
      </c>
    </row>
    <row r="44" customFormat="false" ht="12.75" hidden="false" customHeight="false" outlineLevel="0" collapsed="false">
      <c r="B44" s="1" t="s">
        <v>38</v>
      </c>
      <c r="E44" s="16" t="n">
        <f aca="false">E42-E43</f>
        <v>9007583.5792688</v>
      </c>
      <c r="F44" s="17" t="n">
        <f aca="false">E44/E42</f>
        <v>0.9322</v>
      </c>
    </row>
    <row r="45" customFormat="false" ht="12.75" hidden="false" customHeight="false" outlineLevel="0" collapsed="false">
      <c r="B45" s="1" t="s">
        <v>39</v>
      </c>
      <c r="E45" s="14" t="n">
        <f aca="false">E35</f>
        <v>1731292.09</v>
      </c>
      <c r="F45" s="15" t="n">
        <f aca="false">E45/E42</f>
        <v>0.179172413122256</v>
      </c>
    </row>
    <row r="46" customFormat="false" ht="12.75" hidden="false" customHeight="false" outlineLevel="0" collapsed="false">
      <c r="B46" s="1" t="s">
        <v>40</v>
      </c>
      <c r="E46" s="14" t="n">
        <f aca="false">E36</f>
        <v>165675.5</v>
      </c>
      <c r="F46" s="15" t="n">
        <f aca="false">E46/E42</f>
        <v>0.0171458526852256</v>
      </c>
    </row>
    <row r="47" customFormat="false" ht="12.75" hidden="false" customHeight="false" outlineLevel="0" collapsed="false">
      <c r="B47" s="1" t="s">
        <v>41</v>
      </c>
      <c r="E47" s="18" t="n">
        <f aca="false">E44-E45-E46</f>
        <v>7110615.9892688</v>
      </c>
      <c r="F47" s="17" t="n">
        <f aca="false">E47/E42</f>
        <v>0.735881734192518</v>
      </c>
    </row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2000-07-14T16:11:19Z</dcterms:created>
  <dc:creator>ect</dc:creator>
  <dc:description/>
  <dc:language>en-US</dc:language>
  <cp:lastModifiedBy>ect</cp:lastModifiedBy>
  <cp:lastPrinted>2000-07-17T16:46:42Z</cp:lastPrinted>
  <cp:revision>0</cp:revision>
  <dc:subject/>
  <dc:title/>
</cp:coreProperties>
</file>